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bookViews>
    <workbookView xWindow="0" yWindow="0" windowWidth="20490" windowHeight="7530" tabRatio="791"/>
  </bookViews>
  <sheets>
    <sheet name="Home" sheetId="11" r:id="rId1"/>
    <sheet name="Intro" sheetId="28" r:id="rId2"/>
    <sheet name="ARAT - Instructions" sheetId="10" r:id="rId3"/>
    <sheet name="ARAT - Reference Sheet" sheetId="2" r:id="rId4"/>
    <sheet name="ARAT - Data Entry" sheetId="25" r:id="rId5"/>
    <sheet name="ARAT - Results Overview" sheetId="26" r:id="rId6"/>
    <sheet name="ARAT - Graphs" sheetId="27" r:id="rId7"/>
    <sheet name="CAT- Instructions" sheetId="13" r:id="rId8"/>
    <sheet name="CAT - Data Entry" sheetId="14" r:id="rId9"/>
    <sheet name="CAT - Cost Projections" sheetId="15" r:id="rId10"/>
    <sheet name="CAT - Revenue &amp; Expenditure" sheetId="16" r:id="rId11"/>
    <sheet name="CAT - Graphs" sheetId="17" r:id="rId12"/>
    <sheet name="DS - Instructions" sheetId="20" r:id="rId13"/>
    <sheet name="DS - Data Entry" sheetId="21" r:id="rId14"/>
    <sheet name="DS - Graphs" sheetId="22" r:id="rId15"/>
    <sheet name="FO - Instructions" sheetId="29" r:id="rId16"/>
    <sheet name="Financial overview " sheetId="23" r:id="rId17"/>
    <sheet name="Financial overview graphs" sheetId="30" r:id="rId18"/>
    <sheet name="Currencies" sheetId="31" r:id="rId19"/>
  </sheets>
  <externalReferences>
    <externalReference r:id="rId20"/>
  </externalReferences>
  <definedNames>
    <definedName name="_xlnm._FilterDatabase" localSheetId="8" hidden="1">'CAT - Data Entry'!$B$28:$C$50</definedName>
    <definedName name="Activo" localSheetId="4">#REF!</definedName>
    <definedName name="Activo" localSheetId="6">#REF!</definedName>
    <definedName name="Activo" localSheetId="5">#REF!</definedName>
    <definedName name="Activo" localSheetId="17">#REF!</definedName>
    <definedName name="Activo" localSheetId="15">#REF!</definedName>
    <definedName name="Activo">#REF!</definedName>
    <definedName name="Aducción" localSheetId="4">#REF!</definedName>
    <definedName name="Aducción" localSheetId="6">#REF!</definedName>
    <definedName name="Aducción" localSheetId="5">#REF!</definedName>
    <definedName name="Aducción" localSheetId="17">#REF!</definedName>
    <definedName name="Aducción" localSheetId="15">#REF!</definedName>
    <definedName name="Aducción">#REF!</definedName>
    <definedName name="Bacteria_Result" comment="N2" localSheetId="17">#REF!</definedName>
    <definedName name="Bacteria_Result" comment="N2">#REF!</definedName>
    <definedName name="Collection_Date" comment="A2" localSheetId="17">#REF!</definedName>
    <definedName name="Collection_Date" comment="A2">#REF!</definedName>
    <definedName name="Community" comment="E1" localSheetId="17">#REF!</definedName>
    <definedName name="Community" comment="E1">#REF!</definedName>
    <definedName name="Comunidad" localSheetId="4">#REF!</definedName>
    <definedName name="Comunidad" localSheetId="6">#REF!</definedName>
    <definedName name="Comunidad" localSheetId="5">#REF!</definedName>
    <definedName name="Comunidad" localSheetId="17">#REF!</definedName>
    <definedName name="Comunidad" localSheetId="15">#REF!</definedName>
    <definedName name="Comunidad">#REF!</definedName>
    <definedName name="Construction_Date" comment="I1" localSheetId="17">#REF!</definedName>
    <definedName name="Construction_Date" comment="I1">#REF!</definedName>
    <definedName name="Construction_Date_Apron" comment="M2" localSheetId="17">#REF!</definedName>
    <definedName name="Construction_Date_Apron" comment="M2">#REF!</definedName>
    <definedName name="Construction_Date_Pump" comment="L1" localSheetId="17">#REF!</definedName>
    <definedName name="Construction_Date_Pump" comment="L1">#REF!</definedName>
    <definedName name="Construction_Date_Spring_Protection" comment="I2a" localSheetId="17">#REF!</definedName>
    <definedName name="Construction_Date_Spring_Protection" comment="I2a">#REF!</definedName>
    <definedName name="Construction_Date_Taps" comment="I2c" localSheetId="17">#REF!</definedName>
    <definedName name="Construction_Date_Taps" comment="I2c">#REF!</definedName>
    <definedName name="Construction_Date_Well" comment="J1" localSheetId="17">#REF!</definedName>
    <definedName name="Construction_Date_Well" comment="J1">#REF!</definedName>
    <definedName name="Construction_Funder" comment="I1a" localSheetId="17">#REF!</definedName>
    <definedName name="Construction_Funder" comment="I1a">#REF!</definedName>
    <definedName name="Country_Name" comment="B1" localSheetId="17">#REF!</definedName>
    <definedName name="Country_Name" comment="B1">#REF!</definedName>
    <definedName name="CurrenciesList">tblCurrencies[]</definedName>
    <definedName name="CurrentProblems">'[1]Raw Data'!$AM1</definedName>
    <definedName name="Date">'[1]Raw Data'!$B1</definedName>
    <definedName name="Distrito" localSheetId="4">#REF!</definedName>
    <definedName name="Distrito" localSheetId="6">#REF!</definedName>
    <definedName name="Distrito" localSheetId="5">#REF!</definedName>
    <definedName name="Distrito" localSheetId="17">#REF!</definedName>
    <definedName name="Distrito" localSheetId="15">#REF!</definedName>
    <definedName name="Distrito">#REF!</definedName>
    <definedName name="DownMoreThan1Day">'[1]Raw Data'!$AG1</definedName>
    <definedName name="E_Coli_Result" comment="O1" localSheetId="17">#REF!</definedName>
    <definedName name="E_Coli_Result" comment="O1">#REF!</definedName>
    <definedName name="Elevation">'[1]Raw Data'!$F1</definedName>
    <definedName name="Enough_Water_Per_Day" comment="R2" localSheetId="17">#REF!</definedName>
    <definedName name="Enough_Water_Per_Day" comment="R2">#REF!</definedName>
    <definedName name="EnoughWaterEveryDay">'[1]Raw Data'!$AA1</definedName>
    <definedName name="Estado_de_Activo" localSheetId="4">#REF!</definedName>
    <definedName name="Estado_de_Activo" localSheetId="6">#REF!</definedName>
    <definedName name="Estado_de_Activo" localSheetId="5">#REF!</definedName>
    <definedName name="Estado_de_Activo" localSheetId="17">#REF!</definedName>
    <definedName name="Estado_de_Activo" localSheetId="15">#REF!</definedName>
    <definedName name="Estado_de_Activo">#REF!</definedName>
    <definedName name="FinancialRecords">'[1]Raw Data'!$AY1</definedName>
    <definedName name="Fuente_abasto" localSheetId="4">#REF!</definedName>
    <definedName name="Fuente_abasto" localSheetId="6">#REF!</definedName>
    <definedName name="Fuente_abasto" localSheetId="5">#REF!</definedName>
    <definedName name="Fuente_abasto" localSheetId="17">#REF!</definedName>
    <definedName name="Fuente_abasto" localSheetId="15">#REF!</definedName>
    <definedName name="Fuente_abasto">#REF!</definedName>
    <definedName name="Geo_1">'[1]Raw Data'!$H1</definedName>
    <definedName name="Geo_2">'[1]Government Standards'!$A$3</definedName>
    <definedName name="Geo_3">'[1]Raw Data'!$J1</definedName>
    <definedName name="Geo_4" localSheetId="4">#REF!</definedName>
    <definedName name="Geo_4" localSheetId="6">#REF!</definedName>
    <definedName name="Geo_4" localSheetId="5">#REF!</definedName>
    <definedName name="Geo_4" localSheetId="17">#REF!</definedName>
    <definedName name="Geo_4" localSheetId="15">#REF!</definedName>
    <definedName name="Geo_4">#REF!</definedName>
    <definedName name="Geo_5">'[1]Raw Data'!$K1</definedName>
    <definedName name="Geo_Level_2" comment="B2" localSheetId="17">#REF!</definedName>
    <definedName name="Geo_Level_2" comment="B2">#REF!</definedName>
    <definedName name="Geo_Level_3" comment="C1" localSheetId="17">#REF!</definedName>
    <definedName name="Geo_Level_3" comment="C1">#REF!</definedName>
    <definedName name="Geo_Level_4" comment="C2" localSheetId="17">#REF!</definedName>
    <definedName name="Geo_Level_4" comment="C2">#REF!</definedName>
    <definedName name="Geo_Level_5" localSheetId="4">#REF!</definedName>
    <definedName name="Geo_Level_5" comment="D1" localSheetId="6">#REF!</definedName>
    <definedName name="Geo_Level_5" comment="D1" localSheetId="5">#REF!</definedName>
    <definedName name="Geo_Level_5" comment="D1" localSheetId="17">#REF!</definedName>
    <definedName name="Geo_Level_5" comment="D1" localSheetId="15">#REF!</definedName>
    <definedName name="Geo_Level_5" comment="D1">#REF!</definedName>
    <definedName name="Geo_Level_6" localSheetId="4">#REF!</definedName>
    <definedName name="Geo_Level_6" comment="D2" localSheetId="6">#REF!</definedName>
    <definedName name="Geo_Level_6" comment="D2" localSheetId="5">#REF!</definedName>
    <definedName name="Geo_Level_6" comment="D2" localSheetId="17">#REF!</definedName>
    <definedName name="Geo_Level_6" comment="D2" localSheetId="15">#REF!</definedName>
    <definedName name="Geo_Level_6" comment="D2">#REF!</definedName>
    <definedName name="Gov_Standards_Quantity" comment="P2">'ARAT - Reference Sheet'!$C$33</definedName>
    <definedName name="GovernmentNumberOfUsers">'[1]Government Standards'!$B$3</definedName>
    <definedName name="Household_Average_Buckets_Per_Day" comment="Q1" localSheetId="17">#REF!</definedName>
    <definedName name="Household_Average_Buckets_Per_Day" comment="Q1">#REF!</definedName>
    <definedName name="Household_Liters_Per_Bucket" comment="Q2" localSheetId="17">#REF!</definedName>
    <definedName name="Household_Liters_Per_Bucket" comment="Q2">#REF!</definedName>
    <definedName name="HowManyNoAccess">'[1]Raw Data'!$V1</definedName>
    <definedName name="Improved">'[1]Raw Data'!$Q1</definedName>
    <definedName name="Improved_Water_Point" comment="G2" localSheetId="17">#REF!</definedName>
    <definedName name="Improved_Water_Point" comment="G2">#REF!</definedName>
    <definedName name="Instance_ID">'[1]Raw Data'!$A1</definedName>
    <definedName name="Lat">'[1]Raw Data'!$D1</definedName>
    <definedName name="Long">'[1]Raw Data'!$E1</definedName>
    <definedName name="Metered_Liters_Per_Day" comment="P3" localSheetId="17">#REF!</definedName>
    <definedName name="Metered_Liters_Per_Day" comment="P3">#REF!</definedName>
    <definedName name="Micromedic" localSheetId="4">#REF!</definedName>
    <definedName name="Micromedic" localSheetId="6">#REF!</definedName>
    <definedName name="Micromedic" localSheetId="5">#REF!</definedName>
    <definedName name="Micromedic" localSheetId="17">#REF!</definedName>
    <definedName name="Micromedic" localSheetId="15">#REF!</definedName>
    <definedName name="Micromedic">#REF!</definedName>
    <definedName name="Municipio" localSheetId="4">#REF!</definedName>
    <definedName name="Municipio" localSheetId="6">#REF!</definedName>
    <definedName name="Municipio" localSheetId="5">#REF!</definedName>
    <definedName name="Municipio" localSheetId="17">#REF!</definedName>
    <definedName name="Municipio" localSheetId="15">#REF!</definedName>
    <definedName name="Municipio">#REF!</definedName>
    <definedName name="NearbySpareParts">'[1]Raw Data'!$BG1</definedName>
    <definedName name="NewUsers">'[1]Raw Data'!$BJ1</definedName>
    <definedName name="Nivel_Pobreza" localSheetId="4">#REF!</definedName>
    <definedName name="Nivel_Pobreza" localSheetId="6">#REF!</definedName>
    <definedName name="Nivel_Pobreza" localSheetId="5">#REF!</definedName>
    <definedName name="Nivel_Pobreza" localSheetId="17">#REF!</definedName>
    <definedName name="Nivel_Pobreza" localSheetId="15">#REF!</definedName>
    <definedName name="Nivel_Pobreza">#REF!</definedName>
    <definedName name="Nivel_Servicio" localSheetId="4">#REF!</definedName>
    <definedName name="Nivel_Servicio" localSheetId="6">#REF!</definedName>
    <definedName name="Nivel_Servicio" localSheetId="5">#REF!</definedName>
    <definedName name="Nivel_Servicio" localSheetId="17">#REF!</definedName>
    <definedName name="Nivel_Servicio" localSheetId="15">#REF!</definedName>
    <definedName name="Nivel_Servicio">#REF!</definedName>
    <definedName name="Nivel_Sostenibilidad" localSheetId="4">#REF!</definedName>
    <definedName name="Nivel_Sostenibilidad" localSheetId="6">#REF!</definedName>
    <definedName name="Nivel_Sostenibilidad" localSheetId="5">#REF!</definedName>
    <definedName name="Nivel_Sostenibilidad" localSheetId="17">#REF!</definedName>
    <definedName name="Nivel_Sostenibilidad" localSheetId="15">#REF!</definedName>
    <definedName name="Nivel_Sostenibilidad">#REF!</definedName>
    <definedName name="NoAccess">'[1]Raw Data'!$U1</definedName>
    <definedName name="Number__Of_Days_Broken" comment="T2" localSheetId="17">#REF!</definedName>
    <definedName name="Number__Of_Days_Broken" comment="T2">#REF!</definedName>
    <definedName name="Number_Household_Members" comment="R1" localSheetId="17">#REF!</definedName>
    <definedName name="Number_Household_Members" comment="R1">#REF!</definedName>
    <definedName name="Number_Times_Broken" comment="T1" localSheetId="17">#REF!</definedName>
    <definedName name="Number_Times_Broken" comment="T1">#REF!</definedName>
    <definedName name="NumberOfUsers">'[1]Raw Data'!$T1</definedName>
    <definedName name="OTB" localSheetId="4">#REF!</definedName>
    <definedName name="OTB" localSheetId="6">#REF!</definedName>
    <definedName name="OTB" localSheetId="5">#REF!</definedName>
    <definedName name="OTB" localSheetId="17">#REF!</definedName>
    <definedName name="OTB" localSheetId="15">#REF!</definedName>
    <definedName name="OTB">#REF!</definedName>
    <definedName name="Other_Water_Quality_Result" comment="P1" localSheetId="17">#REF!</definedName>
    <definedName name="Other_Water_Quality_Result" comment="P1">#REF!</definedName>
    <definedName name="Out_Of_Service_Or_Broken" comment="S2" localSheetId="17">#REF!</definedName>
    <definedName name="Out_Of_Service_Or_Broken" comment="S2">#REF!</definedName>
    <definedName name="Overall_Water_Point_Rating" comment="U2" localSheetId="17">#REF!</definedName>
    <definedName name="Overall_Water_Point_Rating" comment="U2">#REF!</definedName>
    <definedName name="Physical_State_Apron" comment="N1" localSheetId="17">#REF!</definedName>
    <definedName name="Physical_State_Apron" comment="N1">#REF!</definedName>
    <definedName name="Physical_State_Pump" comment="L2" localSheetId="17">#REF!</definedName>
    <definedName name="Physical_State_Pump" comment="L2">#REF!</definedName>
    <definedName name="Physical_State_Spring_Protection" comment="I2b" localSheetId="17">#REF!</definedName>
    <definedName name="Physical_State_Spring_Protection" comment="I2b">#REF!</definedName>
    <definedName name="Physical_State_Taps" comment="I2d" localSheetId="17">#REF!</definedName>
    <definedName name="Physical_State_Taps" comment="I2d">#REF!</definedName>
    <definedName name="Physical_State_Well" comment="K1" localSheetId="17">#REF!</definedName>
    <definedName name="Physical_State_Well" comment="K1">#REF!</definedName>
    <definedName name="PositiveBalance">'[1]Raw Data'!$BA1</definedName>
    <definedName name="Presence_Apron" comment="M1" localSheetId="17">#REF!</definedName>
    <definedName name="Presence_Apron" comment="M1">#REF!</definedName>
    <definedName name="Presence_Pump" comment="K2" localSheetId="17">#REF!</definedName>
    <definedName name="Presence_Pump" comment="K2">#REF!</definedName>
    <definedName name="Presence_Spring_Protection" comment="I2" localSheetId="17">#REF!</definedName>
    <definedName name="Presence_Spring_Protection" comment="I2">#REF!</definedName>
    <definedName name="Presence_Taps" comment="I2B1" localSheetId="17">#REF!</definedName>
    <definedName name="Presence_Taps" comment="I2B1">#REF!</definedName>
    <definedName name="Presence_Well" comment="I2e" localSheetId="17">#REF!</definedName>
    <definedName name="Presence_Well" comment="I2e">#REF!</definedName>
    <definedName name="_xlnm.Print_Area" localSheetId="9">'CAT - Cost Projections'!$A$3:$AC$44</definedName>
    <definedName name="_xlnm.Print_Area" localSheetId="8">'CAT - Data Entry'!$A$3:$Y$101</definedName>
    <definedName name="_xlnm.Print_Area" localSheetId="11">'CAT - Graphs'!$A$1:$Y$25</definedName>
    <definedName name="QualntityMeetsStandards">'[1]Raw Data'!$AS1</definedName>
    <definedName name="RecordsReviewed">'[1]Raw Data'!$AZ1</definedName>
    <definedName name="Reference_Apron" comment="W1">'ARAT - Reference Sheet'!$C$8</definedName>
    <definedName name="Reference_Pump" comment="V2">'ARAT - Reference Sheet'!$C$7</definedName>
    <definedName name="Reference_Spring_Protection" comment="W1a">'ARAT - Reference Sheet'!$C$9</definedName>
    <definedName name="Reference_Taps" comment="W1b">'ARAT - Reference Sheet'!$C$10</definedName>
    <definedName name="Reference_Well" comment="V1">'ARAT - Reference Sheet'!$C$6</definedName>
    <definedName name="ResponsibleForOM">'[1]Raw Data'!$BH1</definedName>
    <definedName name="Seasonal_Shortages" comment="S1" localSheetId="17">#REF!</definedName>
    <definedName name="Seasonal_Shortages" comment="S1">#REF!</definedName>
    <definedName name="solver_adj" localSheetId="8" hidden="1">'CAT - Data Entry'!$C$37</definedName>
    <definedName name="solver_adj" localSheetId="10" hidden="1">#REF!</definedName>
    <definedName name="solver_cvg" localSheetId="9" hidden="1">0.0001</definedName>
    <definedName name="solver_cvg" localSheetId="8" hidden="1">0.0001</definedName>
    <definedName name="solver_cvg" localSheetId="10" hidden="1">0.0001</definedName>
    <definedName name="solver_drv" localSheetId="9" hidden="1">1</definedName>
    <definedName name="solver_drv" localSheetId="8" hidden="1">2</definedName>
    <definedName name="solver_drv" localSheetId="10" hidden="1">1</definedName>
    <definedName name="solver_eng" localSheetId="9" hidden="1">1</definedName>
    <definedName name="solver_eng" localSheetId="8" hidden="1">1</definedName>
    <definedName name="solver_eng" localSheetId="10" hidden="1">1</definedName>
    <definedName name="solver_est" localSheetId="9" hidden="1">1</definedName>
    <definedName name="solver_est" localSheetId="8" hidden="1">1</definedName>
    <definedName name="solver_est" localSheetId="10" hidden="1">1</definedName>
    <definedName name="solver_itr" localSheetId="9" hidden="1">100</definedName>
    <definedName name="solver_itr" localSheetId="8" hidden="1">2147483647</definedName>
    <definedName name="solver_itr" localSheetId="10" hidden="1">100</definedName>
    <definedName name="solver_lin" localSheetId="9" hidden="1">2</definedName>
    <definedName name="solver_lin" localSheetId="10" hidden="1">2</definedName>
    <definedName name="solver_mip" localSheetId="9" hidden="1">2147483647</definedName>
    <definedName name="solver_mip" localSheetId="8" hidden="1">2147483647</definedName>
    <definedName name="solver_mip" localSheetId="10" hidden="1">2147483647</definedName>
    <definedName name="solver_mni" localSheetId="9" hidden="1">30</definedName>
    <definedName name="solver_mni" localSheetId="8" hidden="1">30</definedName>
    <definedName name="solver_mni" localSheetId="10" hidden="1">30</definedName>
    <definedName name="solver_mrt" localSheetId="9" hidden="1">0.075</definedName>
    <definedName name="solver_mrt" localSheetId="8" hidden="1">0.075</definedName>
    <definedName name="solver_mrt" localSheetId="10" hidden="1">0.075</definedName>
    <definedName name="solver_msl" localSheetId="9" hidden="1">2</definedName>
    <definedName name="solver_msl" localSheetId="8" hidden="1">2</definedName>
    <definedName name="solver_msl" localSheetId="10" hidden="1">2</definedName>
    <definedName name="solver_neg" localSheetId="9" hidden="1">2</definedName>
    <definedName name="solver_neg" localSheetId="8" hidden="1">1</definedName>
    <definedName name="solver_neg" localSheetId="10" hidden="1">2</definedName>
    <definedName name="solver_nod" localSheetId="9" hidden="1">2147483647</definedName>
    <definedName name="solver_nod" localSheetId="8" hidden="1">2147483647</definedName>
    <definedName name="solver_nod" localSheetId="10" hidden="1">2147483647</definedName>
    <definedName name="solver_num" localSheetId="9" hidden="1">0</definedName>
    <definedName name="solver_num" localSheetId="8" hidden="1">0</definedName>
    <definedName name="solver_num" localSheetId="10" hidden="1">0</definedName>
    <definedName name="solver_nwt" localSheetId="9" hidden="1">1</definedName>
    <definedName name="solver_nwt" localSheetId="8" hidden="1">1</definedName>
    <definedName name="solver_nwt" localSheetId="10" hidden="1">1</definedName>
    <definedName name="solver_opt" localSheetId="9" hidden="1">'CAT - Cost Projections'!$H$43</definedName>
    <definedName name="solver_opt" localSheetId="8" hidden="1">'CAT - Data Entry'!$F$36</definedName>
    <definedName name="solver_opt" localSheetId="10" hidden="1">#REF!</definedName>
    <definedName name="solver_pre" localSheetId="9" hidden="1">0.000001</definedName>
    <definedName name="solver_pre" localSheetId="8" hidden="1">0.000001</definedName>
    <definedName name="solver_pre" localSheetId="10" hidden="1">0.000001</definedName>
    <definedName name="solver_rbv" localSheetId="9" hidden="1">1</definedName>
    <definedName name="solver_rbv" localSheetId="8" hidden="1">2</definedName>
    <definedName name="solver_rbv" localSheetId="10" hidden="1">1</definedName>
    <definedName name="solver_rlx" localSheetId="9" hidden="1">1</definedName>
    <definedName name="solver_rlx" localSheetId="8" hidden="1">2</definedName>
    <definedName name="solver_rlx" localSheetId="10" hidden="1">1</definedName>
    <definedName name="solver_rsd" localSheetId="9" hidden="1">0</definedName>
    <definedName name="solver_rsd" localSheetId="8" hidden="1">0</definedName>
    <definedName name="solver_rsd" localSheetId="10" hidden="1">0</definedName>
    <definedName name="solver_scl" localSheetId="9" hidden="1">2</definedName>
    <definedName name="solver_scl" localSheetId="8" hidden="1">2</definedName>
    <definedName name="solver_scl" localSheetId="10" hidden="1">2</definedName>
    <definedName name="solver_sho" localSheetId="9" hidden="1">2</definedName>
    <definedName name="solver_sho" localSheetId="8" hidden="1">2</definedName>
    <definedName name="solver_sho" localSheetId="10" hidden="1">2</definedName>
    <definedName name="solver_ssz" localSheetId="9" hidden="1">100</definedName>
    <definedName name="solver_ssz" localSheetId="8" hidden="1">100</definedName>
    <definedName name="solver_ssz" localSheetId="10" hidden="1">100</definedName>
    <definedName name="solver_tim" localSheetId="9" hidden="1">100</definedName>
    <definedName name="solver_tim" localSheetId="8" hidden="1">2147483647</definedName>
    <definedName name="solver_tim" localSheetId="10" hidden="1">100</definedName>
    <definedName name="solver_tol" localSheetId="9" hidden="1">0.05</definedName>
    <definedName name="solver_tol" localSheetId="8" hidden="1">0.01</definedName>
    <definedName name="solver_tol" localSheetId="10" hidden="1">0.05</definedName>
    <definedName name="solver_typ" localSheetId="9" hidden="1">1</definedName>
    <definedName name="solver_typ" localSheetId="8" hidden="1">3</definedName>
    <definedName name="solver_typ" localSheetId="10" hidden="1">3</definedName>
    <definedName name="solver_val" localSheetId="9" hidden="1">0</definedName>
    <definedName name="solver_val" localSheetId="8" hidden="1">10</definedName>
    <definedName name="solver_val" localSheetId="10" hidden="1">120000</definedName>
    <definedName name="solver_ver" localSheetId="9" hidden="1">3</definedName>
    <definedName name="solver_ver" localSheetId="8" hidden="1">3</definedName>
    <definedName name="solver_ver" localSheetId="10" hidden="1">3</definedName>
    <definedName name="Source_Protected" comment="H1a" localSheetId="17">#REF!</definedName>
    <definedName name="Source_Protected" comment="H1a">#REF!</definedName>
    <definedName name="SpareParts">'[1]Raw Data'!$BF1</definedName>
    <definedName name="Spring_Flow_Rate" comment="P3a" localSheetId="17">#REF!</definedName>
    <definedName name="Spring_Flow_Rate" comment="P3a">#REF!</definedName>
    <definedName name="Spring_Hours_Water_Is_Available" comment="P3b" localSheetId="17">#REF!</definedName>
    <definedName name="Spring_Hours_Water_Is_Available" comment="P3b">#REF!</definedName>
    <definedName name="Sub_Central" localSheetId="4">#REF!</definedName>
    <definedName name="Sub_Central" localSheetId="6">#REF!</definedName>
    <definedName name="Sub_Central" localSheetId="5">#REF!</definedName>
    <definedName name="Sub_Central" localSheetId="17">#REF!</definedName>
    <definedName name="Sub_Central" localSheetId="15">#REF!</definedName>
    <definedName name="Sub_Central">#REF!</definedName>
    <definedName name="Summary" comment="W2" localSheetId="5">'ARAT - Results Overview'!$A$6:$DG$12</definedName>
    <definedName name="Summary" comment="W2" localSheetId="17">#REF!</definedName>
    <definedName name="Summary" comment="W2">#REF!</definedName>
    <definedName name="Summary2">'ARAT - Results Overview'!$A$6:$DG$11</definedName>
    <definedName name="Tariff">'[1]Raw Data'!$AV1</definedName>
    <definedName name="Tipo" localSheetId="4">#REF!</definedName>
    <definedName name="Tipo" localSheetId="6">#REF!</definedName>
    <definedName name="Tipo" localSheetId="5">#REF!</definedName>
    <definedName name="Tipo" localSheetId="17">#REF!</definedName>
    <definedName name="Tipo" localSheetId="15">#REF!</definedName>
    <definedName name="Tipo">#REF!</definedName>
    <definedName name="Tipo_adm" localSheetId="4">#REF!</definedName>
    <definedName name="Tipo_adm" localSheetId="6">#REF!</definedName>
    <definedName name="Tipo_adm" localSheetId="5">#REF!</definedName>
    <definedName name="Tipo_adm" localSheetId="17">#REF!</definedName>
    <definedName name="Tipo_adm" localSheetId="15">#REF!</definedName>
    <definedName name="Tipo_adm">#REF!</definedName>
    <definedName name="Tipo_conexión" localSheetId="4">#REF!</definedName>
    <definedName name="Tipo_conexión" localSheetId="6">#REF!</definedName>
    <definedName name="Tipo_conexión" localSheetId="5">#REF!</definedName>
    <definedName name="Tipo_conexión" localSheetId="17">#REF!</definedName>
    <definedName name="Tipo_conexión" localSheetId="15">#REF!</definedName>
    <definedName name="Tipo_conexión">#REF!</definedName>
    <definedName name="Tipo_rural" localSheetId="4">#REF!</definedName>
    <definedName name="Tipo_rural" localSheetId="6">#REF!</definedName>
    <definedName name="Tipo_rural" localSheetId="5">#REF!</definedName>
    <definedName name="Tipo_rural" localSheetId="17">#REF!</definedName>
    <definedName name="Tipo_rural" localSheetId="15">#REF!</definedName>
    <definedName name="Tipo_rural">#REF!</definedName>
    <definedName name="Tipo_tratam" localSheetId="4">#REF!</definedName>
    <definedName name="Tipo_tratam" localSheetId="6">#REF!</definedName>
    <definedName name="Tipo_tratam" localSheetId="5">#REF!</definedName>
    <definedName name="Tipo_tratam" localSheetId="17">#REF!</definedName>
    <definedName name="Tipo_tratam" localSheetId="15">#REF!</definedName>
    <definedName name="Tipo_tratam">#REF!</definedName>
    <definedName name="Topograf" localSheetId="4">#REF!</definedName>
    <definedName name="Topograf" localSheetId="6">#REF!</definedName>
    <definedName name="Topograf" localSheetId="5">#REF!</definedName>
    <definedName name="Topograf" localSheetId="17">#REF!</definedName>
    <definedName name="Topograf" localSheetId="15">#REF!</definedName>
    <definedName name="Topograf">#REF!</definedName>
    <definedName name="Total_Families_In_System" comment="F1" localSheetId="17">#REF!</definedName>
    <definedName name="Total_Families_In_System" comment="F1">#REF!</definedName>
    <definedName name="Total_Families_No_Access" comment="G1" localSheetId="17">#REF!</definedName>
    <definedName name="Total_Families_No_Access" comment="G1">#REF!</definedName>
    <definedName name="Total_Families_With_Access" comment="F2" localSheetId="17">#REF!</definedName>
    <definedName name="Total_Families_With_Access" comment="F2">#REF!</definedName>
    <definedName name="Turbidity_Result" comment="O2" localSheetId="17">#REF!</definedName>
    <definedName name="Turbidity_Result" comment="O2">#REF!</definedName>
    <definedName name="Type_Of_Water_Point_System" comment="H1" localSheetId="17">#REF!</definedName>
    <definedName name="Type_Of_Water_Point_System" comment="H1">#REF!</definedName>
    <definedName name="Type_Unimproved_Source" comment="H2" localSheetId="17">#REF!</definedName>
    <definedName name="Type_Unimproved_Source" comment="H2">#REF!</definedName>
    <definedName name="Unique_ID">'[1]Raw Data'!$G1</definedName>
    <definedName name="Unique_ID_Water_Point" comment="E2" localSheetId="17">#REF!</definedName>
    <definedName name="Unique_ID_Water_Point" comment="E2">#REF!</definedName>
    <definedName name="Water_Available" comment="U1" localSheetId="17">#REF!</definedName>
    <definedName name="Water_Available" comment="U1">#REF!</definedName>
    <definedName name="WaterAvailable">'[1]Raw Data'!$AO1</definedName>
    <definedName name="Waterseller_Buckets_Per_Day" comment="P4" localSheetId="17">#REF!</definedName>
    <definedName name="Waterseller_Buckets_Per_Day" comment="P4">#REF!</definedName>
    <definedName name="Waterseller_Liters_Per_Bucket" comment="P5" localSheetId="17">#REF!</definedName>
    <definedName name="Waterseller_Liters_Per_Bucket" comment="P5">#REF!</definedName>
    <definedName name="WFP_Supported?">'[1]Raw Data'!$Y1</definedName>
    <definedName name="Year_Data_Was_Collected" comment="A1" localSheetId="17">#REF!</definedName>
    <definedName name="Year_Data_Was_Collected" comment="A1">#REF!</definedName>
    <definedName name="Zona" localSheetId="4">#REF!</definedName>
    <definedName name="Zona" localSheetId="6">#REF!</definedName>
    <definedName name="Zona" localSheetId="5">#REF!</definedName>
    <definedName name="Zona" localSheetId="17">#REF!</definedName>
    <definedName name="Zona" localSheetId="15">#REF!</definedName>
    <definedName name="Zona">#REF!</definedName>
  </definedNames>
  <calcPr calcId="145621"/>
  <pivotCaches>
    <pivotCache cacheId="0" r:id="rId21"/>
  </pivotCaches>
</workbook>
</file>

<file path=xl/calcChain.xml><?xml version="1.0" encoding="utf-8"?>
<calcChain xmlns="http://schemas.openxmlformats.org/spreadsheetml/2006/main">
  <c r="I81" i="21" l="1"/>
  <c r="I88" i="21"/>
  <c r="C49" i="21"/>
  <c r="B40" i="21"/>
  <c r="B39" i="21"/>
  <c r="B38" i="21"/>
  <c r="B37" i="21"/>
  <c r="B36" i="21"/>
  <c r="B79" i="21"/>
  <c r="B78" i="21"/>
  <c r="B77" i="21"/>
  <c r="B76" i="21"/>
  <c r="G81" i="21"/>
  <c r="H81" i="21"/>
  <c r="C81" i="21"/>
  <c r="B73" i="21"/>
  <c r="B72" i="21"/>
  <c r="B71" i="21"/>
  <c r="B70" i="21"/>
  <c r="D42" i="21"/>
  <c r="E42" i="21"/>
  <c r="F42" i="21"/>
  <c r="G42" i="21"/>
  <c r="H42" i="21"/>
  <c r="C42" i="21"/>
  <c r="I50" i="21"/>
  <c r="B33" i="21"/>
  <c r="B32" i="21"/>
  <c r="B31" i="21"/>
  <c r="B30" i="21"/>
  <c r="B29" i="21"/>
  <c r="C6" i="16" l="1"/>
  <c r="C7" i="16" s="1"/>
  <c r="F27" i="15"/>
  <c r="F26" i="15"/>
  <c r="F25" i="15"/>
  <c r="AN206" i="26"/>
  <c r="AL206" i="26"/>
  <c r="AK206" i="26"/>
  <c r="AH206" i="26"/>
  <c r="AG206" i="26"/>
  <c r="F7" i="31" l="1"/>
  <c r="F8" i="31"/>
  <c r="F9" i="31"/>
  <c r="F10" i="31"/>
  <c r="F11" i="31"/>
  <c r="F12"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F60" i="31"/>
  <c r="F61" i="31"/>
  <c r="F62" i="31"/>
  <c r="F63" i="31"/>
  <c r="F64" i="31"/>
  <c r="F65" i="31"/>
  <c r="F66" i="31"/>
  <c r="F67" i="31"/>
  <c r="F68" i="31"/>
  <c r="E35" i="27" l="1"/>
  <c r="E43" i="27"/>
  <c r="E59" i="27"/>
  <c r="F40" i="27"/>
  <c r="F39" i="27"/>
  <c r="F38" i="27"/>
  <c r="F37" i="27"/>
  <c r="F48" i="27"/>
  <c r="F47" i="27"/>
  <c r="F46" i="27"/>
  <c r="F45" i="27"/>
  <c r="F64" i="27"/>
  <c r="F63" i="27"/>
  <c r="F62" i="27"/>
  <c r="F61" i="27"/>
  <c r="F69" i="27"/>
  <c r="F70" i="27"/>
  <c r="F71" i="27"/>
  <c r="F72" i="27"/>
  <c r="E67" i="27"/>
  <c r="N11" i="26" l="1"/>
  <c r="N10" i="26"/>
  <c r="O10" i="25"/>
  <c r="CJ9" i="25"/>
  <c r="CJ10" i="25"/>
  <c r="CJ8" i="25"/>
  <c r="A11" i="26" l="1"/>
  <c r="BY7" i="26"/>
  <c r="A7" i="26"/>
  <c r="BZ7" i="26"/>
  <c r="BO7" i="26"/>
  <c r="BW7" i="26"/>
  <c r="BX7" i="26"/>
  <c r="CA7" i="26"/>
  <c r="CB7" i="26"/>
  <c r="CC7" i="26"/>
  <c r="CD7" i="26"/>
  <c r="CE7" i="26"/>
  <c r="CF7" i="26"/>
  <c r="CG7" i="26"/>
  <c r="CH7" i="26"/>
  <c r="CI7" i="26"/>
  <c r="CJ7" i="26"/>
  <c r="CK7" i="26"/>
  <c r="CL7" i="26"/>
  <c r="CM7" i="26"/>
  <c r="CN7" i="26"/>
  <c r="CO7" i="26"/>
  <c r="CP7" i="26"/>
  <c r="CQ7" i="26"/>
  <c r="CR7" i="26"/>
  <c r="CS7" i="26"/>
  <c r="CT7" i="26"/>
  <c r="CU7" i="26"/>
  <c r="CV7" i="26"/>
  <c r="CW7" i="26"/>
  <c r="CX7" i="26"/>
  <c r="CY7" i="26"/>
  <c r="CZ7" i="26"/>
  <c r="DA7" i="26"/>
  <c r="DB7" i="26"/>
  <c r="DC7" i="26"/>
  <c r="DD7" i="26"/>
  <c r="DE7" i="26"/>
  <c r="DF7" i="26"/>
  <c r="AT7" i="26"/>
  <c r="AU7" i="26"/>
  <c r="AV7" i="26"/>
  <c r="AW7" i="26"/>
  <c r="AX7" i="26"/>
  <c r="AY7" i="26"/>
  <c r="AZ7" i="26"/>
  <c r="BA7" i="26"/>
  <c r="BB7" i="26"/>
  <c r="BC7" i="26"/>
  <c r="BD7" i="26"/>
  <c r="BE7" i="26"/>
  <c r="BF7" i="26"/>
  <c r="BG7" i="26"/>
  <c r="BH7" i="26"/>
  <c r="BI7" i="26"/>
  <c r="BJ7" i="26"/>
  <c r="BK7" i="26"/>
  <c r="BN7" i="26"/>
  <c r="BP7" i="26"/>
  <c r="BQ7" i="26"/>
  <c r="BR7" i="26"/>
  <c r="BS7" i="26"/>
  <c r="BT7" i="26"/>
  <c r="BL7" i="26"/>
  <c r="BU7" i="26" s="1"/>
  <c r="C36" i="21"/>
  <c r="D36" i="21"/>
  <c r="E36" i="21"/>
  <c r="F36" i="21"/>
  <c r="G36" i="21"/>
  <c r="H36" i="21"/>
  <c r="C37" i="21"/>
  <c r="D37" i="21"/>
  <c r="E37" i="21"/>
  <c r="F37" i="21"/>
  <c r="G37" i="21"/>
  <c r="H37" i="21"/>
  <c r="C38" i="21"/>
  <c r="D38" i="21"/>
  <c r="E38" i="21"/>
  <c r="F38" i="21"/>
  <c r="G38" i="21"/>
  <c r="H38" i="21"/>
  <c r="C39" i="21"/>
  <c r="D39" i="21"/>
  <c r="E39" i="21"/>
  <c r="F39" i="21"/>
  <c r="G39" i="21"/>
  <c r="H39" i="21"/>
  <c r="D21" i="21"/>
  <c r="D40" i="21" s="1"/>
  <c r="D41" i="21" s="1"/>
  <c r="H23" i="21"/>
  <c r="H40" i="21"/>
  <c r="I44" i="21"/>
  <c r="I45" i="21"/>
  <c r="I46" i="21"/>
  <c r="I47" i="21"/>
  <c r="U41" i="30"/>
  <c r="U40" i="30"/>
  <c r="U39" i="30"/>
  <c r="C76" i="21"/>
  <c r="D76" i="21"/>
  <c r="E76" i="21"/>
  <c r="F76" i="21"/>
  <c r="G76" i="21"/>
  <c r="H76" i="21"/>
  <c r="C77" i="21"/>
  <c r="D77" i="21"/>
  <c r="E77" i="21"/>
  <c r="F77" i="21"/>
  <c r="F80" i="21" s="1"/>
  <c r="F81" i="21" s="1"/>
  <c r="G77" i="21"/>
  <c r="H77" i="21"/>
  <c r="C78" i="21"/>
  <c r="D78" i="21"/>
  <c r="D80" i="21" s="1"/>
  <c r="D81" i="21" s="1"/>
  <c r="E78" i="21"/>
  <c r="F78" i="21"/>
  <c r="G78" i="21"/>
  <c r="H78" i="21"/>
  <c r="C79" i="21"/>
  <c r="D79" i="21"/>
  <c r="E79" i="21"/>
  <c r="F79" i="21"/>
  <c r="G79" i="21"/>
  <c r="H79" i="21"/>
  <c r="I83" i="21"/>
  <c r="I84" i="21"/>
  <c r="I85" i="21"/>
  <c r="I86" i="21"/>
  <c r="T37" i="30"/>
  <c r="T36" i="30"/>
  <c r="T35" i="30"/>
  <c r="T34" i="30"/>
  <c r="T33" i="30"/>
  <c r="T32" i="30"/>
  <c r="T31" i="30"/>
  <c r="U23" i="30"/>
  <c r="U22" i="30"/>
  <c r="U21" i="30"/>
  <c r="T19" i="30"/>
  <c r="T18" i="30"/>
  <c r="T17" i="30"/>
  <c r="T16" i="30"/>
  <c r="T15" i="30"/>
  <c r="T14" i="30"/>
  <c r="T13" i="30"/>
  <c r="I5" i="15"/>
  <c r="CJ5" i="25"/>
  <c r="CJ6" i="25"/>
  <c r="CJ7" i="25"/>
  <c r="J8" i="26"/>
  <c r="J9" i="26"/>
  <c r="J10" i="26"/>
  <c r="J11" i="26"/>
  <c r="J12" i="26"/>
  <c r="J13" i="26"/>
  <c r="J14" i="26"/>
  <c r="J15" i="26"/>
  <c r="J16" i="26"/>
  <c r="J17" i="26"/>
  <c r="J18" i="26"/>
  <c r="J19" i="26"/>
  <c r="J20" i="26"/>
  <c r="J21" i="26"/>
  <c r="J22" i="26"/>
  <c r="J23" i="26"/>
  <c r="J24" i="26"/>
  <c r="J25" i="26"/>
  <c r="J26" i="26"/>
  <c r="J27" i="26"/>
  <c r="J28" i="26"/>
  <c r="J29" i="26"/>
  <c r="J30" i="26"/>
  <c r="J31" i="26"/>
  <c r="J32" i="26"/>
  <c r="J33" i="26"/>
  <c r="J34" i="26"/>
  <c r="J35" i="26"/>
  <c r="J36" i="26"/>
  <c r="J37" i="26"/>
  <c r="J38" i="26"/>
  <c r="J39" i="26"/>
  <c r="J40" i="26"/>
  <c r="J41" i="26"/>
  <c r="J42" i="26"/>
  <c r="J43" i="26"/>
  <c r="J44" i="26"/>
  <c r="J45" i="26"/>
  <c r="J46" i="26"/>
  <c r="J47" i="26"/>
  <c r="J48" i="26"/>
  <c r="J49" i="26"/>
  <c r="J50" i="26"/>
  <c r="J51" i="26"/>
  <c r="J52" i="26"/>
  <c r="J53" i="26"/>
  <c r="J54" i="26"/>
  <c r="J55" i="26"/>
  <c r="J56" i="26"/>
  <c r="J57" i="26"/>
  <c r="J58" i="26"/>
  <c r="J59" i="26"/>
  <c r="J60" i="26"/>
  <c r="J61" i="26"/>
  <c r="J62" i="26"/>
  <c r="J63" i="26"/>
  <c r="J64" i="26"/>
  <c r="J65" i="26"/>
  <c r="J66" i="26"/>
  <c r="J67" i="26"/>
  <c r="J68" i="26"/>
  <c r="J69" i="26"/>
  <c r="J70" i="26"/>
  <c r="J71" i="26"/>
  <c r="J72" i="26"/>
  <c r="J73" i="26"/>
  <c r="J74" i="26"/>
  <c r="J75" i="26"/>
  <c r="J76" i="26"/>
  <c r="J77" i="26"/>
  <c r="J78" i="26"/>
  <c r="J79" i="26"/>
  <c r="J80" i="26"/>
  <c r="J81" i="26"/>
  <c r="J82" i="26"/>
  <c r="J83" i="26"/>
  <c r="J84" i="26"/>
  <c r="J85" i="26"/>
  <c r="J86" i="26"/>
  <c r="J87" i="26"/>
  <c r="J88" i="26"/>
  <c r="J89" i="26"/>
  <c r="J90" i="26"/>
  <c r="J91" i="26"/>
  <c r="J92" i="26"/>
  <c r="J93" i="26"/>
  <c r="J94" i="26"/>
  <c r="J95" i="26"/>
  <c r="J96" i="26"/>
  <c r="J97" i="26"/>
  <c r="J98" i="26"/>
  <c r="J99" i="26"/>
  <c r="J100" i="26"/>
  <c r="J101" i="26"/>
  <c r="J102" i="26"/>
  <c r="J103" i="26"/>
  <c r="J104" i="26"/>
  <c r="J105" i="26"/>
  <c r="J106" i="26"/>
  <c r="J107" i="26"/>
  <c r="J108" i="26"/>
  <c r="J109" i="26"/>
  <c r="J110" i="26"/>
  <c r="J111" i="26"/>
  <c r="J112" i="26"/>
  <c r="J113" i="26"/>
  <c r="J114" i="26"/>
  <c r="J115" i="26"/>
  <c r="J116" i="26"/>
  <c r="J117" i="26"/>
  <c r="J118" i="26"/>
  <c r="J119" i="26"/>
  <c r="J120" i="26"/>
  <c r="J121" i="26"/>
  <c r="J122" i="26"/>
  <c r="J123" i="26"/>
  <c r="J124" i="26"/>
  <c r="J125" i="26"/>
  <c r="J126" i="26"/>
  <c r="J127" i="26"/>
  <c r="J128" i="26"/>
  <c r="J129" i="26"/>
  <c r="J130" i="26"/>
  <c r="J131" i="26"/>
  <c r="J132" i="26"/>
  <c r="J133" i="26"/>
  <c r="J134" i="26"/>
  <c r="J135" i="26"/>
  <c r="J136" i="26"/>
  <c r="J137" i="26"/>
  <c r="J138" i="26"/>
  <c r="J139" i="26"/>
  <c r="J140" i="26"/>
  <c r="J141" i="26"/>
  <c r="J142" i="26"/>
  <c r="J143" i="26"/>
  <c r="J144" i="26"/>
  <c r="J145" i="26"/>
  <c r="J146" i="26"/>
  <c r="J147" i="26"/>
  <c r="J148" i="26"/>
  <c r="J149" i="26"/>
  <c r="J150" i="26"/>
  <c r="J151" i="26"/>
  <c r="J152" i="26"/>
  <c r="J153" i="26"/>
  <c r="J154" i="26"/>
  <c r="J155" i="26"/>
  <c r="J156" i="26"/>
  <c r="J157" i="26"/>
  <c r="J158" i="26"/>
  <c r="J159" i="26"/>
  <c r="J160" i="26"/>
  <c r="J161" i="26"/>
  <c r="J162" i="26"/>
  <c r="J163" i="26"/>
  <c r="J164" i="26"/>
  <c r="J165" i="26"/>
  <c r="J166" i="26"/>
  <c r="J167" i="26"/>
  <c r="J168" i="26"/>
  <c r="J169" i="26"/>
  <c r="J170" i="26"/>
  <c r="J171" i="26"/>
  <c r="J172" i="26"/>
  <c r="J173" i="26"/>
  <c r="J174" i="26"/>
  <c r="J175" i="26"/>
  <c r="J176" i="26"/>
  <c r="J177" i="26"/>
  <c r="J178" i="26"/>
  <c r="J179" i="26"/>
  <c r="J180" i="26"/>
  <c r="J181" i="26"/>
  <c r="J182" i="26"/>
  <c r="J183" i="26"/>
  <c r="J184" i="26"/>
  <c r="J185" i="26"/>
  <c r="J186" i="26"/>
  <c r="J187" i="26"/>
  <c r="J188" i="26"/>
  <c r="J189" i="26"/>
  <c r="J190" i="26"/>
  <c r="J191" i="26"/>
  <c r="J192" i="26"/>
  <c r="J193" i="26"/>
  <c r="J194" i="26"/>
  <c r="J195" i="26"/>
  <c r="J196" i="26"/>
  <c r="J197" i="26"/>
  <c r="J198" i="26"/>
  <c r="J199" i="26"/>
  <c r="J200" i="26"/>
  <c r="J201" i="26"/>
  <c r="J202" i="26"/>
  <c r="J203" i="26"/>
  <c r="J204" i="26"/>
  <c r="J205" i="26"/>
  <c r="J7" i="26"/>
  <c r="I7" i="26"/>
  <c r="D16" i="31"/>
  <c r="E16" i="31"/>
  <c r="D56" i="31"/>
  <c r="E56" i="31"/>
  <c r="D68" i="31"/>
  <c r="E68" i="31"/>
  <c r="D65" i="31"/>
  <c r="E65" i="31"/>
  <c r="D64" i="31"/>
  <c r="E64" i="31"/>
  <c r="D58" i="31"/>
  <c r="E58" i="31"/>
  <c r="D57" i="31"/>
  <c r="E57" i="31"/>
  <c r="D54" i="31"/>
  <c r="E54" i="31"/>
  <c r="D55" i="31"/>
  <c r="E55" i="31"/>
  <c r="D53" i="31"/>
  <c r="E53" i="31"/>
  <c r="D52" i="31"/>
  <c r="E52" i="31"/>
  <c r="D50" i="31"/>
  <c r="E50" i="31"/>
  <c r="D49" i="31"/>
  <c r="E49" i="31"/>
  <c r="D48" i="31"/>
  <c r="E48" i="31"/>
  <c r="D47" i="31"/>
  <c r="E47" i="31"/>
  <c r="D46" i="31"/>
  <c r="E46" i="31"/>
  <c r="D45" i="31"/>
  <c r="E45" i="31"/>
  <c r="D44" i="31"/>
  <c r="E44" i="31"/>
  <c r="D43" i="31"/>
  <c r="E43" i="31"/>
  <c r="D42" i="31"/>
  <c r="E42" i="31"/>
  <c r="D41" i="31"/>
  <c r="E41" i="31"/>
  <c r="D40" i="31"/>
  <c r="E40" i="31"/>
  <c r="D39" i="31"/>
  <c r="E39" i="31"/>
  <c r="D21" i="31"/>
  <c r="E21" i="31"/>
  <c r="D38" i="31"/>
  <c r="E38" i="31"/>
  <c r="D37" i="31"/>
  <c r="E37" i="31"/>
  <c r="D34" i="31"/>
  <c r="E34" i="31"/>
  <c r="D35" i="31"/>
  <c r="E35" i="31"/>
  <c r="D31" i="31"/>
  <c r="E31" i="31"/>
  <c r="D30" i="31"/>
  <c r="E30" i="31"/>
  <c r="D29" i="31"/>
  <c r="E29" i="31"/>
  <c r="D27" i="31"/>
  <c r="E27" i="31"/>
  <c r="D26" i="31"/>
  <c r="E26" i="31"/>
  <c r="D51" i="31"/>
  <c r="E51" i="31"/>
  <c r="D23" i="31"/>
  <c r="E23" i="31"/>
  <c r="D22" i="31"/>
  <c r="E22" i="31"/>
  <c r="D20" i="31"/>
  <c r="E20" i="31"/>
  <c r="D19" i="31"/>
  <c r="E19" i="31"/>
  <c r="D18" i="31"/>
  <c r="E18" i="31"/>
  <c r="D17" i="31"/>
  <c r="E17" i="31"/>
  <c r="D13" i="31"/>
  <c r="E13" i="31"/>
  <c r="D12" i="31"/>
  <c r="E12" i="31"/>
  <c r="D11" i="31"/>
  <c r="E11" i="31"/>
  <c r="D10" i="31"/>
  <c r="E10" i="31"/>
  <c r="D9" i="31"/>
  <c r="E9" i="31"/>
  <c r="D8" i="31"/>
  <c r="E8" i="31"/>
  <c r="D7" i="31"/>
  <c r="E7" i="31"/>
  <c r="D14" i="31"/>
  <c r="E14" i="31"/>
  <c r="D33" i="31"/>
  <c r="E33" i="31"/>
  <c r="D32" i="31"/>
  <c r="E32" i="31"/>
  <c r="D28" i="31"/>
  <c r="E28" i="31"/>
  <c r="D24" i="31"/>
  <c r="E24" i="31"/>
  <c r="D15" i="31"/>
  <c r="E15" i="31"/>
  <c r="S21" i="30"/>
  <c r="S22" i="30"/>
  <c r="S23" i="30"/>
  <c r="S20" i="30"/>
  <c r="S14" i="30"/>
  <c r="S15" i="30"/>
  <c r="S16" i="30"/>
  <c r="S17" i="30"/>
  <c r="S18" i="30"/>
  <c r="S19" i="30"/>
  <c r="S13" i="30"/>
  <c r="S39" i="30"/>
  <c r="S40" i="30"/>
  <c r="S41" i="30"/>
  <c r="S38" i="30"/>
  <c r="S31" i="30"/>
  <c r="S32" i="30"/>
  <c r="S33" i="30"/>
  <c r="S34" i="30"/>
  <c r="S35" i="30"/>
  <c r="S36" i="30"/>
  <c r="S37" i="30"/>
  <c r="L7" i="26"/>
  <c r="O5" i="25"/>
  <c r="E67" i="31"/>
  <c r="D67" i="31"/>
  <c r="E66" i="31"/>
  <c r="D66" i="31"/>
  <c r="E63" i="31"/>
  <c r="D63" i="31"/>
  <c r="E62" i="31"/>
  <c r="D62" i="31"/>
  <c r="E61" i="31"/>
  <c r="D61" i="31"/>
  <c r="E60" i="31"/>
  <c r="D60" i="31"/>
  <c r="E59" i="31"/>
  <c r="D59" i="31"/>
  <c r="E36" i="31"/>
  <c r="D36" i="31"/>
  <c r="E25" i="31"/>
  <c r="D25" i="31"/>
  <c r="C16" i="16"/>
  <c r="B37" i="14"/>
  <c r="O8" i="26"/>
  <c r="B24" i="23"/>
  <c r="C21" i="21"/>
  <c r="C33" i="23"/>
  <c r="E71" i="30" s="1"/>
  <c r="D71" i="30"/>
  <c r="D75" i="30" s="1"/>
  <c r="D70" i="30"/>
  <c r="D74" i="30" s="1"/>
  <c r="BA8" i="26"/>
  <c r="BB8" i="26"/>
  <c r="BA9" i="26"/>
  <c r="BB9" i="26"/>
  <c r="BA10" i="26"/>
  <c r="BB10" i="26"/>
  <c r="BA11" i="26"/>
  <c r="BB11" i="26"/>
  <c r="BA12" i="26"/>
  <c r="BB12" i="26"/>
  <c r="BA13" i="26"/>
  <c r="BB13" i="26"/>
  <c r="BA14" i="26"/>
  <c r="BB14" i="26"/>
  <c r="BA15" i="26"/>
  <c r="BB15" i="26"/>
  <c r="BA16" i="26"/>
  <c r="BB16" i="26"/>
  <c r="BA17" i="26"/>
  <c r="BB17" i="26"/>
  <c r="BA18" i="26"/>
  <c r="BB18" i="26"/>
  <c r="BA19" i="26"/>
  <c r="BB19" i="26"/>
  <c r="BA20" i="26"/>
  <c r="BB20" i="26"/>
  <c r="BA21" i="26"/>
  <c r="BB21" i="26"/>
  <c r="BA22" i="26"/>
  <c r="BB22" i="26"/>
  <c r="BA23" i="26"/>
  <c r="BB23" i="26"/>
  <c r="BA24" i="26"/>
  <c r="BB24" i="26"/>
  <c r="BA25" i="26"/>
  <c r="BB25" i="26"/>
  <c r="BA26" i="26"/>
  <c r="BB26" i="26"/>
  <c r="BA27" i="26"/>
  <c r="BB27" i="26"/>
  <c r="BA28" i="26"/>
  <c r="BB28" i="26"/>
  <c r="BA29" i="26"/>
  <c r="BB29" i="26"/>
  <c r="BA30" i="26"/>
  <c r="BB30" i="26"/>
  <c r="BA31" i="26"/>
  <c r="BB31" i="26"/>
  <c r="BA32" i="26"/>
  <c r="BB32" i="26"/>
  <c r="BA33" i="26"/>
  <c r="BB33" i="26"/>
  <c r="BA34" i="26"/>
  <c r="BB34" i="26"/>
  <c r="BA35" i="26"/>
  <c r="BB35" i="26"/>
  <c r="BA36" i="26"/>
  <c r="BB36" i="26"/>
  <c r="BA37" i="26"/>
  <c r="BB37" i="26"/>
  <c r="BA38" i="26"/>
  <c r="BB38" i="26"/>
  <c r="BA39" i="26"/>
  <c r="BB39" i="26"/>
  <c r="BA40" i="26"/>
  <c r="BB40" i="26"/>
  <c r="BA41" i="26"/>
  <c r="BB41" i="26"/>
  <c r="BA42" i="26"/>
  <c r="BB42" i="26"/>
  <c r="BA43" i="26"/>
  <c r="BB43" i="26"/>
  <c r="BA44" i="26"/>
  <c r="BB44" i="26"/>
  <c r="BA45" i="26"/>
  <c r="BB45" i="26"/>
  <c r="BA46" i="26"/>
  <c r="BB46" i="26"/>
  <c r="BA47" i="26"/>
  <c r="BB47" i="26"/>
  <c r="BA48" i="26"/>
  <c r="BB48" i="26"/>
  <c r="BA49" i="26"/>
  <c r="BB49" i="26"/>
  <c r="BA50" i="26"/>
  <c r="BB50" i="26"/>
  <c r="BA51" i="26"/>
  <c r="BB51" i="26"/>
  <c r="BA52" i="26"/>
  <c r="BB52" i="26"/>
  <c r="BA53" i="26"/>
  <c r="BB53" i="26"/>
  <c r="BA54" i="26"/>
  <c r="BB54" i="26"/>
  <c r="BA55" i="26"/>
  <c r="BB55" i="26"/>
  <c r="BA56" i="26"/>
  <c r="BB56" i="26"/>
  <c r="BA57" i="26"/>
  <c r="BB57" i="26"/>
  <c r="BA58" i="26"/>
  <c r="BB58" i="26"/>
  <c r="BA59" i="26"/>
  <c r="BB59" i="26"/>
  <c r="BA60" i="26"/>
  <c r="BB60" i="26"/>
  <c r="BA61" i="26"/>
  <c r="BB61" i="26"/>
  <c r="BA62" i="26"/>
  <c r="BB62" i="26"/>
  <c r="BA63" i="26"/>
  <c r="BB63" i="26"/>
  <c r="BA64" i="26"/>
  <c r="BB64" i="26"/>
  <c r="BA65" i="26"/>
  <c r="BB65" i="26"/>
  <c r="BA66" i="26"/>
  <c r="BB66" i="26"/>
  <c r="BA67" i="26"/>
  <c r="BB67" i="26"/>
  <c r="BA68" i="26"/>
  <c r="BB68" i="26"/>
  <c r="BA69" i="26"/>
  <c r="BB69" i="26"/>
  <c r="BA70" i="26"/>
  <c r="BB70" i="26"/>
  <c r="BA71" i="26"/>
  <c r="BB71" i="26"/>
  <c r="BA72" i="26"/>
  <c r="BB72" i="26"/>
  <c r="BA73" i="26"/>
  <c r="BB73" i="26"/>
  <c r="BA74" i="26"/>
  <c r="BB74" i="26"/>
  <c r="BA75" i="26"/>
  <c r="BB75" i="26"/>
  <c r="BA76" i="26"/>
  <c r="BB76" i="26"/>
  <c r="BA77" i="26"/>
  <c r="BB77" i="26"/>
  <c r="BA78" i="26"/>
  <c r="BB78" i="26"/>
  <c r="BA79" i="26"/>
  <c r="BB79" i="26"/>
  <c r="BA80" i="26"/>
  <c r="BB80" i="26"/>
  <c r="BA81" i="26"/>
  <c r="BB81" i="26"/>
  <c r="BA82" i="26"/>
  <c r="BB82" i="26"/>
  <c r="BA83" i="26"/>
  <c r="BB83" i="26"/>
  <c r="BA84" i="26"/>
  <c r="BB84" i="26"/>
  <c r="BA85" i="26"/>
  <c r="BB85" i="26"/>
  <c r="BA86" i="26"/>
  <c r="BB86" i="26"/>
  <c r="BA87" i="26"/>
  <c r="BB87" i="26"/>
  <c r="BA88" i="26"/>
  <c r="BB88" i="26"/>
  <c r="BA89" i="26"/>
  <c r="BB89" i="26"/>
  <c r="BA90" i="26"/>
  <c r="BB90" i="26"/>
  <c r="BA91" i="26"/>
  <c r="BB91" i="26"/>
  <c r="BA92" i="26"/>
  <c r="BB92" i="26"/>
  <c r="BA93" i="26"/>
  <c r="BB93" i="26"/>
  <c r="BA94" i="26"/>
  <c r="BB94" i="26"/>
  <c r="BA95" i="26"/>
  <c r="BB95" i="26"/>
  <c r="BA96" i="26"/>
  <c r="BB96" i="26"/>
  <c r="BA97" i="26"/>
  <c r="BB97" i="26"/>
  <c r="BA98" i="26"/>
  <c r="BB98" i="26"/>
  <c r="BA99" i="26"/>
  <c r="BB99" i="26"/>
  <c r="BA100" i="26"/>
  <c r="BB100" i="26"/>
  <c r="BA101" i="26"/>
  <c r="BB101" i="26"/>
  <c r="BA102" i="26"/>
  <c r="BB102" i="26"/>
  <c r="BA103" i="26"/>
  <c r="BB103" i="26"/>
  <c r="BA104" i="26"/>
  <c r="BB104" i="26"/>
  <c r="BA105" i="26"/>
  <c r="BB105" i="26"/>
  <c r="BA106" i="26"/>
  <c r="BB106" i="26"/>
  <c r="BA107" i="26"/>
  <c r="BB107" i="26"/>
  <c r="BA108" i="26"/>
  <c r="BB108" i="26"/>
  <c r="BA109" i="26"/>
  <c r="BB109" i="26"/>
  <c r="BA110" i="26"/>
  <c r="BB110" i="26"/>
  <c r="BA111" i="26"/>
  <c r="BB111" i="26"/>
  <c r="BA112" i="26"/>
  <c r="BB112" i="26"/>
  <c r="BA113" i="26"/>
  <c r="BB113" i="26"/>
  <c r="BA114" i="26"/>
  <c r="BB114" i="26"/>
  <c r="BA115" i="26"/>
  <c r="BB115" i="26"/>
  <c r="BA116" i="26"/>
  <c r="BB116" i="26"/>
  <c r="BA117" i="26"/>
  <c r="BB117" i="26"/>
  <c r="BA118" i="26"/>
  <c r="BB118" i="26"/>
  <c r="BA119" i="26"/>
  <c r="BB119" i="26"/>
  <c r="BA120" i="26"/>
  <c r="BB120" i="26"/>
  <c r="BA121" i="26"/>
  <c r="BB121" i="26"/>
  <c r="BA122" i="26"/>
  <c r="BB122" i="26"/>
  <c r="BA123" i="26"/>
  <c r="BB123" i="26"/>
  <c r="BA124" i="26"/>
  <c r="BB124" i="26"/>
  <c r="BA125" i="26"/>
  <c r="BB125" i="26"/>
  <c r="BA126" i="26"/>
  <c r="BB126" i="26"/>
  <c r="BA127" i="26"/>
  <c r="BB127" i="26"/>
  <c r="BA128" i="26"/>
  <c r="BB128" i="26"/>
  <c r="BA129" i="26"/>
  <c r="BB129" i="26"/>
  <c r="BA130" i="26"/>
  <c r="BB130" i="26"/>
  <c r="BA131" i="26"/>
  <c r="BB131" i="26"/>
  <c r="BA132" i="26"/>
  <c r="BB132" i="26"/>
  <c r="BA133" i="26"/>
  <c r="BB133" i="26"/>
  <c r="BA134" i="26"/>
  <c r="BB134" i="26"/>
  <c r="BA135" i="26"/>
  <c r="BB135" i="26"/>
  <c r="BA136" i="26"/>
  <c r="BB136" i="26"/>
  <c r="BA137" i="26"/>
  <c r="BB137" i="26"/>
  <c r="BA138" i="26"/>
  <c r="BB138" i="26"/>
  <c r="BA139" i="26"/>
  <c r="BB139" i="26"/>
  <c r="BA140" i="26"/>
  <c r="BB140" i="26"/>
  <c r="BA141" i="26"/>
  <c r="BB141" i="26"/>
  <c r="BA142" i="26"/>
  <c r="BB142" i="26"/>
  <c r="BA143" i="26"/>
  <c r="BB143" i="26"/>
  <c r="BA144" i="26"/>
  <c r="BB144" i="26"/>
  <c r="BA145" i="26"/>
  <c r="BB145" i="26"/>
  <c r="BA146" i="26"/>
  <c r="BB146" i="26"/>
  <c r="BA147" i="26"/>
  <c r="BB147" i="26"/>
  <c r="BA148" i="26"/>
  <c r="BB148" i="26"/>
  <c r="BA149" i="26"/>
  <c r="BB149" i="26"/>
  <c r="BA150" i="26"/>
  <c r="BB150" i="26"/>
  <c r="BA151" i="26"/>
  <c r="BB151" i="26"/>
  <c r="BA152" i="26"/>
  <c r="BB152" i="26"/>
  <c r="BA153" i="26"/>
  <c r="BB153" i="26"/>
  <c r="BA154" i="26"/>
  <c r="BB154" i="26"/>
  <c r="BA155" i="26"/>
  <c r="BB155" i="26"/>
  <c r="BA156" i="26"/>
  <c r="BB156" i="26"/>
  <c r="BA157" i="26"/>
  <c r="BB157" i="26"/>
  <c r="BA158" i="26"/>
  <c r="BB158" i="26"/>
  <c r="BA159" i="26"/>
  <c r="BB159" i="26"/>
  <c r="BA160" i="26"/>
  <c r="BB160" i="26"/>
  <c r="BA161" i="26"/>
  <c r="BB161" i="26"/>
  <c r="BA162" i="26"/>
  <c r="BB162" i="26"/>
  <c r="BA163" i="26"/>
  <c r="BB163" i="26"/>
  <c r="BA164" i="26"/>
  <c r="BB164" i="26"/>
  <c r="BA165" i="26"/>
  <c r="BB165" i="26"/>
  <c r="BA166" i="26"/>
  <c r="BB166" i="26"/>
  <c r="BA167" i="26"/>
  <c r="BB167" i="26"/>
  <c r="BA168" i="26"/>
  <c r="BB168" i="26"/>
  <c r="BA169" i="26"/>
  <c r="BB169" i="26"/>
  <c r="BA170" i="26"/>
  <c r="BB170" i="26"/>
  <c r="BA171" i="26"/>
  <c r="BB171" i="26"/>
  <c r="BA172" i="26"/>
  <c r="BB172" i="26"/>
  <c r="BA173" i="26"/>
  <c r="BB173" i="26"/>
  <c r="BA174" i="26"/>
  <c r="BB174" i="26"/>
  <c r="BA175" i="26"/>
  <c r="BB175" i="26"/>
  <c r="BA176" i="26"/>
  <c r="BB176" i="26"/>
  <c r="BA177" i="26"/>
  <c r="BB177" i="26"/>
  <c r="BA178" i="26"/>
  <c r="BB178" i="26"/>
  <c r="BA179" i="26"/>
  <c r="BB179" i="26"/>
  <c r="BA180" i="26"/>
  <c r="BB180" i="26"/>
  <c r="BA181" i="26"/>
  <c r="BB181" i="26"/>
  <c r="BA182" i="26"/>
  <c r="BB182" i="26"/>
  <c r="BA183" i="26"/>
  <c r="BB183" i="26"/>
  <c r="BA184" i="26"/>
  <c r="BB184" i="26"/>
  <c r="BA185" i="26"/>
  <c r="BB185" i="26"/>
  <c r="BA186" i="26"/>
  <c r="BB186" i="26"/>
  <c r="BA187" i="26"/>
  <c r="BB187" i="26"/>
  <c r="BA188" i="26"/>
  <c r="BB188" i="26"/>
  <c r="BA189" i="26"/>
  <c r="BB189" i="26"/>
  <c r="BA190" i="26"/>
  <c r="BB190" i="26"/>
  <c r="BA191" i="26"/>
  <c r="BB191" i="26"/>
  <c r="BA192" i="26"/>
  <c r="BB192" i="26"/>
  <c r="BA193" i="26"/>
  <c r="BB193" i="26"/>
  <c r="BA194" i="26"/>
  <c r="BB194" i="26"/>
  <c r="BA195" i="26"/>
  <c r="BB195" i="26"/>
  <c r="BA196" i="26"/>
  <c r="BB196" i="26"/>
  <c r="BA197" i="26"/>
  <c r="BB197" i="26"/>
  <c r="BA198" i="26"/>
  <c r="BB198" i="26"/>
  <c r="BA199" i="26"/>
  <c r="BB199" i="26"/>
  <c r="BA200" i="26"/>
  <c r="BB200" i="26"/>
  <c r="BA201" i="26"/>
  <c r="BB201" i="26"/>
  <c r="BA202" i="26"/>
  <c r="BB202" i="26"/>
  <c r="BA203" i="26"/>
  <c r="BB203" i="26"/>
  <c r="BA204" i="26"/>
  <c r="BB204" i="26"/>
  <c r="BA205" i="26"/>
  <c r="BB205" i="26"/>
  <c r="BC8" i="26"/>
  <c r="BD8" i="26"/>
  <c r="BE8" i="26"/>
  <c r="BF8" i="26"/>
  <c r="BG8" i="26"/>
  <c r="BH8" i="26"/>
  <c r="BI8" i="26"/>
  <c r="BJ8" i="26"/>
  <c r="BK8" i="26"/>
  <c r="BC9" i="26"/>
  <c r="BD9" i="26"/>
  <c r="BE9" i="26"/>
  <c r="BF9" i="26"/>
  <c r="BG9" i="26"/>
  <c r="BH9" i="26"/>
  <c r="BI9" i="26"/>
  <c r="BJ9" i="26"/>
  <c r="BK9" i="26"/>
  <c r="BC10" i="26"/>
  <c r="BD10" i="26"/>
  <c r="BE10" i="26"/>
  <c r="BF10" i="26"/>
  <c r="BG10" i="26"/>
  <c r="BH10" i="26"/>
  <c r="BI10" i="26"/>
  <c r="BJ10" i="26"/>
  <c r="BK10" i="26"/>
  <c r="BC11" i="26"/>
  <c r="BD11" i="26"/>
  <c r="BE11" i="26"/>
  <c r="BF11" i="26"/>
  <c r="BG11" i="26"/>
  <c r="BH11" i="26"/>
  <c r="BI11" i="26"/>
  <c r="BJ11" i="26"/>
  <c r="BK11" i="26"/>
  <c r="BC12" i="26"/>
  <c r="BD12" i="26"/>
  <c r="BE12" i="26"/>
  <c r="BF12" i="26"/>
  <c r="BG12" i="26"/>
  <c r="BH12" i="26"/>
  <c r="BI12" i="26"/>
  <c r="BJ12" i="26"/>
  <c r="BK12" i="26"/>
  <c r="BC13" i="26"/>
  <c r="BD13" i="26"/>
  <c r="BE13" i="26"/>
  <c r="BF13" i="26"/>
  <c r="BG13" i="26"/>
  <c r="BH13" i="26"/>
  <c r="BI13" i="26"/>
  <c r="BJ13" i="26"/>
  <c r="BK13" i="26"/>
  <c r="BC14" i="26"/>
  <c r="BD14" i="26"/>
  <c r="BE14" i="26"/>
  <c r="BF14" i="26"/>
  <c r="BG14" i="26"/>
  <c r="BH14" i="26"/>
  <c r="BI14" i="26"/>
  <c r="BJ14" i="26"/>
  <c r="BK14" i="26"/>
  <c r="BC15" i="26"/>
  <c r="BD15" i="26"/>
  <c r="BE15" i="26"/>
  <c r="BF15" i="26"/>
  <c r="BG15" i="26"/>
  <c r="BH15" i="26"/>
  <c r="BI15" i="26"/>
  <c r="BJ15" i="26"/>
  <c r="BK15" i="26"/>
  <c r="BC16" i="26"/>
  <c r="BD16" i="26"/>
  <c r="BE16" i="26"/>
  <c r="BF16" i="26"/>
  <c r="BG16" i="26"/>
  <c r="BH16" i="26"/>
  <c r="BI16" i="26"/>
  <c r="BJ16" i="26"/>
  <c r="BK16" i="26"/>
  <c r="BC17" i="26"/>
  <c r="BD17" i="26"/>
  <c r="BE17" i="26"/>
  <c r="BF17" i="26"/>
  <c r="BG17" i="26"/>
  <c r="BH17" i="26"/>
  <c r="BI17" i="26"/>
  <c r="BJ17" i="26"/>
  <c r="BK17" i="26"/>
  <c r="BC18" i="26"/>
  <c r="BD18" i="26"/>
  <c r="BE18" i="26"/>
  <c r="BF18" i="26"/>
  <c r="BG18" i="26"/>
  <c r="BH18" i="26"/>
  <c r="BI18" i="26"/>
  <c r="BJ18" i="26"/>
  <c r="BK18" i="26"/>
  <c r="BC19" i="26"/>
  <c r="BD19" i="26"/>
  <c r="BE19" i="26"/>
  <c r="BF19" i="26"/>
  <c r="BG19" i="26"/>
  <c r="BH19" i="26"/>
  <c r="BI19" i="26"/>
  <c r="BJ19" i="26"/>
  <c r="BK19" i="26"/>
  <c r="BC20" i="26"/>
  <c r="BD20" i="26"/>
  <c r="BE20" i="26"/>
  <c r="BF20" i="26"/>
  <c r="BG20" i="26"/>
  <c r="BH20" i="26"/>
  <c r="BI20" i="26"/>
  <c r="BJ20" i="26"/>
  <c r="BK20" i="26"/>
  <c r="BC21" i="26"/>
  <c r="BD21" i="26"/>
  <c r="BE21" i="26"/>
  <c r="BF21" i="26"/>
  <c r="BG21" i="26"/>
  <c r="BH21" i="26"/>
  <c r="BI21" i="26"/>
  <c r="BJ21" i="26"/>
  <c r="BK21" i="26"/>
  <c r="BC22" i="26"/>
  <c r="BD22" i="26"/>
  <c r="BE22" i="26"/>
  <c r="BF22" i="26"/>
  <c r="BG22" i="26"/>
  <c r="BH22" i="26"/>
  <c r="BI22" i="26"/>
  <c r="BJ22" i="26"/>
  <c r="BK22" i="26"/>
  <c r="BC23" i="26"/>
  <c r="BD23" i="26"/>
  <c r="BE23" i="26"/>
  <c r="BF23" i="26"/>
  <c r="BG23" i="26"/>
  <c r="BH23" i="26"/>
  <c r="BI23" i="26"/>
  <c r="BJ23" i="26"/>
  <c r="BK23" i="26"/>
  <c r="BC24" i="26"/>
  <c r="BD24" i="26"/>
  <c r="BE24" i="26"/>
  <c r="BF24" i="26"/>
  <c r="BG24" i="26"/>
  <c r="BH24" i="26"/>
  <c r="BI24" i="26"/>
  <c r="BJ24" i="26"/>
  <c r="BK24" i="26"/>
  <c r="BC25" i="26"/>
  <c r="BD25" i="26"/>
  <c r="BE25" i="26"/>
  <c r="BF25" i="26"/>
  <c r="BG25" i="26"/>
  <c r="BH25" i="26"/>
  <c r="BI25" i="26"/>
  <c r="BJ25" i="26"/>
  <c r="BK25" i="26"/>
  <c r="BC26" i="26"/>
  <c r="BD26" i="26"/>
  <c r="BE26" i="26"/>
  <c r="BF26" i="26"/>
  <c r="BG26" i="26"/>
  <c r="BH26" i="26"/>
  <c r="BI26" i="26"/>
  <c r="BJ26" i="26"/>
  <c r="BK26" i="26"/>
  <c r="BC27" i="26"/>
  <c r="BD27" i="26"/>
  <c r="BE27" i="26"/>
  <c r="BF27" i="26"/>
  <c r="BG27" i="26"/>
  <c r="BH27" i="26"/>
  <c r="BI27" i="26"/>
  <c r="BJ27" i="26"/>
  <c r="BK27" i="26"/>
  <c r="BC28" i="26"/>
  <c r="BD28" i="26"/>
  <c r="BE28" i="26"/>
  <c r="BF28" i="26"/>
  <c r="BG28" i="26"/>
  <c r="BH28" i="26"/>
  <c r="BI28" i="26"/>
  <c r="BJ28" i="26"/>
  <c r="BK28" i="26"/>
  <c r="BC29" i="26"/>
  <c r="BD29" i="26"/>
  <c r="BE29" i="26"/>
  <c r="BF29" i="26"/>
  <c r="BG29" i="26"/>
  <c r="BH29" i="26"/>
  <c r="BI29" i="26"/>
  <c r="BJ29" i="26"/>
  <c r="BK29" i="26"/>
  <c r="BC30" i="26"/>
  <c r="BD30" i="26"/>
  <c r="BE30" i="26"/>
  <c r="BF30" i="26"/>
  <c r="BG30" i="26"/>
  <c r="BH30" i="26"/>
  <c r="BI30" i="26"/>
  <c r="BJ30" i="26"/>
  <c r="BK30" i="26"/>
  <c r="BC31" i="26"/>
  <c r="BD31" i="26"/>
  <c r="BE31" i="26"/>
  <c r="BF31" i="26"/>
  <c r="BG31" i="26"/>
  <c r="BH31" i="26"/>
  <c r="BI31" i="26"/>
  <c r="BJ31" i="26"/>
  <c r="BK31" i="26"/>
  <c r="BC32" i="26"/>
  <c r="BD32" i="26"/>
  <c r="BE32" i="26"/>
  <c r="BF32" i="26"/>
  <c r="BG32" i="26"/>
  <c r="BH32" i="26"/>
  <c r="BI32" i="26"/>
  <c r="BJ32" i="26"/>
  <c r="BK32" i="26"/>
  <c r="BC33" i="26"/>
  <c r="BD33" i="26"/>
  <c r="BE33" i="26"/>
  <c r="BF33" i="26"/>
  <c r="BG33" i="26"/>
  <c r="BH33" i="26"/>
  <c r="BI33" i="26"/>
  <c r="BJ33" i="26"/>
  <c r="BK33" i="26"/>
  <c r="BC34" i="26"/>
  <c r="BD34" i="26"/>
  <c r="BE34" i="26"/>
  <c r="BF34" i="26"/>
  <c r="BG34" i="26"/>
  <c r="BH34" i="26"/>
  <c r="BI34" i="26"/>
  <c r="BJ34" i="26"/>
  <c r="BK34" i="26"/>
  <c r="BC35" i="26"/>
  <c r="BD35" i="26"/>
  <c r="BE35" i="26"/>
  <c r="BF35" i="26"/>
  <c r="BG35" i="26"/>
  <c r="BH35" i="26"/>
  <c r="BI35" i="26"/>
  <c r="BJ35" i="26"/>
  <c r="BK35" i="26"/>
  <c r="BC36" i="26"/>
  <c r="BD36" i="26"/>
  <c r="BE36" i="26"/>
  <c r="BF36" i="26"/>
  <c r="BG36" i="26"/>
  <c r="BH36" i="26"/>
  <c r="BI36" i="26"/>
  <c r="BJ36" i="26"/>
  <c r="BK36" i="26"/>
  <c r="BC37" i="26"/>
  <c r="BD37" i="26"/>
  <c r="BE37" i="26"/>
  <c r="BF37" i="26"/>
  <c r="BG37" i="26"/>
  <c r="BH37" i="26"/>
  <c r="BI37" i="26"/>
  <c r="BJ37" i="26"/>
  <c r="BK37" i="26"/>
  <c r="BC38" i="26"/>
  <c r="BD38" i="26"/>
  <c r="BE38" i="26"/>
  <c r="BF38" i="26"/>
  <c r="BG38" i="26"/>
  <c r="BH38" i="26"/>
  <c r="BI38" i="26"/>
  <c r="BJ38" i="26"/>
  <c r="BK38" i="26"/>
  <c r="BC39" i="26"/>
  <c r="BD39" i="26"/>
  <c r="BE39" i="26"/>
  <c r="BF39" i="26"/>
  <c r="BG39" i="26"/>
  <c r="BH39" i="26"/>
  <c r="BI39" i="26"/>
  <c r="BJ39" i="26"/>
  <c r="BK39" i="26"/>
  <c r="BC40" i="26"/>
  <c r="BD40" i="26"/>
  <c r="BE40" i="26"/>
  <c r="BF40" i="26"/>
  <c r="BG40" i="26"/>
  <c r="BH40" i="26"/>
  <c r="BI40" i="26"/>
  <c r="BJ40" i="26"/>
  <c r="BK40" i="26"/>
  <c r="BC41" i="26"/>
  <c r="BD41" i="26"/>
  <c r="BE41" i="26"/>
  <c r="BF41" i="26"/>
  <c r="BG41" i="26"/>
  <c r="BH41" i="26"/>
  <c r="BI41" i="26"/>
  <c r="BJ41" i="26"/>
  <c r="BK41" i="26"/>
  <c r="BC42" i="26"/>
  <c r="BD42" i="26"/>
  <c r="BE42" i="26"/>
  <c r="BF42" i="26"/>
  <c r="BG42" i="26"/>
  <c r="BH42" i="26"/>
  <c r="BI42" i="26"/>
  <c r="BJ42" i="26"/>
  <c r="BK42" i="26"/>
  <c r="BC43" i="26"/>
  <c r="BD43" i="26"/>
  <c r="BE43" i="26"/>
  <c r="BF43" i="26"/>
  <c r="BG43" i="26"/>
  <c r="BH43" i="26"/>
  <c r="BI43" i="26"/>
  <c r="BJ43" i="26"/>
  <c r="BK43" i="26"/>
  <c r="BC44" i="26"/>
  <c r="BD44" i="26"/>
  <c r="BE44" i="26"/>
  <c r="BF44" i="26"/>
  <c r="BG44" i="26"/>
  <c r="BH44" i="26"/>
  <c r="BI44" i="26"/>
  <c r="BJ44" i="26"/>
  <c r="BK44" i="26"/>
  <c r="BC45" i="26"/>
  <c r="BD45" i="26"/>
  <c r="BE45" i="26"/>
  <c r="BF45" i="26"/>
  <c r="BG45" i="26"/>
  <c r="BH45" i="26"/>
  <c r="BI45" i="26"/>
  <c r="BJ45" i="26"/>
  <c r="BK45" i="26"/>
  <c r="BC46" i="26"/>
  <c r="BD46" i="26"/>
  <c r="BE46" i="26"/>
  <c r="BF46" i="26"/>
  <c r="BG46" i="26"/>
  <c r="BH46" i="26"/>
  <c r="BI46" i="26"/>
  <c r="BJ46" i="26"/>
  <c r="BK46" i="26"/>
  <c r="BC47" i="26"/>
  <c r="BD47" i="26"/>
  <c r="BE47" i="26"/>
  <c r="BF47" i="26"/>
  <c r="BG47" i="26"/>
  <c r="BH47" i="26"/>
  <c r="BI47" i="26"/>
  <c r="BJ47" i="26"/>
  <c r="BK47" i="26"/>
  <c r="BC48" i="26"/>
  <c r="BD48" i="26"/>
  <c r="BE48" i="26"/>
  <c r="BF48" i="26"/>
  <c r="BG48" i="26"/>
  <c r="BH48" i="26"/>
  <c r="BI48" i="26"/>
  <c r="BJ48" i="26"/>
  <c r="BK48" i="26"/>
  <c r="BC49" i="26"/>
  <c r="BD49" i="26"/>
  <c r="BE49" i="26"/>
  <c r="BF49" i="26"/>
  <c r="BG49" i="26"/>
  <c r="BH49" i="26"/>
  <c r="BI49" i="26"/>
  <c r="BJ49" i="26"/>
  <c r="BK49" i="26"/>
  <c r="BC50" i="26"/>
  <c r="BD50" i="26"/>
  <c r="BE50" i="26"/>
  <c r="BF50" i="26"/>
  <c r="BG50" i="26"/>
  <c r="BH50" i="26"/>
  <c r="BI50" i="26"/>
  <c r="BJ50" i="26"/>
  <c r="BK50" i="26"/>
  <c r="BC51" i="26"/>
  <c r="BD51" i="26"/>
  <c r="BE51" i="26"/>
  <c r="BF51" i="26"/>
  <c r="BG51" i="26"/>
  <c r="BH51" i="26"/>
  <c r="BI51" i="26"/>
  <c r="BJ51" i="26"/>
  <c r="BK51" i="26"/>
  <c r="BC52" i="26"/>
  <c r="BD52" i="26"/>
  <c r="BE52" i="26"/>
  <c r="BF52" i="26"/>
  <c r="BG52" i="26"/>
  <c r="BH52" i="26"/>
  <c r="BI52" i="26"/>
  <c r="BJ52" i="26"/>
  <c r="BK52" i="26"/>
  <c r="BC53" i="26"/>
  <c r="BD53" i="26"/>
  <c r="BE53" i="26"/>
  <c r="BF53" i="26"/>
  <c r="BG53" i="26"/>
  <c r="BH53" i="26"/>
  <c r="BI53" i="26"/>
  <c r="BJ53" i="26"/>
  <c r="BK53" i="26"/>
  <c r="BC54" i="26"/>
  <c r="BD54" i="26"/>
  <c r="BE54" i="26"/>
  <c r="BF54" i="26"/>
  <c r="BG54" i="26"/>
  <c r="BH54" i="26"/>
  <c r="BI54" i="26"/>
  <c r="BJ54" i="26"/>
  <c r="BK54" i="26"/>
  <c r="BC55" i="26"/>
  <c r="BD55" i="26"/>
  <c r="BE55" i="26"/>
  <c r="BF55" i="26"/>
  <c r="BG55" i="26"/>
  <c r="BH55" i="26"/>
  <c r="BI55" i="26"/>
  <c r="BJ55" i="26"/>
  <c r="BK55" i="26"/>
  <c r="BC56" i="26"/>
  <c r="BD56" i="26"/>
  <c r="BE56" i="26"/>
  <c r="BF56" i="26"/>
  <c r="BG56" i="26"/>
  <c r="BH56" i="26"/>
  <c r="BI56" i="26"/>
  <c r="BJ56" i="26"/>
  <c r="BK56" i="26"/>
  <c r="BC57" i="26"/>
  <c r="BD57" i="26"/>
  <c r="BE57" i="26"/>
  <c r="BF57" i="26"/>
  <c r="BG57" i="26"/>
  <c r="BH57" i="26"/>
  <c r="BI57" i="26"/>
  <c r="BJ57" i="26"/>
  <c r="BK57" i="26"/>
  <c r="BC58" i="26"/>
  <c r="BD58" i="26"/>
  <c r="BE58" i="26"/>
  <c r="BF58" i="26"/>
  <c r="BG58" i="26"/>
  <c r="BH58" i="26"/>
  <c r="BI58" i="26"/>
  <c r="BJ58" i="26"/>
  <c r="BK58" i="26"/>
  <c r="BC59" i="26"/>
  <c r="BD59" i="26"/>
  <c r="BE59" i="26"/>
  <c r="BF59" i="26"/>
  <c r="BG59" i="26"/>
  <c r="BH59" i="26"/>
  <c r="BI59" i="26"/>
  <c r="BJ59" i="26"/>
  <c r="BK59" i="26"/>
  <c r="BC60" i="26"/>
  <c r="BD60" i="26"/>
  <c r="BE60" i="26"/>
  <c r="BF60" i="26"/>
  <c r="BG60" i="26"/>
  <c r="BH60" i="26"/>
  <c r="BI60" i="26"/>
  <c r="BJ60" i="26"/>
  <c r="BK60" i="26"/>
  <c r="BC61" i="26"/>
  <c r="BD61" i="26"/>
  <c r="BE61" i="26"/>
  <c r="BF61" i="26"/>
  <c r="BG61" i="26"/>
  <c r="BH61" i="26"/>
  <c r="BI61" i="26"/>
  <c r="BJ61" i="26"/>
  <c r="BK61" i="26"/>
  <c r="BC62" i="26"/>
  <c r="BD62" i="26"/>
  <c r="BE62" i="26"/>
  <c r="BF62" i="26"/>
  <c r="BG62" i="26"/>
  <c r="BH62" i="26"/>
  <c r="BI62" i="26"/>
  <c r="BJ62" i="26"/>
  <c r="BK62" i="26"/>
  <c r="BC63" i="26"/>
  <c r="BD63" i="26"/>
  <c r="BE63" i="26"/>
  <c r="BF63" i="26"/>
  <c r="BG63" i="26"/>
  <c r="BH63" i="26"/>
  <c r="BI63" i="26"/>
  <c r="BJ63" i="26"/>
  <c r="BK63" i="26"/>
  <c r="BC64" i="26"/>
  <c r="BD64" i="26"/>
  <c r="BE64" i="26"/>
  <c r="BF64" i="26"/>
  <c r="BG64" i="26"/>
  <c r="BH64" i="26"/>
  <c r="BI64" i="26"/>
  <c r="BJ64" i="26"/>
  <c r="BK64" i="26"/>
  <c r="BC65" i="26"/>
  <c r="BD65" i="26"/>
  <c r="BE65" i="26"/>
  <c r="BF65" i="26"/>
  <c r="BG65" i="26"/>
  <c r="BH65" i="26"/>
  <c r="BI65" i="26"/>
  <c r="BJ65" i="26"/>
  <c r="BK65" i="26"/>
  <c r="BC66" i="26"/>
  <c r="BD66" i="26"/>
  <c r="BE66" i="26"/>
  <c r="BF66" i="26"/>
  <c r="BG66" i="26"/>
  <c r="BH66" i="26"/>
  <c r="BI66" i="26"/>
  <c r="BJ66" i="26"/>
  <c r="BK66" i="26"/>
  <c r="BC67" i="26"/>
  <c r="BD67" i="26"/>
  <c r="BE67" i="26"/>
  <c r="BF67" i="26"/>
  <c r="BG67" i="26"/>
  <c r="BH67" i="26"/>
  <c r="BI67" i="26"/>
  <c r="BJ67" i="26"/>
  <c r="BK67" i="26"/>
  <c r="BC68" i="26"/>
  <c r="BD68" i="26"/>
  <c r="BE68" i="26"/>
  <c r="BF68" i="26"/>
  <c r="BG68" i="26"/>
  <c r="BH68" i="26"/>
  <c r="BI68" i="26"/>
  <c r="BJ68" i="26"/>
  <c r="BK68" i="26"/>
  <c r="BC69" i="26"/>
  <c r="BD69" i="26"/>
  <c r="BE69" i="26"/>
  <c r="BF69" i="26"/>
  <c r="BG69" i="26"/>
  <c r="BH69" i="26"/>
  <c r="BI69" i="26"/>
  <c r="BJ69" i="26"/>
  <c r="BK69" i="26"/>
  <c r="BC70" i="26"/>
  <c r="BD70" i="26"/>
  <c r="BE70" i="26"/>
  <c r="BF70" i="26"/>
  <c r="BG70" i="26"/>
  <c r="BH70" i="26"/>
  <c r="BI70" i="26"/>
  <c r="BJ70" i="26"/>
  <c r="BK70" i="26"/>
  <c r="BC71" i="26"/>
  <c r="BD71" i="26"/>
  <c r="BE71" i="26"/>
  <c r="BF71" i="26"/>
  <c r="BG71" i="26"/>
  <c r="BH71" i="26"/>
  <c r="BI71" i="26"/>
  <c r="BJ71" i="26"/>
  <c r="BK71" i="26"/>
  <c r="BC72" i="26"/>
  <c r="BD72" i="26"/>
  <c r="BE72" i="26"/>
  <c r="BF72" i="26"/>
  <c r="BG72" i="26"/>
  <c r="BH72" i="26"/>
  <c r="BI72" i="26"/>
  <c r="BJ72" i="26"/>
  <c r="BK72" i="26"/>
  <c r="BC73" i="26"/>
  <c r="BD73" i="26"/>
  <c r="BE73" i="26"/>
  <c r="BF73" i="26"/>
  <c r="BG73" i="26"/>
  <c r="BH73" i="26"/>
  <c r="BI73" i="26"/>
  <c r="BJ73" i="26"/>
  <c r="BK73" i="26"/>
  <c r="BC74" i="26"/>
  <c r="BD74" i="26"/>
  <c r="BE74" i="26"/>
  <c r="BF74" i="26"/>
  <c r="BG74" i="26"/>
  <c r="BH74" i="26"/>
  <c r="BI74" i="26"/>
  <c r="BJ74" i="26"/>
  <c r="BK74" i="26"/>
  <c r="BC75" i="26"/>
  <c r="BD75" i="26"/>
  <c r="BE75" i="26"/>
  <c r="BF75" i="26"/>
  <c r="BG75" i="26"/>
  <c r="BH75" i="26"/>
  <c r="BI75" i="26"/>
  <c r="BJ75" i="26"/>
  <c r="BK75" i="26"/>
  <c r="BC76" i="26"/>
  <c r="BD76" i="26"/>
  <c r="BE76" i="26"/>
  <c r="BF76" i="26"/>
  <c r="BG76" i="26"/>
  <c r="BH76" i="26"/>
  <c r="BI76" i="26"/>
  <c r="BJ76" i="26"/>
  <c r="BK76" i="26"/>
  <c r="BC77" i="26"/>
  <c r="BD77" i="26"/>
  <c r="BE77" i="26"/>
  <c r="BF77" i="26"/>
  <c r="BG77" i="26"/>
  <c r="BH77" i="26"/>
  <c r="BI77" i="26"/>
  <c r="BJ77" i="26"/>
  <c r="BK77" i="26"/>
  <c r="BC78" i="26"/>
  <c r="BD78" i="26"/>
  <c r="BE78" i="26"/>
  <c r="BF78" i="26"/>
  <c r="BG78" i="26"/>
  <c r="BH78" i="26"/>
  <c r="BI78" i="26"/>
  <c r="BJ78" i="26"/>
  <c r="BK78" i="26"/>
  <c r="BC79" i="26"/>
  <c r="BD79" i="26"/>
  <c r="BE79" i="26"/>
  <c r="BF79" i="26"/>
  <c r="BG79" i="26"/>
  <c r="BH79" i="26"/>
  <c r="BI79" i="26"/>
  <c r="BJ79" i="26"/>
  <c r="BK79" i="26"/>
  <c r="BC80" i="26"/>
  <c r="BD80" i="26"/>
  <c r="BE80" i="26"/>
  <c r="BF80" i="26"/>
  <c r="BG80" i="26"/>
  <c r="BH80" i="26"/>
  <c r="BI80" i="26"/>
  <c r="BJ80" i="26"/>
  <c r="BK80" i="26"/>
  <c r="BC81" i="26"/>
  <c r="BD81" i="26"/>
  <c r="BE81" i="26"/>
  <c r="BF81" i="26"/>
  <c r="BG81" i="26"/>
  <c r="BH81" i="26"/>
  <c r="BI81" i="26"/>
  <c r="BJ81" i="26"/>
  <c r="BK81" i="26"/>
  <c r="BC82" i="26"/>
  <c r="BD82" i="26"/>
  <c r="BE82" i="26"/>
  <c r="BF82" i="26"/>
  <c r="BG82" i="26"/>
  <c r="BH82" i="26"/>
  <c r="BI82" i="26"/>
  <c r="BJ82" i="26"/>
  <c r="BK82" i="26"/>
  <c r="BC83" i="26"/>
  <c r="BD83" i="26"/>
  <c r="BE83" i="26"/>
  <c r="BF83" i="26"/>
  <c r="BG83" i="26"/>
  <c r="BH83" i="26"/>
  <c r="BI83" i="26"/>
  <c r="BJ83" i="26"/>
  <c r="BK83" i="26"/>
  <c r="BC84" i="26"/>
  <c r="BD84" i="26"/>
  <c r="BE84" i="26"/>
  <c r="BF84" i="26"/>
  <c r="BG84" i="26"/>
  <c r="BH84" i="26"/>
  <c r="BI84" i="26"/>
  <c r="BJ84" i="26"/>
  <c r="BK84" i="26"/>
  <c r="BC85" i="26"/>
  <c r="BD85" i="26"/>
  <c r="BE85" i="26"/>
  <c r="BF85" i="26"/>
  <c r="BG85" i="26"/>
  <c r="BH85" i="26"/>
  <c r="BI85" i="26"/>
  <c r="BJ85" i="26"/>
  <c r="BK85" i="26"/>
  <c r="BC86" i="26"/>
  <c r="BD86" i="26"/>
  <c r="BE86" i="26"/>
  <c r="BF86" i="26"/>
  <c r="BG86" i="26"/>
  <c r="BH86" i="26"/>
  <c r="BI86" i="26"/>
  <c r="BJ86" i="26"/>
  <c r="BK86" i="26"/>
  <c r="BC87" i="26"/>
  <c r="BD87" i="26"/>
  <c r="BE87" i="26"/>
  <c r="BF87" i="26"/>
  <c r="BG87" i="26"/>
  <c r="BH87" i="26"/>
  <c r="BI87" i="26"/>
  <c r="BJ87" i="26"/>
  <c r="BK87" i="26"/>
  <c r="BC88" i="26"/>
  <c r="BD88" i="26"/>
  <c r="BE88" i="26"/>
  <c r="BF88" i="26"/>
  <c r="BG88" i="26"/>
  <c r="BH88" i="26"/>
  <c r="BI88" i="26"/>
  <c r="BJ88" i="26"/>
  <c r="BK88" i="26"/>
  <c r="BC89" i="26"/>
  <c r="BD89" i="26"/>
  <c r="BE89" i="26"/>
  <c r="BF89" i="26"/>
  <c r="BG89" i="26"/>
  <c r="BH89" i="26"/>
  <c r="BI89" i="26"/>
  <c r="BJ89" i="26"/>
  <c r="BK89" i="26"/>
  <c r="BC90" i="26"/>
  <c r="BD90" i="26"/>
  <c r="BE90" i="26"/>
  <c r="BF90" i="26"/>
  <c r="BG90" i="26"/>
  <c r="BH90" i="26"/>
  <c r="BI90" i="26"/>
  <c r="BJ90" i="26"/>
  <c r="BK90" i="26"/>
  <c r="BC91" i="26"/>
  <c r="BD91" i="26"/>
  <c r="BE91" i="26"/>
  <c r="BF91" i="26"/>
  <c r="BG91" i="26"/>
  <c r="BH91" i="26"/>
  <c r="BI91" i="26"/>
  <c r="BJ91" i="26"/>
  <c r="BK91" i="26"/>
  <c r="BC92" i="26"/>
  <c r="BD92" i="26"/>
  <c r="BE92" i="26"/>
  <c r="BF92" i="26"/>
  <c r="BG92" i="26"/>
  <c r="BH92" i="26"/>
  <c r="BI92" i="26"/>
  <c r="BJ92" i="26"/>
  <c r="BK92" i="26"/>
  <c r="BC93" i="26"/>
  <c r="BD93" i="26"/>
  <c r="BE93" i="26"/>
  <c r="BF93" i="26"/>
  <c r="BG93" i="26"/>
  <c r="BH93" i="26"/>
  <c r="BI93" i="26"/>
  <c r="BJ93" i="26"/>
  <c r="BK93" i="26"/>
  <c r="BC94" i="26"/>
  <c r="BD94" i="26"/>
  <c r="BE94" i="26"/>
  <c r="BF94" i="26"/>
  <c r="BG94" i="26"/>
  <c r="BH94" i="26"/>
  <c r="BI94" i="26"/>
  <c r="BJ94" i="26"/>
  <c r="BK94" i="26"/>
  <c r="BC95" i="26"/>
  <c r="BD95" i="26"/>
  <c r="BE95" i="26"/>
  <c r="BF95" i="26"/>
  <c r="BG95" i="26"/>
  <c r="BH95" i="26"/>
  <c r="BI95" i="26"/>
  <c r="BJ95" i="26"/>
  <c r="BK95" i="26"/>
  <c r="BC96" i="26"/>
  <c r="BD96" i="26"/>
  <c r="BE96" i="26"/>
  <c r="BF96" i="26"/>
  <c r="BG96" i="26"/>
  <c r="BH96" i="26"/>
  <c r="BI96" i="26"/>
  <c r="BJ96" i="26"/>
  <c r="BK96" i="26"/>
  <c r="BC97" i="26"/>
  <c r="BD97" i="26"/>
  <c r="BE97" i="26"/>
  <c r="BF97" i="26"/>
  <c r="BG97" i="26"/>
  <c r="BH97" i="26"/>
  <c r="BI97" i="26"/>
  <c r="BJ97" i="26"/>
  <c r="BK97" i="26"/>
  <c r="BC98" i="26"/>
  <c r="BD98" i="26"/>
  <c r="BE98" i="26"/>
  <c r="BF98" i="26"/>
  <c r="BG98" i="26"/>
  <c r="BH98" i="26"/>
  <c r="BI98" i="26"/>
  <c r="BJ98" i="26"/>
  <c r="BK98" i="26"/>
  <c r="BC99" i="26"/>
  <c r="BD99" i="26"/>
  <c r="BE99" i="26"/>
  <c r="BF99" i="26"/>
  <c r="BG99" i="26"/>
  <c r="BH99" i="26"/>
  <c r="BI99" i="26"/>
  <c r="BJ99" i="26"/>
  <c r="BK99" i="26"/>
  <c r="BC100" i="26"/>
  <c r="BD100" i="26"/>
  <c r="BE100" i="26"/>
  <c r="BF100" i="26"/>
  <c r="BG100" i="26"/>
  <c r="BH100" i="26"/>
  <c r="BI100" i="26"/>
  <c r="BJ100" i="26"/>
  <c r="BK100" i="26"/>
  <c r="BC101" i="26"/>
  <c r="BD101" i="26"/>
  <c r="BE101" i="26"/>
  <c r="BF101" i="26"/>
  <c r="BG101" i="26"/>
  <c r="BH101" i="26"/>
  <c r="BI101" i="26"/>
  <c r="BJ101" i="26"/>
  <c r="BK101" i="26"/>
  <c r="BC102" i="26"/>
  <c r="BD102" i="26"/>
  <c r="BE102" i="26"/>
  <c r="BF102" i="26"/>
  <c r="BG102" i="26"/>
  <c r="BH102" i="26"/>
  <c r="BI102" i="26"/>
  <c r="BJ102" i="26"/>
  <c r="BK102" i="26"/>
  <c r="BC103" i="26"/>
  <c r="BD103" i="26"/>
  <c r="BE103" i="26"/>
  <c r="BF103" i="26"/>
  <c r="BG103" i="26"/>
  <c r="BH103" i="26"/>
  <c r="BI103" i="26"/>
  <c r="BJ103" i="26"/>
  <c r="BK103" i="26"/>
  <c r="BC104" i="26"/>
  <c r="BD104" i="26"/>
  <c r="BE104" i="26"/>
  <c r="BF104" i="26"/>
  <c r="BG104" i="26"/>
  <c r="BH104" i="26"/>
  <c r="BI104" i="26"/>
  <c r="BJ104" i="26"/>
  <c r="BK104" i="26"/>
  <c r="BC105" i="26"/>
  <c r="BD105" i="26"/>
  <c r="BE105" i="26"/>
  <c r="BF105" i="26"/>
  <c r="BG105" i="26"/>
  <c r="BH105" i="26"/>
  <c r="BI105" i="26"/>
  <c r="BJ105" i="26"/>
  <c r="BK105" i="26"/>
  <c r="BC106" i="26"/>
  <c r="BD106" i="26"/>
  <c r="BE106" i="26"/>
  <c r="BF106" i="26"/>
  <c r="BG106" i="26"/>
  <c r="BH106" i="26"/>
  <c r="BI106" i="26"/>
  <c r="BJ106" i="26"/>
  <c r="BK106" i="26"/>
  <c r="BC107" i="26"/>
  <c r="BD107" i="26"/>
  <c r="BE107" i="26"/>
  <c r="BF107" i="26"/>
  <c r="BG107" i="26"/>
  <c r="BH107" i="26"/>
  <c r="BI107" i="26"/>
  <c r="BJ107" i="26"/>
  <c r="BK107" i="26"/>
  <c r="BC108" i="26"/>
  <c r="BD108" i="26"/>
  <c r="BE108" i="26"/>
  <c r="BF108" i="26"/>
  <c r="BG108" i="26"/>
  <c r="BH108" i="26"/>
  <c r="BI108" i="26"/>
  <c r="BJ108" i="26"/>
  <c r="BK108" i="26"/>
  <c r="BC109" i="26"/>
  <c r="BD109" i="26"/>
  <c r="BE109" i="26"/>
  <c r="BF109" i="26"/>
  <c r="BG109" i="26"/>
  <c r="BH109" i="26"/>
  <c r="BI109" i="26"/>
  <c r="BJ109" i="26"/>
  <c r="BK109" i="26"/>
  <c r="BC110" i="26"/>
  <c r="BD110" i="26"/>
  <c r="BE110" i="26"/>
  <c r="BF110" i="26"/>
  <c r="BG110" i="26"/>
  <c r="BH110" i="26"/>
  <c r="BI110" i="26"/>
  <c r="BJ110" i="26"/>
  <c r="BK110" i="26"/>
  <c r="BC111" i="26"/>
  <c r="BD111" i="26"/>
  <c r="BE111" i="26"/>
  <c r="BF111" i="26"/>
  <c r="BG111" i="26"/>
  <c r="BH111" i="26"/>
  <c r="BI111" i="26"/>
  <c r="BJ111" i="26"/>
  <c r="BK111" i="26"/>
  <c r="BC112" i="26"/>
  <c r="BD112" i="26"/>
  <c r="BE112" i="26"/>
  <c r="BF112" i="26"/>
  <c r="BG112" i="26"/>
  <c r="BH112" i="26"/>
  <c r="BI112" i="26"/>
  <c r="BJ112" i="26"/>
  <c r="BK112" i="26"/>
  <c r="BC113" i="26"/>
  <c r="BD113" i="26"/>
  <c r="BE113" i="26"/>
  <c r="BF113" i="26"/>
  <c r="BG113" i="26"/>
  <c r="BH113" i="26"/>
  <c r="BI113" i="26"/>
  <c r="BJ113" i="26"/>
  <c r="BK113" i="26"/>
  <c r="BC114" i="26"/>
  <c r="BD114" i="26"/>
  <c r="BE114" i="26"/>
  <c r="BF114" i="26"/>
  <c r="BG114" i="26"/>
  <c r="BH114" i="26"/>
  <c r="BI114" i="26"/>
  <c r="BJ114" i="26"/>
  <c r="BK114" i="26"/>
  <c r="BC115" i="26"/>
  <c r="BD115" i="26"/>
  <c r="BE115" i="26"/>
  <c r="BF115" i="26"/>
  <c r="BG115" i="26"/>
  <c r="BH115" i="26"/>
  <c r="BI115" i="26"/>
  <c r="BJ115" i="26"/>
  <c r="BK115" i="26"/>
  <c r="BC116" i="26"/>
  <c r="BD116" i="26"/>
  <c r="BE116" i="26"/>
  <c r="BF116" i="26"/>
  <c r="BG116" i="26"/>
  <c r="BH116" i="26"/>
  <c r="BI116" i="26"/>
  <c r="BJ116" i="26"/>
  <c r="BK116" i="26"/>
  <c r="BC117" i="26"/>
  <c r="BD117" i="26"/>
  <c r="BE117" i="26"/>
  <c r="BF117" i="26"/>
  <c r="BG117" i="26"/>
  <c r="BH117" i="26"/>
  <c r="BI117" i="26"/>
  <c r="BJ117" i="26"/>
  <c r="BK117" i="26"/>
  <c r="BC118" i="26"/>
  <c r="BD118" i="26"/>
  <c r="BE118" i="26"/>
  <c r="BF118" i="26"/>
  <c r="BG118" i="26"/>
  <c r="BH118" i="26"/>
  <c r="BI118" i="26"/>
  <c r="BJ118" i="26"/>
  <c r="BK118" i="26"/>
  <c r="BC119" i="26"/>
  <c r="BD119" i="26"/>
  <c r="BE119" i="26"/>
  <c r="BF119" i="26"/>
  <c r="BG119" i="26"/>
  <c r="BH119" i="26"/>
  <c r="BI119" i="26"/>
  <c r="BJ119" i="26"/>
  <c r="BK119" i="26"/>
  <c r="BC120" i="26"/>
  <c r="BD120" i="26"/>
  <c r="BE120" i="26"/>
  <c r="BF120" i="26"/>
  <c r="BG120" i="26"/>
  <c r="BH120" i="26"/>
  <c r="BI120" i="26"/>
  <c r="BJ120" i="26"/>
  <c r="BK120" i="26"/>
  <c r="BC121" i="26"/>
  <c r="BD121" i="26"/>
  <c r="BE121" i="26"/>
  <c r="BF121" i="26"/>
  <c r="BG121" i="26"/>
  <c r="BH121" i="26"/>
  <c r="BI121" i="26"/>
  <c r="BJ121" i="26"/>
  <c r="BK121" i="26"/>
  <c r="BC122" i="26"/>
  <c r="BD122" i="26"/>
  <c r="BE122" i="26"/>
  <c r="BF122" i="26"/>
  <c r="BG122" i="26"/>
  <c r="BH122" i="26"/>
  <c r="BI122" i="26"/>
  <c r="BJ122" i="26"/>
  <c r="BK122" i="26"/>
  <c r="BC123" i="26"/>
  <c r="BD123" i="26"/>
  <c r="BE123" i="26"/>
  <c r="BF123" i="26"/>
  <c r="BG123" i="26"/>
  <c r="BH123" i="26"/>
  <c r="BI123" i="26"/>
  <c r="BJ123" i="26"/>
  <c r="BK123" i="26"/>
  <c r="BC124" i="26"/>
  <c r="BD124" i="26"/>
  <c r="BE124" i="26"/>
  <c r="BF124" i="26"/>
  <c r="BG124" i="26"/>
  <c r="BH124" i="26"/>
  <c r="BI124" i="26"/>
  <c r="BJ124" i="26"/>
  <c r="BK124" i="26"/>
  <c r="BC125" i="26"/>
  <c r="BD125" i="26"/>
  <c r="BE125" i="26"/>
  <c r="BF125" i="26"/>
  <c r="BG125" i="26"/>
  <c r="BH125" i="26"/>
  <c r="BI125" i="26"/>
  <c r="BJ125" i="26"/>
  <c r="BK125" i="26"/>
  <c r="BC126" i="26"/>
  <c r="BD126" i="26"/>
  <c r="BE126" i="26"/>
  <c r="BF126" i="26"/>
  <c r="BG126" i="26"/>
  <c r="BH126" i="26"/>
  <c r="BI126" i="26"/>
  <c r="BJ126" i="26"/>
  <c r="BK126" i="26"/>
  <c r="BC127" i="26"/>
  <c r="BD127" i="26"/>
  <c r="BE127" i="26"/>
  <c r="BF127" i="26"/>
  <c r="BG127" i="26"/>
  <c r="BH127" i="26"/>
  <c r="BI127" i="26"/>
  <c r="BJ127" i="26"/>
  <c r="BK127" i="26"/>
  <c r="BC128" i="26"/>
  <c r="BD128" i="26"/>
  <c r="BE128" i="26"/>
  <c r="BF128" i="26"/>
  <c r="BG128" i="26"/>
  <c r="BH128" i="26"/>
  <c r="BI128" i="26"/>
  <c r="BJ128" i="26"/>
  <c r="BK128" i="26"/>
  <c r="BC129" i="26"/>
  <c r="BD129" i="26"/>
  <c r="BE129" i="26"/>
  <c r="BF129" i="26"/>
  <c r="BG129" i="26"/>
  <c r="BH129" i="26"/>
  <c r="BI129" i="26"/>
  <c r="BJ129" i="26"/>
  <c r="BK129" i="26"/>
  <c r="BC130" i="26"/>
  <c r="BD130" i="26"/>
  <c r="BE130" i="26"/>
  <c r="BF130" i="26"/>
  <c r="BG130" i="26"/>
  <c r="BH130" i="26"/>
  <c r="BI130" i="26"/>
  <c r="BJ130" i="26"/>
  <c r="BK130" i="26"/>
  <c r="BC131" i="26"/>
  <c r="BD131" i="26"/>
  <c r="BE131" i="26"/>
  <c r="BF131" i="26"/>
  <c r="BG131" i="26"/>
  <c r="BH131" i="26"/>
  <c r="BI131" i="26"/>
  <c r="BJ131" i="26"/>
  <c r="BK131" i="26"/>
  <c r="BC132" i="26"/>
  <c r="BD132" i="26"/>
  <c r="BE132" i="26"/>
  <c r="BF132" i="26"/>
  <c r="BG132" i="26"/>
  <c r="BH132" i="26"/>
  <c r="BI132" i="26"/>
  <c r="BJ132" i="26"/>
  <c r="BK132" i="26"/>
  <c r="BC133" i="26"/>
  <c r="BD133" i="26"/>
  <c r="BE133" i="26"/>
  <c r="BF133" i="26"/>
  <c r="BG133" i="26"/>
  <c r="BH133" i="26"/>
  <c r="BI133" i="26"/>
  <c r="BJ133" i="26"/>
  <c r="BK133" i="26"/>
  <c r="BC134" i="26"/>
  <c r="BD134" i="26"/>
  <c r="BE134" i="26"/>
  <c r="BF134" i="26"/>
  <c r="BG134" i="26"/>
  <c r="BH134" i="26"/>
  <c r="BI134" i="26"/>
  <c r="BJ134" i="26"/>
  <c r="BK134" i="26"/>
  <c r="BC135" i="26"/>
  <c r="BD135" i="26"/>
  <c r="BE135" i="26"/>
  <c r="BF135" i="26"/>
  <c r="BG135" i="26"/>
  <c r="BH135" i="26"/>
  <c r="BI135" i="26"/>
  <c r="BJ135" i="26"/>
  <c r="BK135" i="26"/>
  <c r="BC136" i="26"/>
  <c r="BD136" i="26"/>
  <c r="BE136" i="26"/>
  <c r="BF136" i="26"/>
  <c r="BG136" i="26"/>
  <c r="BH136" i="26"/>
  <c r="BI136" i="26"/>
  <c r="BJ136" i="26"/>
  <c r="BK136" i="26"/>
  <c r="BC137" i="26"/>
  <c r="BD137" i="26"/>
  <c r="BE137" i="26"/>
  <c r="BF137" i="26"/>
  <c r="BG137" i="26"/>
  <c r="BH137" i="26"/>
  <c r="BI137" i="26"/>
  <c r="BJ137" i="26"/>
  <c r="BK137" i="26"/>
  <c r="BC138" i="26"/>
  <c r="BD138" i="26"/>
  <c r="BE138" i="26"/>
  <c r="BF138" i="26"/>
  <c r="BG138" i="26"/>
  <c r="BH138" i="26"/>
  <c r="BI138" i="26"/>
  <c r="BJ138" i="26"/>
  <c r="BK138" i="26"/>
  <c r="BC139" i="26"/>
  <c r="BD139" i="26"/>
  <c r="BE139" i="26"/>
  <c r="BF139" i="26"/>
  <c r="BG139" i="26"/>
  <c r="BH139" i="26"/>
  <c r="BI139" i="26"/>
  <c r="BJ139" i="26"/>
  <c r="BK139" i="26"/>
  <c r="BC140" i="26"/>
  <c r="BD140" i="26"/>
  <c r="BE140" i="26"/>
  <c r="BF140" i="26"/>
  <c r="BG140" i="26"/>
  <c r="BH140" i="26"/>
  <c r="BI140" i="26"/>
  <c r="BJ140" i="26"/>
  <c r="BK140" i="26"/>
  <c r="BC141" i="26"/>
  <c r="BD141" i="26"/>
  <c r="BE141" i="26"/>
  <c r="BF141" i="26"/>
  <c r="BG141" i="26"/>
  <c r="BH141" i="26"/>
  <c r="BI141" i="26"/>
  <c r="BJ141" i="26"/>
  <c r="BK141" i="26"/>
  <c r="BC142" i="26"/>
  <c r="BD142" i="26"/>
  <c r="BE142" i="26"/>
  <c r="BF142" i="26"/>
  <c r="BG142" i="26"/>
  <c r="BH142" i="26"/>
  <c r="BI142" i="26"/>
  <c r="BJ142" i="26"/>
  <c r="BK142" i="26"/>
  <c r="BC143" i="26"/>
  <c r="BD143" i="26"/>
  <c r="BE143" i="26"/>
  <c r="BF143" i="26"/>
  <c r="BG143" i="26"/>
  <c r="BH143" i="26"/>
  <c r="BI143" i="26"/>
  <c r="BJ143" i="26"/>
  <c r="BK143" i="26"/>
  <c r="BC144" i="26"/>
  <c r="BD144" i="26"/>
  <c r="BE144" i="26"/>
  <c r="BF144" i="26"/>
  <c r="BG144" i="26"/>
  <c r="BH144" i="26"/>
  <c r="BI144" i="26"/>
  <c r="BJ144" i="26"/>
  <c r="BK144" i="26"/>
  <c r="BC145" i="26"/>
  <c r="BD145" i="26"/>
  <c r="BE145" i="26"/>
  <c r="BF145" i="26"/>
  <c r="BG145" i="26"/>
  <c r="BH145" i="26"/>
  <c r="BI145" i="26"/>
  <c r="BJ145" i="26"/>
  <c r="BK145" i="26"/>
  <c r="BC146" i="26"/>
  <c r="BD146" i="26"/>
  <c r="BE146" i="26"/>
  <c r="BF146" i="26"/>
  <c r="BG146" i="26"/>
  <c r="BH146" i="26"/>
  <c r="BI146" i="26"/>
  <c r="BJ146" i="26"/>
  <c r="BK146" i="26"/>
  <c r="BC147" i="26"/>
  <c r="BD147" i="26"/>
  <c r="BE147" i="26"/>
  <c r="BF147" i="26"/>
  <c r="BG147" i="26"/>
  <c r="BH147" i="26"/>
  <c r="BI147" i="26"/>
  <c r="BJ147" i="26"/>
  <c r="BK147" i="26"/>
  <c r="BC148" i="26"/>
  <c r="BD148" i="26"/>
  <c r="BE148" i="26"/>
  <c r="BF148" i="26"/>
  <c r="BG148" i="26"/>
  <c r="BH148" i="26"/>
  <c r="BI148" i="26"/>
  <c r="BJ148" i="26"/>
  <c r="BK148" i="26"/>
  <c r="BC149" i="26"/>
  <c r="BD149" i="26"/>
  <c r="BE149" i="26"/>
  <c r="BF149" i="26"/>
  <c r="BG149" i="26"/>
  <c r="BH149" i="26"/>
  <c r="BI149" i="26"/>
  <c r="BJ149" i="26"/>
  <c r="BK149" i="26"/>
  <c r="BC150" i="26"/>
  <c r="BD150" i="26"/>
  <c r="BE150" i="26"/>
  <c r="BF150" i="26"/>
  <c r="BG150" i="26"/>
  <c r="BH150" i="26"/>
  <c r="BI150" i="26"/>
  <c r="BJ150" i="26"/>
  <c r="BK150" i="26"/>
  <c r="BC151" i="26"/>
  <c r="BD151" i="26"/>
  <c r="BE151" i="26"/>
  <c r="BF151" i="26"/>
  <c r="BG151" i="26"/>
  <c r="BH151" i="26"/>
  <c r="BI151" i="26"/>
  <c r="BJ151" i="26"/>
  <c r="BK151" i="26"/>
  <c r="BC152" i="26"/>
  <c r="BD152" i="26"/>
  <c r="BE152" i="26"/>
  <c r="BF152" i="26"/>
  <c r="BG152" i="26"/>
  <c r="BH152" i="26"/>
  <c r="BI152" i="26"/>
  <c r="BJ152" i="26"/>
  <c r="BK152" i="26"/>
  <c r="BC153" i="26"/>
  <c r="BD153" i="26"/>
  <c r="BE153" i="26"/>
  <c r="BF153" i="26"/>
  <c r="BG153" i="26"/>
  <c r="BH153" i="26"/>
  <c r="BI153" i="26"/>
  <c r="BJ153" i="26"/>
  <c r="BK153" i="26"/>
  <c r="BC154" i="26"/>
  <c r="BD154" i="26"/>
  <c r="BE154" i="26"/>
  <c r="BF154" i="26"/>
  <c r="BG154" i="26"/>
  <c r="BH154" i="26"/>
  <c r="BI154" i="26"/>
  <c r="BJ154" i="26"/>
  <c r="BK154" i="26"/>
  <c r="BC155" i="26"/>
  <c r="BD155" i="26"/>
  <c r="BE155" i="26"/>
  <c r="BF155" i="26"/>
  <c r="BG155" i="26"/>
  <c r="BH155" i="26"/>
  <c r="BI155" i="26"/>
  <c r="BJ155" i="26"/>
  <c r="BK155" i="26"/>
  <c r="BC156" i="26"/>
  <c r="BD156" i="26"/>
  <c r="BE156" i="26"/>
  <c r="BF156" i="26"/>
  <c r="BG156" i="26"/>
  <c r="BH156" i="26"/>
  <c r="BI156" i="26"/>
  <c r="BJ156" i="26"/>
  <c r="BK156" i="26"/>
  <c r="BC157" i="26"/>
  <c r="BD157" i="26"/>
  <c r="BE157" i="26"/>
  <c r="BF157" i="26"/>
  <c r="BG157" i="26"/>
  <c r="BH157" i="26"/>
  <c r="BI157" i="26"/>
  <c r="BJ157" i="26"/>
  <c r="BK157" i="26"/>
  <c r="BC158" i="26"/>
  <c r="BD158" i="26"/>
  <c r="BE158" i="26"/>
  <c r="BF158" i="26"/>
  <c r="BG158" i="26"/>
  <c r="BH158" i="26"/>
  <c r="BI158" i="26"/>
  <c r="BJ158" i="26"/>
  <c r="BK158" i="26"/>
  <c r="BC159" i="26"/>
  <c r="BD159" i="26"/>
  <c r="BE159" i="26"/>
  <c r="BF159" i="26"/>
  <c r="BG159" i="26"/>
  <c r="BH159" i="26"/>
  <c r="BI159" i="26"/>
  <c r="BJ159" i="26"/>
  <c r="BK159" i="26"/>
  <c r="BC160" i="26"/>
  <c r="BD160" i="26"/>
  <c r="BE160" i="26"/>
  <c r="BF160" i="26"/>
  <c r="BG160" i="26"/>
  <c r="BH160" i="26"/>
  <c r="BI160" i="26"/>
  <c r="BJ160" i="26"/>
  <c r="BK160" i="26"/>
  <c r="BC161" i="26"/>
  <c r="BD161" i="26"/>
  <c r="BE161" i="26"/>
  <c r="BF161" i="26"/>
  <c r="BG161" i="26"/>
  <c r="BH161" i="26"/>
  <c r="BI161" i="26"/>
  <c r="BJ161" i="26"/>
  <c r="BK161" i="26"/>
  <c r="BC162" i="26"/>
  <c r="BD162" i="26"/>
  <c r="BE162" i="26"/>
  <c r="BF162" i="26"/>
  <c r="BG162" i="26"/>
  <c r="BH162" i="26"/>
  <c r="BI162" i="26"/>
  <c r="BJ162" i="26"/>
  <c r="BK162" i="26"/>
  <c r="BC163" i="26"/>
  <c r="BD163" i="26"/>
  <c r="BE163" i="26"/>
  <c r="BF163" i="26"/>
  <c r="BG163" i="26"/>
  <c r="BH163" i="26"/>
  <c r="BI163" i="26"/>
  <c r="BJ163" i="26"/>
  <c r="BK163" i="26"/>
  <c r="BC164" i="26"/>
  <c r="BD164" i="26"/>
  <c r="BE164" i="26"/>
  <c r="BF164" i="26"/>
  <c r="BG164" i="26"/>
  <c r="BH164" i="26"/>
  <c r="BI164" i="26"/>
  <c r="BJ164" i="26"/>
  <c r="BK164" i="26"/>
  <c r="BC165" i="26"/>
  <c r="BD165" i="26"/>
  <c r="BE165" i="26"/>
  <c r="BF165" i="26"/>
  <c r="BG165" i="26"/>
  <c r="BH165" i="26"/>
  <c r="BI165" i="26"/>
  <c r="BJ165" i="26"/>
  <c r="BK165" i="26"/>
  <c r="BC166" i="26"/>
  <c r="BD166" i="26"/>
  <c r="BE166" i="26"/>
  <c r="BF166" i="26"/>
  <c r="BG166" i="26"/>
  <c r="BH166" i="26"/>
  <c r="BI166" i="26"/>
  <c r="BJ166" i="26"/>
  <c r="BK166" i="26"/>
  <c r="BC167" i="26"/>
  <c r="BD167" i="26"/>
  <c r="BE167" i="26"/>
  <c r="BF167" i="26"/>
  <c r="BG167" i="26"/>
  <c r="BH167" i="26"/>
  <c r="BI167" i="26"/>
  <c r="BJ167" i="26"/>
  <c r="BK167" i="26"/>
  <c r="BC168" i="26"/>
  <c r="BD168" i="26"/>
  <c r="BE168" i="26"/>
  <c r="BF168" i="26"/>
  <c r="BG168" i="26"/>
  <c r="BH168" i="26"/>
  <c r="BI168" i="26"/>
  <c r="BJ168" i="26"/>
  <c r="BK168" i="26"/>
  <c r="BC169" i="26"/>
  <c r="BD169" i="26"/>
  <c r="BE169" i="26"/>
  <c r="BF169" i="26"/>
  <c r="BG169" i="26"/>
  <c r="BH169" i="26"/>
  <c r="BI169" i="26"/>
  <c r="BJ169" i="26"/>
  <c r="BK169" i="26"/>
  <c r="BC170" i="26"/>
  <c r="BD170" i="26"/>
  <c r="BE170" i="26"/>
  <c r="BF170" i="26"/>
  <c r="BG170" i="26"/>
  <c r="BH170" i="26"/>
  <c r="BI170" i="26"/>
  <c r="BJ170" i="26"/>
  <c r="BK170" i="26"/>
  <c r="BC171" i="26"/>
  <c r="BD171" i="26"/>
  <c r="BE171" i="26"/>
  <c r="BF171" i="26"/>
  <c r="BG171" i="26"/>
  <c r="BH171" i="26"/>
  <c r="BI171" i="26"/>
  <c r="BJ171" i="26"/>
  <c r="BK171" i="26"/>
  <c r="BC172" i="26"/>
  <c r="BD172" i="26"/>
  <c r="BE172" i="26"/>
  <c r="BF172" i="26"/>
  <c r="BG172" i="26"/>
  <c r="BH172" i="26"/>
  <c r="BI172" i="26"/>
  <c r="BJ172" i="26"/>
  <c r="BK172" i="26"/>
  <c r="BC173" i="26"/>
  <c r="BD173" i="26"/>
  <c r="BE173" i="26"/>
  <c r="BF173" i="26"/>
  <c r="BG173" i="26"/>
  <c r="BH173" i="26"/>
  <c r="BI173" i="26"/>
  <c r="BJ173" i="26"/>
  <c r="BK173" i="26"/>
  <c r="BC174" i="26"/>
  <c r="BD174" i="26"/>
  <c r="BE174" i="26"/>
  <c r="BF174" i="26"/>
  <c r="BG174" i="26"/>
  <c r="BH174" i="26"/>
  <c r="BI174" i="26"/>
  <c r="BJ174" i="26"/>
  <c r="BK174" i="26"/>
  <c r="BC175" i="26"/>
  <c r="BD175" i="26"/>
  <c r="BE175" i="26"/>
  <c r="BF175" i="26"/>
  <c r="BG175" i="26"/>
  <c r="BH175" i="26"/>
  <c r="BI175" i="26"/>
  <c r="BJ175" i="26"/>
  <c r="BK175" i="26"/>
  <c r="BC176" i="26"/>
  <c r="BD176" i="26"/>
  <c r="BE176" i="26"/>
  <c r="BF176" i="26"/>
  <c r="BG176" i="26"/>
  <c r="BH176" i="26"/>
  <c r="BI176" i="26"/>
  <c r="BJ176" i="26"/>
  <c r="BK176" i="26"/>
  <c r="BC177" i="26"/>
  <c r="BD177" i="26"/>
  <c r="BE177" i="26"/>
  <c r="BF177" i="26"/>
  <c r="BG177" i="26"/>
  <c r="BH177" i="26"/>
  <c r="BI177" i="26"/>
  <c r="BJ177" i="26"/>
  <c r="BK177" i="26"/>
  <c r="BC178" i="26"/>
  <c r="BD178" i="26"/>
  <c r="BE178" i="26"/>
  <c r="BF178" i="26"/>
  <c r="BG178" i="26"/>
  <c r="BH178" i="26"/>
  <c r="BI178" i="26"/>
  <c r="BJ178" i="26"/>
  <c r="BK178" i="26"/>
  <c r="BC179" i="26"/>
  <c r="BD179" i="26"/>
  <c r="BE179" i="26"/>
  <c r="BF179" i="26"/>
  <c r="BG179" i="26"/>
  <c r="BH179" i="26"/>
  <c r="BI179" i="26"/>
  <c r="BJ179" i="26"/>
  <c r="BK179" i="26"/>
  <c r="BC180" i="26"/>
  <c r="BD180" i="26"/>
  <c r="BE180" i="26"/>
  <c r="BF180" i="26"/>
  <c r="BG180" i="26"/>
  <c r="BH180" i="26"/>
  <c r="BI180" i="26"/>
  <c r="BJ180" i="26"/>
  <c r="BK180" i="26"/>
  <c r="BC181" i="26"/>
  <c r="BD181" i="26"/>
  <c r="BE181" i="26"/>
  <c r="BF181" i="26"/>
  <c r="BG181" i="26"/>
  <c r="BH181" i="26"/>
  <c r="BI181" i="26"/>
  <c r="BJ181" i="26"/>
  <c r="BK181" i="26"/>
  <c r="BC182" i="26"/>
  <c r="BD182" i="26"/>
  <c r="BE182" i="26"/>
  <c r="BF182" i="26"/>
  <c r="BG182" i="26"/>
  <c r="BH182" i="26"/>
  <c r="BI182" i="26"/>
  <c r="BJ182" i="26"/>
  <c r="BK182" i="26"/>
  <c r="BC183" i="26"/>
  <c r="BD183" i="26"/>
  <c r="BE183" i="26"/>
  <c r="BF183" i="26"/>
  <c r="BG183" i="26"/>
  <c r="BH183" i="26"/>
  <c r="BI183" i="26"/>
  <c r="BJ183" i="26"/>
  <c r="BK183" i="26"/>
  <c r="BC184" i="26"/>
  <c r="BD184" i="26"/>
  <c r="BE184" i="26"/>
  <c r="BF184" i="26"/>
  <c r="BG184" i="26"/>
  <c r="BH184" i="26"/>
  <c r="BI184" i="26"/>
  <c r="BJ184" i="26"/>
  <c r="BK184" i="26"/>
  <c r="BC185" i="26"/>
  <c r="BD185" i="26"/>
  <c r="BE185" i="26"/>
  <c r="BF185" i="26"/>
  <c r="BG185" i="26"/>
  <c r="BH185" i="26"/>
  <c r="BI185" i="26"/>
  <c r="BJ185" i="26"/>
  <c r="BK185" i="26"/>
  <c r="BC186" i="26"/>
  <c r="BD186" i="26"/>
  <c r="BE186" i="26"/>
  <c r="BF186" i="26"/>
  <c r="BG186" i="26"/>
  <c r="BH186" i="26"/>
  <c r="BI186" i="26"/>
  <c r="BJ186" i="26"/>
  <c r="BK186" i="26"/>
  <c r="BC187" i="26"/>
  <c r="BD187" i="26"/>
  <c r="BE187" i="26"/>
  <c r="BF187" i="26"/>
  <c r="BG187" i="26"/>
  <c r="BH187" i="26"/>
  <c r="BI187" i="26"/>
  <c r="BJ187" i="26"/>
  <c r="BK187" i="26"/>
  <c r="BC188" i="26"/>
  <c r="BD188" i="26"/>
  <c r="BE188" i="26"/>
  <c r="BF188" i="26"/>
  <c r="BG188" i="26"/>
  <c r="BH188" i="26"/>
  <c r="BI188" i="26"/>
  <c r="BJ188" i="26"/>
  <c r="BK188" i="26"/>
  <c r="BC189" i="26"/>
  <c r="BD189" i="26"/>
  <c r="BE189" i="26"/>
  <c r="BF189" i="26"/>
  <c r="BG189" i="26"/>
  <c r="BH189" i="26"/>
  <c r="BI189" i="26"/>
  <c r="BJ189" i="26"/>
  <c r="BK189" i="26"/>
  <c r="BC190" i="26"/>
  <c r="BD190" i="26"/>
  <c r="BE190" i="26"/>
  <c r="BF190" i="26"/>
  <c r="BG190" i="26"/>
  <c r="BH190" i="26"/>
  <c r="BI190" i="26"/>
  <c r="BJ190" i="26"/>
  <c r="BK190" i="26"/>
  <c r="BC191" i="26"/>
  <c r="BD191" i="26"/>
  <c r="BE191" i="26"/>
  <c r="BF191" i="26"/>
  <c r="BG191" i="26"/>
  <c r="BH191" i="26"/>
  <c r="BI191" i="26"/>
  <c r="BJ191" i="26"/>
  <c r="BK191" i="26"/>
  <c r="BC192" i="26"/>
  <c r="BD192" i="26"/>
  <c r="BE192" i="26"/>
  <c r="BF192" i="26"/>
  <c r="BG192" i="26"/>
  <c r="BH192" i="26"/>
  <c r="BI192" i="26"/>
  <c r="BJ192" i="26"/>
  <c r="BK192" i="26"/>
  <c r="BC193" i="26"/>
  <c r="BD193" i="26"/>
  <c r="BE193" i="26"/>
  <c r="BF193" i="26"/>
  <c r="BG193" i="26"/>
  <c r="BH193" i="26"/>
  <c r="BI193" i="26"/>
  <c r="BJ193" i="26"/>
  <c r="BK193" i="26"/>
  <c r="BC194" i="26"/>
  <c r="BD194" i="26"/>
  <c r="BE194" i="26"/>
  <c r="BF194" i="26"/>
  <c r="BG194" i="26"/>
  <c r="BH194" i="26"/>
  <c r="BI194" i="26"/>
  <c r="BJ194" i="26"/>
  <c r="BK194" i="26"/>
  <c r="BC195" i="26"/>
  <c r="BD195" i="26"/>
  <c r="BE195" i="26"/>
  <c r="BF195" i="26"/>
  <c r="BG195" i="26"/>
  <c r="BH195" i="26"/>
  <c r="BI195" i="26"/>
  <c r="BJ195" i="26"/>
  <c r="BK195" i="26"/>
  <c r="BC196" i="26"/>
  <c r="BD196" i="26"/>
  <c r="BE196" i="26"/>
  <c r="BF196" i="26"/>
  <c r="BG196" i="26"/>
  <c r="BH196" i="26"/>
  <c r="BI196" i="26"/>
  <c r="BJ196" i="26"/>
  <c r="BK196" i="26"/>
  <c r="BC197" i="26"/>
  <c r="BD197" i="26"/>
  <c r="BE197" i="26"/>
  <c r="BF197" i="26"/>
  <c r="BG197" i="26"/>
  <c r="BH197" i="26"/>
  <c r="BI197" i="26"/>
  <c r="BJ197" i="26"/>
  <c r="BK197" i="26"/>
  <c r="BC198" i="26"/>
  <c r="BD198" i="26"/>
  <c r="BE198" i="26"/>
  <c r="BF198" i="26"/>
  <c r="BG198" i="26"/>
  <c r="BH198" i="26"/>
  <c r="BI198" i="26"/>
  <c r="BJ198" i="26"/>
  <c r="BK198" i="26"/>
  <c r="BC199" i="26"/>
  <c r="BD199" i="26"/>
  <c r="BE199" i="26"/>
  <c r="BF199" i="26"/>
  <c r="BG199" i="26"/>
  <c r="BH199" i="26"/>
  <c r="BI199" i="26"/>
  <c r="BJ199" i="26"/>
  <c r="BK199" i="26"/>
  <c r="BC200" i="26"/>
  <c r="BD200" i="26"/>
  <c r="BE200" i="26"/>
  <c r="BF200" i="26"/>
  <c r="BG200" i="26"/>
  <c r="BH200" i="26"/>
  <c r="BI200" i="26"/>
  <c r="BJ200" i="26"/>
  <c r="BK200" i="26"/>
  <c r="BC201" i="26"/>
  <c r="BD201" i="26"/>
  <c r="BE201" i="26"/>
  <c r="BF201" i="26"/>
  <c r="BG201" i="26"/>
  <c r="BH201" i="26"/>
  <c r="BI201" i="26"/>
  <c r="BJ201" i="26"/>
  <c r="BK201" i="26"/>
  <c r="BC202" i="26"/>
  <c r="BD202" i="26"/>
  <c r="BE202" i="26"/>
  <c r="BF202" i="26"/>
  <c r="BG202" i="26"/>
  <c r="BH202" i="26"/>
  <c r="BI202" i="26"/>
  <c r="BJ202" i="26"/>
  <c r="BK202" i="26"/>
  <c r="BC203" i="26"/>
  <c r="BD203" i="26"/>
  <c r="BE203" i="26"/>
  <c r="BF203" i="26"/>
  <c r="BG203" i="26"/>
  <c r="BH203" i="26"/>
  <c r="BI203" i="26"/>
  <c r="BJ203" i="26"/>
  <c r="BK203" i="26"/>
  <c r="BC204" i="26"/>
  <c r="BD204" i="26"/>
  <c r="BE204" i="26"/>
  <c r="BF204" i="26"/>
  <c r="BG204" i="26"/>
  <c r="BH204" i="26"/>
  <c r="BI204" i="26"/>
  <c r="BJ204" i="26"/>
  <c r="BK204" i="26"/>
  <c r="BC205" i="26"/>
  <c r="BD205" i="26"/>
  <c r="BE205" i="26"/>
  <c r="BF205" i="26"/>
  <c r="BG205" i="26"/>
  <c r="BH205" i="26"/>
  <c r="BI205" i="26"/>
  <c r="BJ205" i="26"/>
  <c r="BK205" i="26"/>
  <c r="AZ8" i="26"/>
  <c r="AZ9" i="26"/>
  <c r="AZ10" i="26"/>
  <c r="AZ11" i="26"/>
  <c r="AZ12" i="26"/>
  <c r="AZ13" i="26"/>
  <c r="AZ14" i="26"/>
  <c r="AZ15" i="26"/>
  <c r="AZ16" i="26"/>
  <c r="AZ17" i="26"/>
  <c r="AZ18" i="26"/>
  <c r="AZ19" i="26"/>
  <c r="AZ20" i="26"/>
  <c r="AZ21" i="26"/>
  <c r="AZ22" i="26"/>
  <c r="AZ23" i="26"/>
  <c r="AZ24" i="26"/>
  <c r="AZ25" i="26"/>
  <c r="AZ26" i="26"/>
  <c r="AZ27" i="26"/>
  <c r="AZ28" i="26"/>
  <c r="AZ29" i="26"/>
  <c r="AZ30" i="26"/>
  <c r="AZ31" i="26"/>
  <c r="AZ32" i="26"/>
  <c r="AZ33" i="26"/>
  <c r="AZ34" i="26"/>
  <c r="AZ35" i="26"/>
  <c r="AZ36" i="26"/>
  <c r="AZ37" i="26"/>
  <c r="AZ38" i="26"/>
  <c r="AZ39" i="26"/>
  <c r="AZ40" i="26"/>
  <c r="AZ41" i="26"/>
  <c r="AZ42" i="26"/>
  <c r="AZ43" i="26"/>
  <c r="AZ44" i="26"/>
  <c r="AZ45" i="26"/>
  <c r="AZ46" i="26"/>
  <c r="AZ47" i="26"/>
  <c r="AZ48" i="26"/>
  <c r="AZ49" i="26"/>
  <c r="AZ50" i="26"/>
  <c r="AZ51" i="26"/>
  <c r="AZ52" i="26"/>
  <c r="AZ53" i="26"/>
  <c r="AZ54" i="26"/>
  <c r="AZ55" i="26"/>
  <c r="AZ56" i="26"/>
  <c r="AZ57" i="26"/>
  <c r="AZ58" i="26"/>
  <c r="AZ59" i="26"/>
  <c r="AZ60" i="26"/>
  <c r="AZ61" i="26"/>
  <c r="AZ62" i="26"/>
  <c r="AZ63" i="26"/>
  <c r="AZ64" i="26"/>
  <c r="AZ65" i="26"/>
  <c r="AZ66" i="26"/>
  <c r="AZ67" i="26"/>
  <c r="AZ68" i="26"/>
  <c r="AZ69" i="26"/>
  <c r="AZ70" i="26"/>
  <c r="AZ71" i="26"/>
  <c r="AZ72" i="26"/>
  <c r="AZ73" i="26"/>
  <c r="AZ74" i="26"/>
  <c r="AZ75" i="26"/>
  <c r="AZ76" i="26"/>
  <c r="AZ77" i="26"/>
  <c r="AZ78" i="26"/>
  <c r="AZ79" i="26"/>
  <c r="AZ80" i="26"/>
  <c r="AZ81" i="26"/>
  <c r="AZ82" i="26"/>
  <c r="AZ83" i="26"/>
  <c r="AZ84" i="26"/>
  <c r="AZ85" i="26"/>
  <c r="AZ86" i="26"/>
  <c r="AZ87" i="26"/>
  <c r="AZ88" i="26"/>
  <c r="AZ89" i="26"/>
  <c r="AZ90" i="26"/>
  <c r="AZ91" i="26"/>
  <c r="AZ92" i="26"/>
  <c r="AZ93" i="26"/>
  <c r="AZ94" i="26"/>
  <c r="AZ95" i="26"/>
  <c r="AZ96" i="26"/>
  <c r="AZ97" i="26"/>
  <c r="AZ98" i="26"/>
  <c r="AZ99" i="26"/>
  <c r="AZ100" i="26"/>
  <c r="AZ101" i="26"/>
  <c r="AZ102" i="26"/>
  <c r="AZ103" i="26"/>
  <c r="AZ104" i="26"/>
  <c r="AZ105" i="26"/>
  <c r="AZ106" i="26"/>
  <c r="AZ107" i="26"/>
  <c r="AZ108" i="26"/>
  <c r="AZ109" i="26"/>
  <c r="AZ110" i="26"/>
  <c r="AZ111" i="26"/>
  <c r="AZ112" i="26"/>
  <c r="AZ113" i="26"/>
  <c r="AZ114" i="26"/>
  <c r="AZ115" i="26"/>
  <c r="AZ116" i="26"/>
  <c r="AZ117" i="26"/>
  <c r="AZ118" i="26"/>
  <c r="AZ119" i="26"/>
  <c r="AZ120" i="26"/>
  <c r="AZ121" i="26"/>
  <c r="AZ122" i="26"/>
  <c r="AZ123" i="26"/>
  <c r="AZ124" i="26"/>
  <c r="AZ125" i="26"/>
  <c r="AZ126" i="26"/>
  <c r="AZ127" i="26"/>
  <c r="AZ128" i="26"/>
  <c r="AZ129" i="26"/>
  <c r="AZ130" i="26"/>
  <c r="AZ131" i="26"/>
  <c r="AZ132" i="26"/>
  <c r="AZ133" i="26"/>
  <c r="AZ134" i="26"/>
  <c r="AZ135" i="26"/>
  <c r="AZ136" i="26"/>
  <c r="AZ137" i="26"/>
  <c r="AZ138" i="26"/>
  <c r="AZ139" i="26"/>
  <c r="AZ140" i="26"/>
  <c r="AZ141" i="26"/>
  <c r="AZ142" i="26"/>
  <c r="AZ143" i="26"/>
  <c r="AZ144" i="26"/>
  <c r="AZ145" i="26"/>
  <c r="AZ146" i="26"/>
  <c r="AZ147" i="26"/>
  <c r="AZ148" i="26"/>
  <c r="AZ149" i="26"/>
  <c r="AZ150" i="26"/>
  <c r="AZ151" i="26"/>
  <c r="AZ152" i="26"/>
  <c r="AZ153" i="26"/>
  <c r="AZ154" i="26"/>
  <c r="AZ155" i="26"/>
  <c r="AZ156" i="26"/>
  <c r="AZ157" i="26"/>
  <c r="AZ158" i="26"/>
  <c r="AZ159" i="26"/>
  <c r="AZ160" i="26"/>
  <c r="AZ161" i="26"/>
  <c r="AZ162" i="26"/>
  <c r="AZ163" i="26"/>
  <c r="AZ164" i="26"/>
  <c r="AZ165" i="26"/>
  <c r="AZ166" i="26"/>
  <c r="AZ167" i="26"/>
  <c r="AZ168" i="26"/>
  <c r="AZ169" i="26"/>
  <c r="AZ170" i="26"/>
  <c r="AZ171" i="26"/>
  <c r="AZ172" i="26"/>
  <c r="AZ173" i="26"/>
  <c r="AZ174" i="26"/>
  <c r="AZ175" i="26"/>
  <c r="AZ176" i="26"/>
  <c r="AZ177" i="26"/>
  <c r="AZ178" i="26"/>
  <c r="AZ179" i="26"/>
  <c r="AZ180" i="26"/>
  <c r="AZ181" i="26"/>
  <c r="AZ182" i="26"/>
  <c r="AZ183" i="26"/>
  <c r="AZ184" i="26"/>
  <c r="AZ185" i="26"/>
  <c r="AZ186" i="26"/>
  <c r="AZ187" i="26"/>
  <c r="AZ188" i="26"/>
  <c r="AZ189" i="26"/>
  <c r="AZ190" i="26"/>
  <c r="AZ191" i="26"/>
  <c r="AZ192" i="26"/>
  <c r="AZ193" i="26"/>
  <c r="AZ194" i="26"/>
  <c r="AZ195" i="26"/>
  <c r="AZ196" i="26"/>
  <c r="AZ197" i="26"/>
  <c r="AZ198" i="26"/>
  <c r="AZ199" i="26"/>
  <c r="AZ200" i="26"/>
  <c r="AZ201" i="26"/>
  <c r="AZ202" i="26"/>
  <c r="AZ203" i="26"/>
  <c r="AZ204" i="26"/>
  <c r="AZ205" i="26"/>
  <c r="AY8" i="26"/>
  <c r="AY9" i="26"/>
  <c r="AY10" i="26"/>
  <c r="AY11" i="26"/>
  <c r="AY12" i="26"/>
  <c r="AY13" i="26"/>
  <c r="AY14" i="26"/>
  <c r="AY15" i="26"/>
  <c r="AY16" i="26"/>
  <c r="AY17" i="26"/>
  <c r="AY18" i="26"/>
  <c r="AY19" i="26"/>
  <c r="AY20" i="26"/>
  <c r="AY21" i="26"/>
  <c r="AY22" i="26"/>
  <c r="AY23" i="26"/>
  <c r="AY24" i="26"/>
  <c r="AY25" i="26"/>
  <c r="AY26" i="26"/>
  <c r="AY27" i="26"/>
  <c r="AY28" i="26"/>
  <c r="AY29" i="26"/>
  <c r="AY30" i="26"/>
  <c r="AY31" i="26"/>
  <c r="AY32" i="26"/>
  <c r="AY33" i="26"/>
  <c r="AY34" i="26"/>
  <c r="AY35" i="26"/>
  <c r="AY36" i="26"/>
  <c r="AY37" i="26"/>
  <c r="AY38" i="26"/>
  <c r="AY39" i="26"/>
  <c r="AY40" i="26"/>
  <c r="AY41" i="26"/>
  <c r="AY42" i="26"/>
  <c r="AY43" i="26"/>
  <c r="AY44" i="26"/>
  <c r="AY45" i="26"/>
  <c r="AY46" i="26"/>
  <c r="AY47" i="26"/>
  <c r="AY48" i="26"/>
  <c r="AY49" i="26"/>
  <c r="AY50" i="26"/>
  <c r="AY51" i="26"/>
  <c r="AY52" i="26"/>
  <c r="AY53" i="26"/>
  <c r="AY54" i="26"/>
  <c r="AY55" i="26"/>
  <c r="AY56" i="26"/>
  <c r="AY57" i="26"/>
  <c r="AY58" i="26"/>
  <c r="AY59" i="26"/>
  <c r="AY60" i="26"/>
  <c r="AY61" i="26"/>
  <c r="AY62" i="26"/>
  <c r="AY63" i="26"/>
  <c r="AY64" i="26"/>
  <c r="AY65" i="26"/>
  <c r="AY66" i="26"/>
  <c r="AY67" i="26"/>
  <c r="AY68" i="26"/>
  <c r="AY69" i="26"/>
  <c r="AY70" i="26"/>
  <c r="AY71" i="26"/>
  <c r="AY72" i="26"/>
  <c r="AY73" i="26"/>
  <c r="AY74" i="26"/>
  <c r="AY75" i="26"/>
  <c r="AY76" i="26"/>
  <c r="AY77" i="26"/>
  <c r="AY78" i="26"/>
  <c r="AY79" i="26"/>
  <c r="AY80" i="26"/>
  <c r="AY81" i="26"/>
  <c r="AY82" i="26"/>
  <c r="AY83" i="26"/>
  <c r="AY84" i="26"/>
  <c r="AY85" i="26"/>
  <c r="AY86" i="26"/>
  <c r="AY87" i="26"/>
  <c r="AY88" i="26"/>
  <c r="AY89" i="26"/>
  <c r="AY90" i="26"/>
  <c r="AY91" i="26"/>
  <c r="AY92" i="26"/>
  <c r="AY93" i="26"/>
  <c r="AY94" i="26"/>
  <c r="AY95" i="26"/>
  <c r="AY96" i="26"/>
  <c r="AY97" i="26"/>
  <c r="AY98" i="26"/>
  <c r="AY99" i="26"/>
  <c r="AY100" i="26"/>
  <c r="AY101" i="26"/>
  <c r="AY102" i="26"/>
  <c r="AY103" i="26"/>
  <c r="AY104" i="26"/>
  <c r="AY105" i="26"/>
  <c r="AY106" i="26"/>
  <c r="AY107" i="26"/>
  <c r="AY108" i="26"/>
  <c r="AY109" i="26"/>
  <c r="AY110" i="26"/>
  <c r="AY111" i="26"/>
  <c r="AY112" i="26"/>
  <c r="AY113" i="26"/>
  <c r="AY114" i="26"/>
  <c r="AY115" i="26"/>
  <c r="AY116" i="26"/>
  <c r="AY117" i="26"/>
  <c r="AY118" i="26"/>
  <c r="AY119" i="26"/>
  <c r="AY120" i="26"/>
  <c r="AY121" i="26"/>
  <c r="AY122" i="26"/>
  <c r="AY123" i="26"/>
  <c r="AY124" i="26"/>
  <c r="AY125" i="26"/>
  <c r="AY126" i="26"/>
  <c r="AY127" i="26"/>
  <c r="AY128" i="26"/>
  <c r="AY129" i="26"/>
  <c r="AY130" i="26"/>
  <c r="AY131" i="26"/>
  <c r="AY132" i="26"/>
  <c r="AY133" i="26"/>
  <c r="AY134" i="26"/>
  <c r="AY135" i="26"/>
  <c r="AY136" i="26"/>
  <c r="AY137" i="26"/>
  <c r="AY138" i="26"/>
  <c r="AY139" i="26"/>
  <c r="AY140" i="26"/>
  <c r="AY141" i="26"/>
  <c r="AY142" i="26"/>
  <c r="AY143" i="26"/>
  <c r="AY144" i="26"/>
  <c r="AY145" i="26"/>
  <c r="AY146" i="26"/>
  <c r="AY147" i="26"/>
  <c r="AY148" i="26"/>
  <c r="AY149" i="26"/>
  <c r="AY150" i="26"/>
  <c r="AY151" i="26"/>
  <c r="AY152" i="26"/>
  <c r="AY153" i="26"/>
  <c r="AY154" i="26"/>
  <c r="AY155" i="26"/>
  <c r="AY156" i="26"/>
  <c r="AY157" i="26"/>
  <c r="AY158" i="26"/>
  <c r="AY159" i="26"/>
  <c r="AY160" i="26"/>
  <c r="AY161" i="26"/>
  <c r="AY162" i="26"/>
  <c r="AY163" i="26"/>
  <c r="AY164" i="26"/>
  <c r="AY165" i="26"/>
  <c r="AY166" i="26"/>
  <c r="AY167" i="26"/>
  <c r="AY168" i="26"/>
  <c r="AY169" i="26"/>
  <c r="AY170" i="26"/>
  <c r="AY171" i="26"/>
  <c r="AY172" i="26"/>
  <c r="AY173" i="26"/>
  <c r="AY174" i="26"/>
  <c r="AY175" i="26"/>
  <c r="AY176" i="26"/>
  <c r="AY177" i="26"/>
  <c r="AY178" i="26"/>
  <c r="AY179" i="26"/>
  <c r="AY180" i="26"/>
  <c r="AY181" i="26"/>
  <c r="AY182" i="26"/>
  <c r="AY183" i="26"/>
  <c r="AY184" i="26"/>
  <c r="AY185" i="26"/>
  <c r="AY186" i="26"/>
  <c r="AY187" i="26"/>
  <c r="AY188" i="26"/>
  <c r="AY189" i="26"/>
  <c r="AY190" i="26"/>
  <c r="AY191" i="26"/>
  <c r="AY192" i="26"/>
  <c r="AY193" i="26"/>
  <c r="AY194" i="26"/>
  <c r="AY195" i="26"/>
  <c r="AY196" i="26"/>
  <c r="AY197" i="26"/>
  <c r="AY198" i="26"/>
  <c r="AY199" i="26"/>
  <c r="AY200" i="26"/>
  <c r="AY201" i="26"/>
  <c r="AY202" i="26"/>
  <c r="AY203" i="26"/>
  <c r="AY204" i="26"/>
  <c r="AY205" i="26"/>
  <c r="DF8" i="26"/>
  <c r="DF9" i="26"/>
  <c r="DF10" i="26"/>
  <c r="DF11" i="26"/>
  <c r="DF12" i="26"/>
  <c r="DF13" i="26"/>
  <c r="DF14" i="26"/>
  <c r="DF15" i="26"/>
  <c r="DF16" i="26"/>
  <c r="DF17" i="26"/>
  <c r="DF18" i="26"/>
  <c r="DF19" i="26"/>
  <c r="DF20" i="26"/>
  <c r="DF21" i="26"/>
  <c r="DF22" i="26"/>
  <c r="DF23" i="26"/>
  <c r="DF24" i="26"/>
  <c r="DF25" i="26"/>
  <c r="DF26" i="26"/>
  <c r="DF27" i="26"/>
  <c r="DF28" i="26"/>
  <c r="DF29" i="26"/>
  <c r="DF30" i="26"/>
  <c r="DF31" i="26"/>
  <c r="DF32" i="26"/>
  <c r="DF33" i="26"/>
  <c r="DF34" i="26"/>
  <c r="DF35" i="26"/>
  <c r="DF36" i="26"/>
  <c r="DF37" i="26"/>
  <c r="DF38" i="26"/>
  <c r="DF39" i="26"/>
  <c r="DF40" i="26"/>
  <c r="DF41" i="26"/>
  <c r="DF42" i="26"/>
  <c r="DF43" i="26"/>
  <c r="DF44" i="26"/>
  <c r="DF45" i="26"/>
  <c r="DF46" i="26"/>
  <c r="DF47" i="26"/>
  <c r="DF48" i="26"/>
  <c r="DF49" i="26"/>
  <c r="DF50" i="26"/>
  <c r="DF51" i="26"/>
  <c r="DF52" i="26"/>
  <c r="DF53" i="26"/>
  <c r="DF54" i="26"/>
  <c r="DF55" i="26"/>
  <c r="DF56" i="26"/>
  <c r="DF57" i="26"/>
  <c r="DF58" i="26"/>
  <c r="DF59" i="26"/>
  <c r="DF60" i="26"/>
  <c r="DF61" i="26"/>
  <c r="DF62" i="26"/>
  <c r="DF63" i="26"/>
  <c r="DF64" i="26"/>
  <c r="DF65" i="26"/>
  <c r="DF66" i="26"/>
  <c r="DF67" i="26"/>
  <c r="DF68" i="26"/>
  <c r="DF69" i="26"/>
  <c r="DF70" i="26"/>
  <c r="DF71" i="26"/>
  <c r="DF72" i="26"/>
  <c r="DF73" i="26"/>
  <c r="DF74" i="26"/>
  <c r="DF75" i="26"/>
  <c r="DF76" i="26"/>
  <c r="DF77" i="26"/>
  <c r="DF78" i="26"/>
  <c r="DF79" i="26"/>
  <c r="DF80" i="26"/>
  <c r="DF81" i="26"/>
  <c r="DF82" i="26"/>
  <c r="DF83" i="26"/>
  <c r="DF84" i="26"/>
  <c r="DF85" i="26"/>
  <c r="DF86" i="26"/>
  <c r="DF87" i="26"/>
  <c r="DF88" i="26"/>
  <c r="DF89" i="26"/>
  <c r="DF90" i="26"/>
  <c r="DF91" i="26"/>
  <c r="DF92" i="26"/>
  <c r="DF93" i="26"/>
  <c r="DF94" i="26"/>
  <c r="DF95" i="26"/>
  <c r="DF96" i="26"/>
  <c r="DF97" i="26"/>
  <c r="DF98" i="26"/>
  <c r="DF99" i="26"/>
  <c r="DF100" i="26"/>
  <c r="DF101" i="26"/>
  <c r="DF102" i="26"/>
  <c r="DF103" i="26"/>
  <c r="DF104" i="26"/>
  <c r="DF105" i="26"/>
  <c r="DF106" i="26"/>
  <c r="DF107" i="26"/>
  <c r="DF108" i="26"/>
  <c r="DF109" i="26"/>
  <c r="DF110" i="26"/>
  <c r="DF111" i="26"/>
  <c r="DF112" i="26"/>
  <c r="DF113" i="26"/>
  <c r="DF114" i="26"/>
  <c r="DF115" i="26"/>
  <c r="DF116" i="26"/>
  <c r="DF117" i="26"/>
  <c r="DF118" i="26"/>
  <c r="DF119" i="26"/>
  <c r="DF120" i="26"/>
  <c r="DF121" i="26"/>
  <c r="DF122" i="26"/>
  <c r="DF123" i="26"/>
  <c r="DF124" i="26"/>
  <c r="DF125" i="26"/>
  <c r="DF126" i="26"/>
  <c r="DF127" i="26"/>
  <c r="DF128" i="26"/>
  <c r="DF129" i="26"/>
  <c r="DF130" i="26"/>
  <c r="DF131" i="26"/>
  <c r="DF132" i="26"/>
  <c r="DF133" i="26"/>
  <c r="DF134" i="26"/>
  <c r="DF135" i="26"/>
  <c r="DF136" i="26"/>
  <c r="DF137" i="26"/>
  <c r="DF138" i="26"/>
  <c r="DF139" i="26"/>
  <c r="DF140" i="26"/>
  <c r="DF141" i="26"/>
  <c r="DF142" i="26"/>
  <c r="DF143" i="26"/>
  <c r="DF144" i="26"/>
  <c r="DF145" i="26"/>
  <c r="DF146" i="26"/>
  <c r="DF147" i="26"/>
  <c r="DF148" i="26"/>
  <c r="DF149" i="26"/>
  <c r="DF150" i="26"/>
  <c r="DF151" i="26"/>
  <c r="DF152" i="26"/>
  <c r="DF153" i="26"/>
  <c r="DF154" i="26"/>
  <c r="DF155" i="26"/>
  <c r="DF156" i="26"/>
  <c r="DF157" i="26"/>
  <c r="DF158" i="26"/>
  <c r="DF159" i="26"/>
  <c r="DF160" i="26"/>
  <c r="DF161" i="26"/>
  <c r="DF162" i="26"/>
  <c r="DF163" i="26"/>
  <c r="DF164" i="26"/>
  <c r="DF165" i="26"/>
  <c r="DF166" i="26"/>
  <c r="DF167" i="26"/>
  <c r="DF168" i="26"/>
  <c r="DF169" i="26"/>
  <c r="DF170" i="26"/>
  <c r="DF171" i="26"/>
  <c r="DF172" i="26"/>
  <c r="DF173" i="26"/>
  <c r="DF174" i="26"/>
  <c r="DF175" i="26"/>
  <c r="DF176" i="26"/>
  <c r="DF177" i="26"/>
  <c r="DF178" i="26"/>
  <c r="DF179" i="26"/>
  <c r="DF180" i="26"/>
  <c r="DF181" i="26"/>
  <c r="DF182" i="26"/>
  <c r="DF183" i="26"/>
  <c r="DF184" i="26"/>
  <c r="DF185" i="26"/>
  <c r="DF186" i="26"/>
  <c r="DF187" i="26"/>
  <c r="DF188" i="26"/>
  <c r="DF189" i="26"/>
  <c r="DF190" i="26"/>
  <c r="DF191" i="26"/>
  <c r="DF192" i="26"/>
  <c r="DF193" i="26"/>
  <c r="DF194" i="26"/>
  <c r="DF195" i="26"/>
  <c r="DF196" i="26"/>
  <c r="DF197" i="26"/>
  <c r="DF198" i="26"/>
  <c r="DF199" i="26"/>
  <c r="DF200" i="26"/>
  <c r="DF201" i="26"/>
  <c r="DF202" i="26"/>
  <c r="DF203" i="26"/>
  <c r="DF204" i="26"/>
  <c r="DF205" i="26"/>
  <c r="DD8" i="26"/>
  <c r="DD9" i="26"/>
  <c r="DD10" i="26"/>
  <c r="DD11" i="26"/>
  <c r="DD12" i="26"/>
  <c r="DD13" i="26"/>
  <c r="DD14" i="26"/>
  <c r="DD15" i="26"/>
  <c r="DD16" i="26"/>
  <c r="DD17" i="26"/>
  <c r="DD18" i="26"/>
  <c r="DD19" i="26"/>
  <c r="DD20" i="26"/>
  <c r="DD21" i="26"/>
  <c r="DD22" i="26"/>
  <c r="DD23" i="26"/>
  <c r="DD24" i="26"/>
  <c r="DD25" i="26"/>
  <c r="DD26" i="26"/>
  <c r="DD27" i="26"/>
  <c r="DD28" i="26"/>
  <c r="DD29" i="26"/>
  <c r="DD30" i="26"/>
  <c r="DD31" i="26"/>
  <c r="DD32" i="26"/>
  <c r="DD33" i="26"/>
  <c r="DD34" i="26"/>
  <c r="DD35" i="26"/>
  <c r="DD36" i="26"/>
  <c r="DD37" i="26"/>
  <c r="DD38" i="26"/>
  <c r="DD39" i="26"/>
  <c r="DD40" i="26"/>
  <c r="DD41" i="26"/>
  <c r="DD42" i="26"/>
  <c r="DD43" i="26"/>
  <c r="DD44" i="26"/>
  <c r="DD45" i="26"/>
  <c r="DD46" i="26"/>
  <c r="DD47" i="26"/>
  <c r="DD48" i="26"/>
  <c r="DD49" i="26"/>
  <c r="DD50" i="26"/>
  <c r="DD51" i="26"/>
  <c r="DD52" i="26"/>
  <c r="DD53" i="26"/>
  <c r="DD54" i="26"/>
  <c r="DD55" i="26"/>
  <c r="DD56" i="26"/>
  <c r="DD57" i="26"/>
  <c r="DD58" i="26"/>
  <c r="DD59" i="26"/>
  <c r="DD60" i="26"/>
  <c r="DD61" i="26"/>
  <c r="DD62" i="26"/>
  <c r="DD63" i="26"/>
  <c r="DD64" i="26"/>
  <c r="DD65" i="26"/>
  <c r="DD66" i="26"/>
  <c r="DD67" i="26"/>
  <c r="DD68" i="26"/>
  <c r="DD69" i="26"/>
  <c r="DD70" i="26"/>
  <c r="DD71" i="26"/>
  <c r="DD72" i="26"/>
  <c r="DD73" i="26"/>
  <c r="DD74" i="26"/>
  <c r="DD75" i="26"/>
  <c r="DD76" i="26"/>
  <c r="DD77" i="26"/>
  <c r="DD78" i="26"/>
  <c r="DD79" i="26"/>
  <c r="DD80" i="26"/>
  <c r="DD81" i="26"/>
  <c r="DD82" i="26"/>
  <c r="DD83" i="26"/>
  <c r="DD84" i="26"/>
  <c r="DD85" i="26"/>
  <c r="DD86" i="26"/>
  <c r="DD87" i="26"/>
  <c r="DD88" i="26"/>
  <c r="DD89" i="26"/>
  <c r="DD90" i="26"/>
  <c r="DD91" i="26"/>
  <c r="DD92" i="26"/>
  <c r="DD93" i="26"/>
  <c r="DD94" i="26"/>
  <c r="DD95" i="26"/>
  <c r="DD96" i="26"/>
  <c r="DD97" i="26"/>
  <c r="DD98" i="26"/>
  <c r="DD99" i="26"/>
  <c r="DD100" i="26"/>
  <c r="DD101" i="26"/>
  <c r="DD102" i="26"/>
  <c r="DD103" i="26"/>
  <c r="DD104" i="26"/>
  <c r="DD105" i="26"/>
  <c r="DD106" i="26"/>
  <c r="DD107" i="26"/>
  <c r="DD108" i="26"/>
  <c r="DD109" i="26"/>
  <c r="DD110" i="26"/>
  <c r="DD111" i="26"/>
  <c r="DD112" i="26"/>
  <c r="DD113" i="26"/>
  <c r="DD114" i="26"/>
  <c r="DD115" i="26"/>
  <c r="DD116" i="26"/>
  <c r="DD117" i="26"/>
  <c r="DD118" i="26"/>
  <c r="DD119" i="26"/>
  <c r="DD120" i="26"/>
  <c r="DD121" i="26"/>
  <c r="DD122" i="26"/>
  <c r="DD123" i="26"/>
  <c r="DD124" i="26"/>
  <c r="DD125" i="26"/>
  <c r="DD126" i="26"/>
  <c r="DD127" i="26"/>
  <c r="DD128" i="26"/>
  <c r="DD129" i="26"/>
  <c r="DD130" i="26"/>
  <c r="DD131" i="26"/>
  <c r="DD132" i="26"/>
  <c r="DD133" i="26"/>
  <c r="DD134" i="26"/>
  <c r="DD135" i="26"/>
  <c r="DD136" i="26"/>
  <c r="DD137" i="26"/>
  <c r="DD138" i="26"/>
  <c r="DD139" i="26"/>
  <c r="DD140" i="26"/>
  <c r="DD141" i="26"/>
  <c r="DD142" i="26"/>
  <c r="DD143" i="26"/>
  <c r="DD144" i="26"/>
  <c r="DD145" i="26"/>
  <c r="DD146" i="26"/>
  <c r="DD147" i="26"/>
  <c r="DD148" i="26"/>
  <c r="DD149" i="26"/>
  <c r="DD150" i="26"/>
  <c r="DD151" i="26"/>
  <c r="DD152" i="26"/>
  <c r="DD153" i="26"/>
  <c r="DD154" i="26"/>
  <c r="DD155" i="26"/>
  <c r="DD156" i="26"/>
  <c r="DD157" i="26"/>
  <c r="DD158" i="26"/>
  <c r="DD159" i="26"/>
  <c r="DD160" i="26"/>
  <c r="DD161" i="26"/>
  <c r="DD162" i="26"/>
  <c r="DD163" i="26"/>
  <c r="DD164" i="26"/>
  <c r="DD165" i="26"/>
  <c r="DD166" i="26"/>
  <c r="DD167" i="26"/>
  <c r="DD168" i="26"/>
  <c r="DD169" i="26"/>
  <c r="DD170" i="26"/>
  <c r="DD171" i="26"/>
  <c r="DD172" i="26"/>
  <c r="DD173" i="26"/>
  <c r="DD174" i="26"/>
  <c r="DD175" i="26"/>
  <c r="DD176" i="26"/>
  <c r="DD177" i="26"/>
  <c r="DD178" i="26"/>
  <c r="DD179" i="26"/>
  <c r="DD180" i="26"/>
  <c r="DD181" i="26"/>
  <c r="DD182" i="26"/>
  <c r="DD183" i="26"/>
  <c r="DD184" i="26"/>
  <c r="DD185" i="26"/>
  <c r="DD186" i="26"/>
  <c r="DD187" i="26"/>
  <c r="DD188" i="26"/>
  <c r="DD189" i="26"/>
  <c r="DD190" i="26"/>
  <c r="DD191" i="26"/>
  <c r="DD192" i="26"/>
  <c r="DD193" i="26"/>
  <c r="DD194" i="26"/>
  <c r="DD195" i="26"/>
  <c r="DD196" i="26"/>
  <c r="DD197" i="26"/>
  <c r="DD198" i="26"/>
  <c r="DD199" i="26"/>
  <c r="DD200" i="26"/>
  <c r="DD201" i="26"/>
  <c r="DD202" i="26"/>
  <c r="DD203" i="26"/>
  <c r="DD204" i="26"/>
  <c r="DD205" i="26"/>
  <c r="DB8" i="26"/>
  <c r="DB9" i="26"/>
  <c r="DB10" i="26"/>
  <c r="DB11" i="26"/>
  <c r="DB12" i="26"/>
  <c r="DB13" i="26"/>
  <c r="DB14" i="26"/>
  <c r="DB15" i="26"/>
  <c r="DB16" i="26"/>
  <c r="DB17" i="26"/>
  <c r="DB18" i="26"/>
  <c r="DB19" i="26"/>
  <c r="DB20" i="26"/>
  <c r="DB21" i="26"/>
  <c r="DB22" i="26"/>
  <c r="DB23" i="26"/>
  <c r="DB24" i="26"/>
  <c r="DB25" i="26"/>
  <c r="DB26" i="26"/>
  <c r="DB27" i="26"/>
  <c r="DB28" i="26"/>
  <c r="DB29" i="26"/>
  <c r="DB30" i="26"/>
  <c r="DB31" i="26"/>
  <c r="DB32" i="26"/>
  <c r="DB33" i="26"/>
  <c r="DB34" i="26"/>
  <c r="DB35" i="26"/>
  <c r="DB36" i="26"/>
  <c r="DB37" i="26"/>
  <c r="DB38" i="26"/>
  <c r="DB39" i="26"/>
  <c r="DB40" i="26"/>
  <c r="DB41" i="26"/>
  <c r="DB42" i="26"/>
  <c r="DB43" i="26"/>
  <c r="DB44" i="26"/>
  <c r="DB45" i="26"/>
  <c r="DB46" i="26"/>
  <c r="DB47" i="26"/>
  <c r="DB48" i="26"/>
  <c r="DB49" i="26"/>
  <c r="DB50" i="26"/>
  <c r="DB51" i="26"/>
  <c r="DB52" i="26"/>
  <c r="DB53" i="26"/>
  <c r="DB54" i="26"/>
  <c r="DB55" i="26"/>
  <c r="DB56" i="26"/>
  <c r="DB57" i="26"/>
  <c r="DB58" i="26"/>
  <c r="DB59" i="26"/>
  <c r="DB60" i="26"/>
  <c r="DB61" i="26"/>
  <c r="DB62" i="26"/>
  <c r="DB63" i="26"/>
  <c r="DB64" i="26"/>
  <c r="DB65" i="26"/>
  <c r="DB66" i="26"/>
  <c r="DB67" i="26"/>
  <c r="DB68" i="26"/>
  <c r="DB69" i="26"/>
  <c r="DB70" i="26"/>
  <c r="DB71" i="26"/>
  <c r="DB72" i="26"/>
  <c r="DB73" i="26"/>
  <c r="DB74" i="26"/>
  <c r="DB75" i="26"/>
  <c r="DB76" i="26"/>
  <c r="DB77" i="26"/>
  <c r="DB78" i="26"/>
  <c r="DB79" i="26"/>
  <c r="DB80" i="26"/>
  <c r="DB81" i="26"/>
  <c r="DB82" i="26"/>
  <c r="DB83" i="26"/>
  <c r="DB84" i="26"/>
  <c r="DB85" i="26"/>
  <c r="DB86" i="26"/>
  <c r="DB87" i="26"/>
  <c r="DB88" i="26"/>
  <c r="DB89" i="26"/>
  <c r="DB90" i="26"/>
  <c r="DB91" i="26"/>
  <c r="DB92" i="26"/>
  <c r="DB93" i="26"/>
  <c r="DB94" i="26"/>
  <c r="DB95" i="26"/>
  <c r="DB96" i="26"/>
  <c r="DB97" i="26"/>
  <c r="DB98" i="26"/>
  <c r="DB99" i="26"/>
  <c r="DB100" i="26"/>
  <c r="DB101" i="26"/>
  <c r="DB102" i="26"/>
  <c r="DB103" i="26"/>
  <c r="DB104" i="26"/>
  <c r="DB105" i="26"/>
  <c r="DB106" i="26"/>
  <c r="DB107" i="26"/>
  <c r="DB108" i="26"/>
  <c r="DB109" i="26"/>
  <c r="DB110" i="26"/>
  <c r="DB111" i="26"/>
  <c r="DB112" i="26"/>
  <c r="DB113" i="26"/>
  <c r="DB114" i="26"/>
  <c r="DB115" i="26"/>
  <c r="DB116" i="26"/>
  <c r="DB117" i="26"/>
  <c r="DB118" i="26"/>
  <c r="DB119" i="26"/>
  <c r="DB120" i="26"/>
  <c r="DB121" i="26"/>
  <c r="DB122" i="26"/>
  <c r="DB123" i="26"/>
  <c r="DB124" i="26"/>
  <c r="DB125" i="26"/>
  <c r="DB126" i="26"/>
  <c r="DB127" i="26"/>
  <c r="DB128" i="26"/>
  <c r="DB129" i="26"/>
  <c r="DB130" i="26"/>
  <c r="DB131" i="26"/>
  <c r="DB132" i="26"/>
  <c r="DB133" i="26"/>
  <c r="DB134" i="26"/>
  <c r="DB135" i="26"/>
  <c r="DB136" i="26"/>
  <c r="DB137" i="26"/>
  <c r="DB138" i="26"/>
  <c r="DB139" i="26"/>
  <c r="DB140" i="26"/>
  <c r="DB141" i="26"/>
  <c r="DB142" i="26"/>
  <c r="DB143" i="26"/>
  <c r="DB144" i="26"/>
  <c r="DB145" i="26"/>
  <c r="DB146" i="26"/>
  <c r="DB147" i="26"/>
  <c r="DB148" i="26"/>
  <c r="DB149" i="26"/>
  <c r="DB150" i="26"/>
  <c r="DB151" i="26"/>
  <c r="DB152" i="26"/>
  <c r="DB153" i="26"/>
  <c r="DB154" i="26"/>
  <c r="DB155" i="26"/>
  <c r="DB156" i="26"/>
  <c r="DB157" i="26"/>
  <c r="DB158" i="26"/>
  <c r="DB159" i="26"/>
  <c r="DB160" i="26"/>
  <c r="DB161" i="26"/>
  <c r="DB162" i="26"/>
  <c r="DB163" i="26"/>
  <c r="DB164" i="26"/>
  <c r="DB165" i="26"/>
  <c r="DB166" i="26"/>
  <c r="DB167" i="26"/>
  <c r="DB168" i="26"/>
  <c r="DB169" i="26"/>
  <c r="DB170" i="26"/>
  <c r="DB171" i="26"/>
  <c r="DB172" i="26"/>
  <c r="DB173" i="26"/>
  <c r="DB174" i="26"/>
  <c r="DB175" i="26"/>
  <c r="DB176" i="26"/>
  <c r="DB177" i="26"/>
  <c r="DB178" i="26"/>
  <c r="DB179" i="26"/>
  <c r="DB180" i="26"/>
  <c r="DB181" i="26"/>
  <c r="DB182" i="26"/>
  <c r="DB183" i="26"/>
  <c r="DB184" i="26"/>
  <c r="DB185" i="26"/>
  <c r="DB186" i="26"/>
  <c r="DB187" i="26"/>
  <c r="DB188" i="26"/>
  <c r="DB189" i="26"/>
  <c r="DB190" i="26"/>
  <c r="DB191" i="26"/>
  <c r="DB192" i="26"/>
  <c r="DB193" i="26"/>
  <c r="DB194" i="26"/>
  <c r="DB195" i="26"/>
  <c r="DB196" i="26"/>
  <c r="DB197" i="26"/>
  <c r="DB198" i="26"/>
  <c r="DB199" i="26"/>
  <c r="DB200" i="26"/>
  <c r="DB201" i="26"/>
  <c r="DB202" i="26"/>
  <c r="DB203" i="26"/>
  <c r="DB204" i="26"/>
  <c r="DB205" i="26"/>
  <c r="CZ8" i="26"/>
  <c r="CZ9" i="26"/>
  <c r="CZ10" i="26"/>
  <c r="CZ11" i="26"/>
  <c r="CZ12" i="26"/>
  <c r="CZ13" i="26"/>
  <c r="CZ14" i="26"/>
  <c r="CZ15" i="26"/>
  <c r="CZ16" i="26"/>
  <c r="CZ17" i="26"/>
  <c r="CZ18" i="26"/>
  <c r="CZ19" i="26"/>
  <c r="CZ20" i="26"/>
  <c r="CZ21" i="26"/>
  <c r="CZ22" i="26"/>
  <c r="CZ23" i="26"/>
  <c r="CZ24" i="26"/>
  <c r="CZ25" i="26"/>
  <c r="CZ26" i="26"/>
  <c r="CZ27" i="26"/>
  <c r="CZ28" i="26"/>
  <c r="CZ29" i="26"/>
  <c r="CZ30" i="26"/>
  <c r="CZ31" i="26"/>
  <c r="CZ32" i="26"/>
  <c r="CZ33" i="26"/>
  <c r="CZ34" i="26"/>
  <c r="CZ35" i="26"/>
  <c r="CZ36" i="26"/>
  <c r="CZ37" i="26"/>
  <c r="CZ38" i="26"/>
  <c r="CZ39" i="26"/>
  <c r="CZ40" i="26"/>
  <c r="CZ41" i="26"/>
  <c r="CZ42" i="26"/>
  <c r="CZ43" i="26"/>
  <c r="CZ44" i="26"/>
  <c r="CZ45" i="26"/>
  <c r="CZ46" i="26"/>
  <c r="CZ47" i="26"/>
  <c r="CZ48" i="26"/>
  <c r="CZ49" i="26"/>
  <c r="CZ50" i="26"/>
  <c r="CZ51" i="26"/>
  <c r="CZ52" i="26"/>
  <c r="CZ53" i="26"/>
  <c r="CZ54" i="26"/>
  <c r="CZ55" i="26"/>
  <c r="CZ56" i="26"/>
  <c r="CZ57" i="26"/>
  <c r="CZ58" i="26"/>
  <c r="CZ59" i="26"/>
  <c r="CZ60" i="26"/>
  <c r="CZ61" i="26"/>
  <c r="CZ62" i="26"/>
  <c r="CZ63" i="26"/>
  <c r="CZ64" i="26"/>
  <c r="CZ65" i="26"/>
  <c r="CZ66" i="26"/>
  <c r="CZ67" i="26"/>
  <c r="CZ68" i="26"/>
  <c r="CZ69" i="26"/>
  <c r="CZ70" i="26"/>
  <c r="CZ71" i="26"/>
  <c r="CZ72" i="26"/>
  <c r="CZ73" i="26"/>
  <c r="CZ74" i="26"/>
  <c r="CZ75" i="26"/>
  <c r="CZ76" i="26"/>
  <c r="CZ77" i="26"/>
  <c r="CZ78" i="26"/>
  <c r="CZ79" i="26"/>
  <c r="CZ80" i="26"/>
  <c r="CZ81" i="26"/>
  <c r="CZ82" i="26"/>
  <c r="CZ83" i="26"/>
  <c r="CZ84" i="26"/>
  <c r="CZ85" i="26"/>
  <c r="CZ86" i="26"/>
  <c r="CZ87" i="26"/>
  <c r="CZ88" i="26"/>
  <c r="CZ89" i="26"/>
  <c r="CZ90" i="26"/>
  <c r="CZ91" i="26"/>
  <c r="CZ92" i="26"/>
  <c r="CZ93" i="26"/>
  <c r="CZ94" i="26"/>
  <c r="CZ95" i="26"/>
  <c r="CZ96" i="26"/>
  <c r="CZ97" i="26"/>
  <c r="CZ98" i="26"/>
  <c r="CZ99" i="26"/>
  <c r="CZ100" i="26"/>
  <c r="CZ101" i="26"/>
  <c r="CZ102" i="26"/>
  <c r="CZ103" i="26"/>
  <c r="CZ104" i="26"/>
  <c r="CZ105" i="26"/>
  <c r="CZ106" i="26"/>
  <c r="CZ107" i="26"/>
  <c r="CZ108" i="26"/>
  <c r="CZ109" i="26"/>
  <c r="CZ110" i="26"/>
  <c r="CZ111" i="26"/>
  <c r="CZ112" i="26"/>
  <c r="CZ113" i="26"/>
  <c r="CZ114" i="26"/>
  <c r="CZ115" i="26"/>
  <c r="CZ116" i="26"/>
  <c r="CZ117" i="26"/>
  <c r="CZ118" i="26"/>
  <c r="CZ119" i="26"/>
  <c r="CZ120" i="26"/>
  <c r="CZ121" i="26"/>
  <c r="CZ122" i="26"/>
  <c r="CZ123" i="26"/>
  <c r="CZ124" i="26"/>
  <c r="CZ125" i="26"/>
  <c r="CZ126" i="26"/>
  <c r="CZ127" i="26"/>
  <c r="CZ128" i="26"/>
  <c r="CZ129" i="26"/>
  <c r="CZ130" i="26"/>
  <c r="CZ131" i="26"/>
  <c r="CZ132" i="26"/>
  <c r="CZ133" i="26"/>
  <c r="CZ134" i="26"/>
  <c r="CZ135" i="26"/>
  <c r="CZ136" i="26"/>
  <c r="CZ137" i="26"/>
  <c r="CZ138" i="26"/>
  <c r="CZ139" i="26"/>
  <c r="CZ140" i="26"/>
  <c r="CZ141" i="26"/>
  <c r="CZ142" i="26"/>
  <c r="CZ143" i="26"/>
  <c r="CZ144" i="26"/>
  <c r="CZ145" i="26"/>
  <c r="CZ146" i="26"/>
  <c r="CZ147" i="26"/>
  <c r="CZ148" i="26"/>
  <c r="CZ149" i="26"/>
  <c r="CZ150" i="26"/>
  <c r="CZ151" i="26"/>
  <c r="CZ152" i="26"/>
  <c r="CZ153" i="26"/>
  <c r="CZ154" i="26"/>
  <c r="CZ155" i="26"/>
  <c r="CZ156" i="26"/>
  <c r="CZ157" i="26"/>
  <c r="CZ158" i="26"/>
  <c r="CZ159" i="26"/>
  <c r="CZ160" i="26"/>
  <c r="CZ161" i="26"/>
  <c r="CZ162" i="26"/>
  <c r="CZ163" i="26"/>
  <c r="CZ164" i="26"/>
  <c r="CZ165" i="26"/>
  <c r="CZ166" i="26"/>
  <c r="CZ167" i="26"/>
  <c r="CZ168" i="26"/>
  <c r="CZ169" i="26"/>
  <c r="CZ170" i="26"/>
  <c r="CZ171" i="26"/>
  <c r="CZ172" i="26"/>
  <c r="CZ173" i="26"/>
  <c r="CZ174" i="26"/>
  <c r="CZ175" i="26"/>
  <c r="CZ176" i="26"/>
  <c r="CZ177" i="26"/>
  <c r="CZ178" i="26"/>
  <c r="CZ179" i="26"/>
  <c r="CZ180" i="26"/>
  <c r="CZ181" i="26"/>
  <c r="CZ182" i="26"/>
  <c r="CZ183" i="26"/>
  <c r="CZ184" i="26"/>
  <c r="CZ185" i="26"/>
  <c r="CZ186" i="26"/>
  <c r="CZ187" i="26"/>
  <c r="CZ188" i="26"/>
  <c r="CZ189" i="26"/>
  <c r="CZ190" i="26"/>
  <c r="CZ191" i="26"/>
  <c r="CZ192" i="26"/>
  <c r="CZ193" i="26"/>
  <c r="CZ194" i="26"/>
  <c r="CZ195" i="26"/>
  <c r="CZ196" i="26"/>
  <c r="CZ197" i="26"/>
  <c r="CZ198" i="26"/>
  <c r="CZ199" i="26"/>
  <c r="CZ200" i="26"/>
  <c r="CZ201" i="26"/>
  <c r="CZ202" i="26"/>
  <c r="CZ203" i="26"/>
  <c r="CZ204" i="26"/>
  <c r="CZ205" i="26"/>
  <c r="CX8" i="26"/>
  <c r="CX9" i="26"/>
  <c r="CX10" i="26"/>
  <c r="CX11" i="26"/>
  <c r="CX12" i="26"/>
  <c r="CX13" i="26"/>
  <c r="CX14" i="26"/>
  <c r="CX15" i="26"/>
  <c r="CX16" i="26"/>
  <c r="CX17" i="26"/>
  <c r="CX18" i="26"/>
  <c r="CX19" i="26"/>
  <c r="CX20" i="26"/>
  <c r="CX21" i="26"/>
  <c r="CX22" i="26"/>
  <c r="CX23" i="26"/>
  <c r="CX24" i="26"/>
  <c r="CX25" i="26"/>
  <c r="CX26" i="26"/>
  <c r="CX27" i="26"/>
  <c r="CX28" i="26"/>
  <c r="CX29" i="26"/>
  <c r="CX30" i="26"/>
  <c r="CX31" i="26"/>
  <c r="CX32" i="26"/>
  <c r="CX33" i="26"/>
  <c r="CX34" i="26"/>
  <c r="CX35" i="26"/>
  <c r="CX36" i="26"/>
  <c r="CX37" i="26"/>
  <c r="CX38" i="26"/>
  <c r="CX39" i="26"/>
  <c r="CX40" i="26"/>
  <c r="CX41" i="26"/>
  <c r="CX42" i="26"/>
  <c r="CX43" i="26"/>
  <c r="CX44" i="26"/>
  <c r="CX45" i="26"/>
  <c r="CX46" i="26"/>
  <c r="CX47" i="26"/>
  <c r="CX48" i="26"/>
  <c r="CX49" i="26"/>
  <c r="CX50" i="26"/>
  <c r="CX51" i="26"/>
  <c r="CX52" i="26"/>
  <c r="CX53" i="26"/>
  <c r="CX54" i="26"/>
  <c r="CX55" i="26"/>
  <c r="CX56" i="26"/>
  <c r="CX57" i="26"/>
  <c r="CX58" i="26"/>
  <c r="CX59" i="26"/>
  <c r="CX60" i="26"/>
  <c r="CX61" i="26"/>
  <c r="CX62" i="26"/>
  <c r="CX63" i="26"/>
  <c r="CX64" i="26"/>
  <c r="CX65" i="26"/>
  <c r="CX66" i="26"/>
  <c r="CX67" i="26"/>
  <c r="CX68" i="26"/>
  <c r="CX69" i="26"/>
  <c r="CX70" i="26"/>
  <c r="CX71" i="26"/>
  <c r="CX72" i="26"/>
  <c r="CX73" i="26"/>
  <c r="CX74" i="26"/>
  <c r="CX75" i="26"/>
  <c r="CX76" i="26"/>
  <c r="CX77" i="26"/>
  <c r="CX78" i="26"/>
  <c r="CX79" i="26"/>
  <c r="CX80" i="26"/>
  <c r="CX81" i="26"/>
  <c r="CX82" i="26"/>
  <c r="CX83" i="26"/>
  <c r="CX84" i="26"/>
  <c r="CX85" i="26"/>
  <c r="CX86" i="26"/>
  <c r="CX87" i="26"/>
  <c r="CX88" i="26"/>
  <c r="CX89" i="26"/>
  <c r="CX90" i="26"/>
  <c r="CX91" i="26"/>
  <c r="CX92" i="26"/>
  <c r="CX93" i="26"/>
  <c r="CX94" i="26"/>
  <c r="CX95" i="26"/>
  <c r="CX96" i="26"/>
  <c r="CX97" i="26"/>
  <c r="CX98" i="26"/>
  <c r="CX99" i="26"/>
  <c r="CX100" i="26"/>
  <c r="CX101" i="26"/>
  <c r="CX102" i="26"/>
  <c r="CX103" i="26"/>
  <c r="CX104" i="26"/>
  <c r="CX105" i="26"/>
  <c r="CX106" i="26"/>
  <c r="CX107" i="26"/>
  <c r="CX108" i="26"/>
  <c r="CX109" i="26"/>
  <c r="CX110" i="26"/>
  <c r="CX111" i="26"/>
  <c r="CX112" i="26"/>
  <c r="CX113" i="26"/>
  <c r="CX114" i="26"/>
  <c r="CX115" i="26"/>
  <c r="CX116" i="26"/>
  <c r="CX117" i="26"/>
  <c r="CX118" i="26"/>
  <c r="CX119" i="26"/>
  <c r="CX120" i="26"/>
  <c r="CX121" i="26"/>
  <c r="CX122" i="26"/>
  <c r="CX123" i="26"/>
  <c r="CX124" i="26"/>
  <c r="CX125" i="26"/>
  <c r="CX126" i="26"/>
  <c r="CX127" i="26"/>
  <c r="CX128" i="26"/>
  <c r="CX129" i="26"/>
  <c r="CX130" i="26"/>
  <c r="CX131" i="26"/>
  <c r="CX132" i="26"/>
  <c r="CX133" i="26"/>
  <c r="CX134" i="26"/>
  <c r="CX135" i="26"/>
  <c r="CX136" i="26"/>
  <c r="CX137" i="26"/>
  <c r="CX138" i="26"/>
  <c r="CX139" i="26"/>
  <c r="CX140" i="26"/>
  <c r="CX141" i="26"/>
  <c r="CX142" i="26"/>
  <c r="CX143" i="26"/>
  <c r="CX144" i="26"/>
  <c r="CX145" i="26"/>
  <c r="CX146" i="26"/>
  <c r="CX147" i="26"/>
  <c r="CX148" i="26"/>
  <c r="CX149" i="26"/>
  <c r="CX150" i="26"/>
  <c r="CX151" i="26"/>
  <c r="CX152" i="26"/>
  <c r="CX153" i="26"/>
  <c r="CX154" i="26"/>
  <c r="CX155" i="26"/>
  <c r="CX156" i="26"/>
  <c r="CX157" i="26"/>
  <c r="CX158" i="26"/>
  <c r="CX159" i="26"/>
  <c r="CX160" i="26"/>
  <c r="CX161" i="26"/>
  <c r="CX162" i="26"/>
  <c r="CX163" i="26"/>
  <c r="CX164" i="26"/>
  <c r="CX165" i="26"/>
  <c r="CX166" i="26"/>
  <c r="CX167" i="26"/>
  <c r="CX168" i="26"/>
  <c r="CX169" i="26"/>
  <c r="CX170" i="26"/>
  <c r="CX171" i="26"/>
  <c r="CX172" i="26"/>
  <c r="CX173" i="26"/>
  <c r="CX174" i="26"/>
  <c r="CX175" i="26"/>
  <c r="CX176" i="26"/>
  <c r="CX177" i="26"/>
  <c r="CX178" i="26"/>
  <c r="CX179" i="26"/>
  <c r="CX180" i="26"/>
  <c r="CX181" i="26"/>
  <c r="CX182" i="26"/>
  <c r="CX183" i="26"/>
  <c r="CX184" i="26"/>
  <c r="CX185" i="26"/>
  <c r="CX186" i="26"/>
  <c r="CX187" i="26"/>
  <c r="CX188" i="26"/>
  <c r="CX189" i="26"/>
  <c r="CX190" i="26"/>
  <c r="CX191" i="26"/>
  <c r="CX192" i="26"/>
  <c r="CX193" i="26"/>
  <c r="CX194" i="26"/>
  <c r="CX195" i="26"/>
  <c r="CX196" i="26"/>
  <c r="CX197" i="26"/>
  <c r="CX198" i="26"/>
  <c r="CX199" i="26"/>
  <c r="CX200" i="26"/>
  <c r="CX201" i="26"/>
  <c r="CX202" i="26"/>
  <c r="CX203" i="26"/>
  <c r="CX204" i="26"/>
  <c r="CX205" i="26"/>
  <c r="CT8" i="26"/>
  <c r="CT9" i="26"/>
  <c r="CT10" i="26"/>
  <c r="CT11" i="26"/>
  <c r="CT12" i="26"/>
  <c r="CT13" i="26"/>
  <c r="CT14" i="26"/>
  <c r="CT15" i="26"/>
  <c r="CT16" i="26"/>
  <c r="CT17" i="26"/>
  <c r="CT18" i="26"/>
  <c r="CT19" i="26"/>
  <c r="CT20" i="26"/>
  <c r="CT21" i="26"/>
  <c r="CT22" i="26"/>
  <c r="CT23" i="26"/>
  <c r="CT24" i="26"/>
  <c r="CT25" i="26"/>
  <c r="CT26" i="26"/>
  <c r="CT27" i="26"/>
  <c r="CT28" i="26"/>
  <c r="CT29" i="26"/>
  <c r="CT30" i="26"/>
  <c r="CT31" i="26"/>
  <c r="CT32" i="26"/>
  <c r="CT33" i="26"/>
  <c r="CT34" i="26"/>
  <c r="CT35" i="26"/>
  <c r="CT36" i="26"/>
  <c r="CT37" i="26"/>
  <c r="CT38" i="26"/>
  <c r="CT39" i="26"/>
  <c r="CT40" i="26"/>
  <c r="CT41" i="26"/>
  <c r="CT42" i="26"/>
  <c r="CT43" i="26"/>
  <c r="CT44" i="26"/>
  <c r="CT45" i="26"/>
  <c r="CT46" i="26"/>
  <c r="CT47" i="26"/>
  <c r="CT48" i="26"/>
  <c r="CT49" i="26"/>
  <c r="CT50" i="26"/>
  <c r="CT51" i="26"/>
  <c r="CT52" i="26"/>
  <c r="CT53" i="26"/>
  <c r="CT54" i="26"/>
  <c r="CT55" i="26"/>
  <c r="CT56" i="26"/>
  <c r="CT57" i="26"/>
  <c r="CT58" i="26"/>
  <c r="CT59" i="26"/>
  <c r="CT60" i="26"/>
  <c r="CT61" i="26"/>
  <c r="CT62" i="26"/>
  <c r="CT63" i="26"/>
  <c r="CT64" i="26"/>
  <c r="CT65" i="26"/>
  <c r="CT66" i="26"/>
  <c r="CT67" i="26"/>
  <c r="CT68" i="26"/>
  <c r="CT69" i="26"/>
  <c r="CT70" i="26"/>
  <c r="CT71" i="26"/>
  <c r="CT72" i="26"/>
  <c r="CT73" i="26"/>
  <c r="CT74" i="26"/>
  <c r="CT75" i="26"/>
  <c r="CT76" i="26"/>
  <c r="CT77" i="26"/>
  <c r="CT78" i="26"/>
  <c r="CT79" i="26"/>
  <c r="CT80" i="26"/>
  <c r="CT81" i="26"/>
  <c r="CT82" i="26"/>
  <c r="CT83" i="26"/>
  <c r="CT84" i="26"/>
  <c r="CT85" i="26"/>
  <c r="CT86" i="26"/>
  <c r="CT87" i="26"/>
  <c r="CT88" i="26"/>
  <c r="CT89" i="26"/>
  <c r="CT90" i="26"/>
  <c r="CT91" i="26"/>
  <c r="CT92" i="26"/>
  <c r="CT93" i="26"/>
  <c r="CT94" i="26"/>
  <c r="CT95" i="26"/>
  <c r="CT96" i="26"/>
  <c r="CT97" i="26"/>
  <c r="CT98" i="26"/>
  <c r="CT99" i="26"/>
  <c r="CT100" i="26"/>
  <c r="CT101" i="26"/>
  <c r="CT102" i="26"/>
  <c r="CT103" i="26"/>
  <c r="CT104" i="26"/>
  <c r="CT105" i="26"/>
  <c r="CT106" i="26"/>
  <c r="CT107" i="26"/>
  <c r="CT108" i="26"/>
  <c r="CT109" i="26"/>
  <c r="CT110" i="26"/>
  <c r="CT111" i="26"/>
  <c r="CT112" i="26"/>
  <c r="CT113" i="26"/>
  <c r="CT114" i="26"/>
  <c r="CT115" i="26"/>
  <c r="CT116" i="26"/>
  <c r="CT117" i="26"/>
  <c r="CT118" i="26"/>
  <c r="CT119" i="26"/>
  <c r="CT120" i="26"/>
  <c r="CT121" i="26"/>
  <c r="CT122" i="26"/>
  <c r="CT123" i="26"/>
  <c r="CT124" i="26"/>
  <c r="CT125" i="26"/>
  <c r="CT126" i="26"/>
  <c r="CT127" i="26"/>
  <c r="CT128" i="26"/>
  <c r="CT129" i="26"/>
  <c r="CT130" i="26"/>
  <c r="CT131" i="26"/>
  <c r="CT132" i="26"/>
  <c r="CT133" i="26"/>
  <c r="CT134" i="26"/>
  <c r="CT135" i="26"/>
  <c r="CT136" i="26"/>
  <c r="CT137" i="26"/>
  <c r="CT138" i="26"/>
  <c r="CT139" i="26"/>
  <c r="CT140" i="26"/>
  <c r="CT141" i="26"/>
  <c r="CT142" i="26"/>
  <c r="CT143" i="26"/>
  <c r="CT144" i="26"/>
  <c r="CT145" i="26"/>
  <c r="CT146" i="26"/>
  <c r="CT147" i="26"/>
  <c r="CT148" i="26"/>
  <c r="CT149" i="26"/>
  <c r="CT150" i="26"/>
  <c r="CT151" i="26"/>
  <c r="CT152" i="26"/>
  <c r="CT153" i="26"/>
  <c r="CT154" i="26"/>
  <c r="CT155" i="26"/>
  <c r="CT156" i="26"/>
  <c r="CT157" i="26"/>
  <c r="CT158" i="26"/>
  <c r="CT159" i="26"/>
  <c r="CT160" i="26"/>
  <c r="CT161" i="26"/>
  <c r="CT162" i="26"/>
  <c r="CT163" i="26"/>
  <c r="CT164" i="26"/>
  <c r="CT165" i="26"/>
  <c r="CT166" i="26"/>
  <c r="CT167" i="26"/>
  <c r="CT168" i="26"/>
  <c r="CT169" i="26"/>
  <c r="CT170" i="26"/>
  <c r="CT171" i="26"/>
  <c r="CT172" i="26"/>
  <c r="CT173" i="26"/>
  <c r="CT174" i="26"/>
  <c r="CT175" i="26"/>
  <c r="CT176" i="26"/>
  <c r="CT177" i="26"/>
  <c r="CT178" i="26"/>
  <c r="CT179" i="26"/>
  <c r="CT180" i="26"/>
  <c r="CT181" i="26"/>
  <c r="CT182" i="26"/>
  <c r="CT183" i="26"/>
  <c r="CT184" i="26"/>
  <c r="CT185" i="26"/>
  <c r="CT186" i="26"/>
  <c r="CT187" i="26"/>
  <c r="CT188" i="26"/>
  <c r="CT189" i="26"/>
  <c r="CT190" i="26"/>
  <c r="CT191" i="26"/>
  <c r="CT192" i="26"/>
  <c r="CT193" i="26"/>
  <c r="CT194" i="26"/>
  <c r="CT195" i="26"/>
  <c r="CT196" i="26"/>
  <c r="CT197" i="26"/>
  <c r="CT198" i="26"/>
  <c r="CT199" i="26"/>
  <c r="CT200" i="26"/>
  <c r="CT201" i="26"/>
  <c r="CT202" i="26"/>
  <c r="CT203" i="26"/>
  <c r="CT204" i="26"/>
  <c r="CT205" i="26"/>
  <c r="CV8" i="26"/>
  <c r="CV9" i="26"/>
  <c r="CV10" i="26"/>
  <c r="CV11" i="26"/>
  <c r="CV12" i="26"/>
  <c r="CV13" i="26"/>
  <c r="CV14" i="26"/>
  <c r="CV15" i="26"/>
  <c r="CV16" i="26"/>
  <c r="CV17" i="26"/>
  <c r="CV18" i="26"/>
  <c r="CV19" i="26"/>
  <c r="CV20" i="26"/>
  <c r="CV21" i="26"/>
  <c r="CV22" i="26"/>
  <c r="CV23" i="26"/>
  <c r="CV24" i="26"/>
  <c r="CV25" i="26"/>
  <c r="CV26" i="26"/>
  <c r="CV27" i="26"/>
  <c r="CV28" i="26"/>
  <c r="CV29" i="26"/>
  <c r="CV30" i="26"/>
  <c r="CV31" i="26"/>
  <c r="CV32" i="26"/>
  <c r="CV33" i="26"/>
  <c r="CV34" i="26"/>
  <c r="CV35" i="26"/>
  <c r="CV36" i="26"/>
  <c r="CV37" i="26"/>
  <c r="CV38" i="26"/>
  <c r="CV39" i="26"/>
  <c r="CV40" i="26"/>
  <c r="CV41" i="26"/>
  <c r="CV42" i="26"/>
  <c r="CV43" i="26"/>
  <c r="CV44" i="26"/>
  <c r="CV45" i="26"/>
  <c r="CV46" i="26"/>
  <c r="CV47" i="26"/>
  <c r="CV48" i="26"/>
  <c r="CV49" i="26"/>
  <c r="CV50" i="26"/>
  <c r="CV51" i="26"/>
  <c r="CV52" i="26"/>
  <c r="CV53" i="26"/>
  <c r="CV54" i="26"/>
  <c r="CV55" i="26"/>
  <c r="CV56" i="26"/>
  <c r="CV57" i="26"/>
  <c r="CV58" i="26"/>
  <c r="CV59" i="26"/>
  <c r="CV60" i="26"/>
  <c r="CV61" i="26"/>
  <c r="CV62" i="26"/>
  <c r="CV63" i="26"/>
  <c r="CV64" i="26"/>
  <c r="CV65" i="26"/>
  <c r="CV66" i="26"/>
  <c r="CV67" i="26"/>
  <c r="CV68" i="26"/>
  <c r="CV69" i="26"/>
  <c r="CV70" i="26"/>
  <c r="CV71" i="26"/>
  <c r="CV72" i="26"/>
  <c r="CV73" i="26"/>
  <c r="CV74" i="26"/>
  <c r="CV75" i="26"/>
  <c r="CV76" i="26"/>
  <c r="CV77" i="26"/>
  <c r="CV78" i="26"/>
  <c r="CV79" i="26"/>
  <c r="CV80" i="26"/>
  <c r="CV81" i="26"/>
  <c r="CV82" i="26"/>
  <c r="CV83" i="26"/>
  <c r="CV84" i="26"/>
  <c r="CV85" i="26"/>
  <c r="CV86" i="26"/>
  <c r="CV87" i="26"/>
  <c r="CV88" i="26"/>
  <c r="CV89" i="26"/>
  <c r="CV90" i="26"/>
  <c r="CV91" i="26"/>
  <c r="CV92" i="26"/>
  <c r="CV93" i="26"/>
  <c r="CV94" i="26"/>
  <c r="CV95" i="26"/>
  <c r="CV96" i="26"/>
  <c r="CV97" i="26"/>
  <c r="CV98" i="26"/>
  <c r="CV99" i="26"/>
  <c r="CV100" i="26"/>
  <c r="CV101" i="26"/>
  <c r="CV102" i="26"/>
  <c r="CV103" i="26"/>
  <c r="CV104" i="26"/>
  <c r="CV105" i="26"/>
  <c r="CV106" i="26"/>
  <c r="CV107" i="26"/>
  <c r="CV108" i="26"/>
  <c r="CV109" i="26"/>
  <c r="CV110" i="26"/>
  <c r="CV111" i="26"/>
  <c r="CV112" i="26"/>
  <c r="CV113" i="26"/>
  <c r="CV114" i="26"/>
  <c r="CV115" i="26"/>
  <c r="CV116" i="26"/>
  <c r="CV117" i="26"/>
  <c r="CV118" i="26"/>
  <c r="CV119" i="26"/>
  <c r="CV120" i="26"/>
  <c r="CV121" i="26"/>
  <c r="CV122" i="26"/>
  <c r="CV123" i="26"/>
  <c r="CV124" i="26"/>
  <c r="CV125" i="26"/>
  <c r="CV126" i="26"/>
  <c r="CV127" i="26"/>
  <c r="CV128" i="26"/>
  <c r="CV129" i="26"/>
  <c r="CV130" i="26"/>
  <c r="CV131" i="26"/>
  <c r="CV132" i="26"/>
  <c r="CV133" i="26"/>
  <c r="CV134" i="26"/>
  <c r="CV135" i="26"/>
  <c r="CV136" i="26"/>
  <c r="CV137" i="26"/>
  <c r="CV138" i="26"/>
  <c r="CV139" i="26"/>
  <c r="CV140" i="26"/>
  <c r="CV141" i="26"/>
  <c r="CV142" i="26"/>
  <c r="CV143" i="26"/>
  <c r="CV144" i="26"/>
  <c r="CV145" i="26"/>
  <c r="CV146" i="26"/>
  <c r="CV147" i="26"/>
  <c r="CV148" i="26"/>
  <c r="CV149" i="26"/>
  <c r="CV150" i="26"/>
  <c r="CV151" i="26"/>
  <c r="CV152" i="26"/>
  <c r="CV153" i="26"/>
  <c r="CV154" i="26"/>
  <c r="CV155" i="26"/>
  <c r="CV156" i="26"/>
  <c r="CV157" i="26"/>
  <c r="CV158" i="26"/>
  <c r="CV159" i="26"/>
  <c r="CV160" i="26"/>
  <c r="CV161" i="26"/>
  <c r="CV162" i="26"/>
  <c r="CV163" i="26"/>
  <c r="CV164" i="26"/>
  <c r="CV165" i="26"/>
  <c r="CV166" i="26"/>
  <c r="CV167" i="26"/>
  <c r="CV168" i="26"/>
  <c r="CV169" i="26"/>
  <c r="CV170" i="26"/>
  <c r="CV171" i="26"/>
  <c r="CV172" i="26"/>
  <c r="CV173" i="26"/>
  <c r="CV174" i="26"/>
  <c r="CV175" i="26"/>
  <c r="CV176" i="26"/>
  <c r="CV177" i="26"/>
  <c r="CV178" i="26"/>
  <c r="CV179" i="26"/>
  <c r="CV180" i="26"/>
  <c r="CV181" i="26"/>
  <c r="CV182" i="26"/>
  <c r="CV183" i="26"/>
  <c r="CV184" i="26"/>
  <c r="CV185" i="26"/>
  <c r="CV186" i="26"/>
  <c r="CV187" i="26"/>
  <c r="CV188" i="26"/>
  <c r="CV189" i="26"/>
  <c r="CV190" i="26"/>
  <c r="CV191" i="26"/>
  <c r="CV192" i="26"/>
  <c r="CV193" i="26"/>
  <c r="CV194" i="26"/>
  <c r="CV195" i="26"/>
  <c r="CV196" i="26"/>
  <c r="CV197" i="26"/>
  <c r="CV198" i="26"/>
  <c r="CV199" i="26"/>
  <c r="CV200" i="26"/>
  <c r="CV201" i="26"/>
  <c r="CV202" i="26"/>
  <c r="CV203" i="26"/>
  <c r="CV204" i="26"/>
  <c r="CV205" i="26"/>
  <c r="CR8" i="26"/>
  <c r="CR9" i="26"/>
  <c r="CR10" i="26"/>
  <c r="CR11" i="26"/>
  <c r="CR12" i="26"/>
  <c r="CR13" i="26"/>
  <c r="CR14" i="26"/>
  <c r="CR15" i="26"/>
  <c r="CR16" i="26"/>
  <c r="CR17" i="26"/>
  <c r="CR18" i="26"/>
  <c r="CR19" i="26"/>
  <c r="CR20" i="26"/>
  <c r="CR21" i="26"/>
  <c r="CR22" i="26"/>
  <c r="CR23" i="26"/>
  <c r="CR24" i="26"/>
  <c r="CR25" i="26"/>
  <c r="CR26" i="26"/>
  <c r="CR27" i="26"/>
  <c r="CR28" i="26"/>
  <c r="CR29" i="26"/>
  <c r="CR30" i="26"/>
  <c r="CR31" i="26"/>
  <c r="CR32" i="26"/>
  <c r="CR33" i="26"/>
  <c r="CR34" i="26"/>
  <c r="CR35" i="26"/>
  <c r="CR36" i="26"/>
  <c r="CR37" i="26"/>
  <c r="CR38" i="26"/>
  <c r="CR39" i="26"/>
  <c r="CR40" i="26"/>
  <c r="CR41" i="26"/>
  <c r="CR42" i="26"/>
  <c r="CR43" i="26"/>
  <c r="CR44" i="26"/>
  <c r="CR45" i="26"/>
  <c r="CR46" i="26"/>
  <c r="CR47" i="26"/>
  <c r="CR48" i="26"/>
  <c r="CR49" i="26"/>
  <c r="CR50" i="26"/>
  <c r="CR51" i="26"/>
  <c r="CR52" i="26"/>
  <c r="CR53" i="26"/>
  <c r="CR54" i="26"/>
  <c r="CR55" i="26"/>
  <c r="CR56" i="26"/>
  <c r="CR57" i="26"/>
  <c r="CR58" i="26"/>
  <c r="CR59" i="26"/>
  <c r="CR60" i="26"/>
  <c r="CR61" i="26"/>
  <c r="CR62" i="26"/>
  <c r="CR63" i="26"/>
  <c r="CR64" i="26"/>
  <c r="CR65" i="26"/>
  <c r="CR66" i="26"/>
  <c r="CR67" i="26"/>
  <c r="CR68" i="26"/>
  <c r="CR69" i="26"/>
  <c r="CR70" i="26"/>
  <c r="CR71" i="26"/>
  <c r="CR72" i="26"/>
  <c r="CR73" i="26"/>
  <c r="CR74" i="26"/>
  <c r="CR75" i="26"/>
  <c r="CR76" i="26"/>
  <c r="CR77" i="26"/>
  <c r="CR78" i="26"/>
  <c r="CR79" i="26"/>
  <c r="CR80" i="26"/>
  <c r="CR81" i="26"/>
  <c r="CR82" i="26"/>
  <c r="CR83" i="26"/>
  <c r="CR84" i="26"/>
  <c r="CR85" i="26"/>
  <c r="CR86" i="26"/>
  <c r="CR87" i="26"/>
  <c r="CR88" i="26"/>
  <c r="CR89" i="26"/>
  <c r="CR90" i="26"/>
  <c r="CR91" i="26"/>
  <c r="CR92" i="26"/>
  <c r="CR93" i="26"/>
  <c r="CR94" i="26"/>
  <c r="CR95" i="26"/>
  <c r="CR96" i="26"/>
  <c r="CR97" i="26"/>
  <c r="CR98" i="26"/>
  <c r="CR99" i="26"/>
  <c r="CR100" i="26"/>
  <c r="CR101" i="26"/>
  <c r="CR102" i="26"/>
  <c r="CR103" i="26"/>
  <c r="CR104" i="26"/>
  <c r="CR105" i="26"/>
  <c r="CR106" i="26"/>
  <c r="CR107" i="26"/>
  <c r="CR108" i="26"/>
  <c r="CR109" i="26"/>
  <c r="CR110" i="26"/>
  <c r="CR111" i="26"/>
  <c r="CR112" i="26"/>
  <c r="CR113" i="26"/>
  <c r="CR114" i="26"/>
  <c r="CR115" i="26"/>
  <c r="CR116" i="26"/>
  <c r="CR117" i="26"/>
  <c r="CR118" i="26"/>
  <c r="CR119" i="26"/>
  <c r="CR120" i="26"/>
  <c r="CR121" i="26"/>
  <c r="CR122" i="26"/>
  <c r="CR123" i="26"/>
  <c r="CR124" i="26"/>
  <c r="CR125" i="26"/>
  <c r="CR126" i="26"/>
  <c r="CR127" i="26"/>
  <c r="CR128" i="26"/>
  <c r="CR129" i="26"/>
  <c r="CR130" i="26"/>
  <c r="CR131" i="26"/>
  <c r="CR132" i="26"/>
  <c r="CR133" i="26"/>
  <c r="CR134" i="26"/>
  <c r="CR135" i="26"/>
  <c r="CR136" i="26"/>
  <c r="CR137" i="26"/>
  <c r="CR138" i="26"/>
  <c r="CR139" i="26"/>
  <c r="CR140" i="26"/>
  <c r="CR141" i="26"/>
  <c r="CR142" i="26"/>
  <c r="CR143" i="26"/>
  <c r="CR144" i="26"/>
  <c r="CR145" i="26"/>
  <c r="CR146" i="26"/>
  <c r="CR147" i="26"/>
  <c r="CR148" i="26"/>
  <c r="CR149" i="26"/>
  <c r="CR150" i="26"/>
  <c r="CR151" i="26"/>
  <c r="CR152" i="26"/>
  <c r="CR153" i="26"/>
  <c r="CR154" i="26"/>
  <c r="CR155" i="26"/>
  <c r="CR156" i="26"/>
  <c r="CR157" i="26"/>
  <c r="CR158" i="26"/>
  <c r="CR159" i="26"/>
  <c r="CR160" i="26"/>
  <c r="CR161" i="26"/>
  <c r="CR162" i="26"/>
  <c r="CR163" i="26"/>
  <c r="CR164" i="26"/>
  <c r="CR165" i="26"/>
  <c r="CR166" i="26"/>
  <c r="CR167" i="26"/>
  <c r="CR168" i="26"/>
  <c r="CR169" i="26"/>
  <c r="CR170" i="26"/>
  <c r="CR171" i="26"/>
  <c r="CR172" i="26"/>
  <c r="CR173" i="26"/>
  <c r="CR174" i="26"/>
  <c r="CR175" i="26"/>
  <c r="CR176" i="26"/>
  <c r="CR177" i="26"/>
  <c r="CR178" i="26"/>
  <c r="CR179" i="26"/>
  <c r="CR180" i="26"/>
  <c r="CR181" i="26"/>
  <c r="CR182" i="26"/>
  <c r="CR183" i="26"/>
  <c r="CR184" i="26"/>
  <c r="CR185" i="26"/>
  <c r="CR186" i="26"/>
  <c r="CR187" i="26"/>
  <c r="CR188" i="26"/>
  <c r="CR189" i="26"/>
  <c r="CR190" i="26"/>
  <c r="CR191" i="26"/>
  <c r="CR192" i="26"/>
  <c r="CR193" i="26"/>
  <c r="CR194" i="26"/>
  <c r="CR195" i="26"/>
  <c r="CR196" i="26"/>
  <c r="CR197" i="26"/>
  <c r="CR198" i="26"/>
  <c r="CR199" i="26"/>
  <c r="CR200" i="26"/>
  <c r="CR201" i="26"/>
  <c r="CR202" i="26"/>
  <c r="CR203" i="26"/>
  <c r="CR204" i="26"/>
  <c r="CR205" i="26"/>
  <c r="CP8" i="26"/>
  <c r="CP9" i="26"/>
  <c r="CP10" i="26"/>
  <c r="CP11" i="26"/>
  <c r="CP12" i="26"/>
  <c r="CP13" i="26"/>
  <c r="CP14" i="26"/>
  <c r="CP15" i="26"/>
  <c r="CP16" i="26"/>
  <c r="CP17" i="26"/>
  <c r="CP18" i="26"/>
  <c r="CP19" i="26"/>
  <c r="CP20" i="26"/>
  <c r="CP21" i="26"/>
  <c r="CP22" i="26"/>
  <c r="CP23" i="26"/>
  <c r="CP24" i="26"/>
  <c r="CP25" i="26"/>
  <c r="CP26" i="26"/>
  <c r="CP27" i="26"/>
  <c r="CP28" i="26"/>
  <c r="CP29" i="26"/>
  <c r="CP30" i="26"/>
  <c r="CP31" i="26"/>
  <c r="CP32" i="26"/>
  <c r="CP33" i="26"/>
  <c r="CP34" i="26"/>
  <c r="CP35" i="26"/>
  <c r="CP36" i="26"/>
  <c r="CP37" i="26"/>
  <c r="CP38" i="26"/>
  <c r="CP39" i="26"/>
  <c r="CP40" i="26"/>
  <c r="CP41" i="26"/>
  <c r="CP42" i="26"/>
  <c r="CP43" i="26"/>
  <c r="CP44" i="26"/>
  <c r="CP45" i="26"/>
  <c r="CP46" i="26"/>
  <c r="CP47" i="26"/>
  <c r="CP48" i="26"/>
  <c r="CP49" i="26"/>
  <c r="CP50" i="26"/>
  <c r="CP51" i="26"/>
  <c r="CP52" i="26"/>
  <c r="CP53" i="26"/>
  <c r="CP54" i="26"/>
  <c r="CP55" i="26"/>
  <c r="CP56" i="26"/>
  <c r="CP57" i="26"/>
  <c r="CP58" i="26"/>
  <c r="CP59" i="26"/>
  <c r="CP60" i="26"/>
  <c r="CP61" i="26"/>
  <c r="CP62" i="26"/>
  <c r="CP63" i="26"/>
  <c r="CP64" i="26"/>
  <c r="CP65" i="26"/>
  <c r="CP66" i="26"/>
  <c r="CP67" i="26"/>
  <c r="CP68" i="26"/>
  <c r="CP69" i="26"/>
  <c r="CP70" i="26"/>
  <c r="CP71" i="26"/>
  <c r="CP72" i="26"/>
  <c r="CP73" i="26"/>
  <c r="CP74" i="26"/>
  <c r="CP75" i="26"/>
  <c r="CP76" i="26"/>
  <c r="CP77" i="26"/>
  <c r="CP78" i="26"/>
  <c r="CP79" i="26"/>
  <c r="CP80" i="26"/>
  <c r="CP81" i="26"/>
  <c r="CP82" i="26"/>
  <c r="CP83" i="26"/>
  <c r="CP84" i="26"/>
  <c r="CP85" i="26"/>
  <c r="CP86" i="26"/>
  <c r="CP87" i="26"/>
  <c r="CP88" i="26"/>
  <c r="CP89" i="26"/>
  <c r="CP90" i="26"/>
  <c r="CP91" i="26"/>
  <c r="CP92" i="26"/>
  <c r="CP93" i="26"/>
  <c r="CP94" i="26"/>
  <c r="CP95" i="26"/>
  <c r="CP96" i="26"/>
  <c r="CP97" i="26"/>
  <c r="CP98" i="26"/>
  <c r="CP99" i="26"/>
  <c r="CP100" i="26"/>
  <c r="CP101" i="26"/>
  <c r="CP102" i="26"/>
  <c r="CP103" i="26"/>
  <c r="CP104" i="26"/>
  <c r="CP105" i="26"/>
  <c r="CP106" i="26"/>
  <c r="CP107" i="26"/>
  <c r="CP108" i="26"/>
  <c r="CP109" i="26"/>
  <c r="CP110" i="26"/>
  <c r="CP111" i="26"/>
  <c r="CP112" i="26"/>
  <c r="CP113" i="26"/>
  <c r="CP114" i="26"/>
  <c r="CP115" i="26"/>
  <c r="CP116" i="26"/>
  <c r="CP117" i="26"/>
  <c r="CP118" i="26"/>
  <c r="CP119" i="26"/>
  <c r="CP120" i="26"/>
  <c r="CP121" i="26"/>
  <c r="CP122" i="26"/>
  <c r="CP123" i="26"/>
  <c r="CP124" i="26"/>
  <c r="CP125" i="26"/>
  <c r="CP126" i="26"/>
  <c r="CP127" i="26"/>
  <c r="CP128" i="26"/>
  <c r="CP129" i="26"/>
  <c r="CP130" i="26"/>
  <c r="CP131" i="26"/>
  <c r="CP132" i="26"/>
  <c r="CP133" i="26"/>
  <c r="CP134" i="26"/>
  <c r="CP135" i="26"/>
  <c r="CP136" i="26"/>
  <c r="CP137" i="26"/>
  <c r="CP138" i="26"/>
  <c r="CP139" i="26"/>
  <c r="CP140" i="26"/>
  <c r="CP141" i="26"/>
  <c r="CP142" i="26"/>
  <c r="CP143" i="26"/>
  <c r="CP144" i="26"/>
  <c r="CP145" i="26"/>
  <c r="CP146" i="26"/>
  <c r="CP147" i="26"/>
  <c r="CP148" i="26"/>
  <c r="CP149" i="26"/>
  <c r="CP150" i="26"/>
  <c r="CP151" i="26"/>
  <c r="CP152" i="26"/>
  <c r="CP153" i="26"/>
  <c r="CP154" i="26"/>
  <c r="CP155" i="26"/>
  <c r="CP156" i="26"/>
  <c r="CP157" i="26"/>
  <c r="CP158" i="26"/>
  <c r="CP159" i="26"/>
  <c r="CP160" i="26"/>
  <c r="CP161" i="26"/>
  <c r="CP162" i="26"/>
  <c r="CP163" i="26"/>
  <c r="CP164" i="26"/>
  <c r="CP165" i="26"/>
  <c r="CP166" i="26"/>
  <c r="CP167" i="26"/>
  <c r="CP168" i="26"/>
  <c r="CP169" i="26"/>
  <c r="CP170" i="26"/>
  <c r="CP171" i="26"/>
  <c r="CP172" i="26"/>
  <c r="CP173" i="26"/>
  <c r="CP174" i="26"/>
  <c r="CP175" i="26"/>
  <c r="CP176" i="26"/>
  <c r="CP177" i="26"/>
  <c r="CP178" i="26"/>
  <c r="CP179" i="26"/>
  <c r="CP180" i="26"/>
  <c r="CP181" i="26"/>
  <c r="CP182" i="26"/>
  <c r="CP183" i="26"/>
  <c r="CP184" i="26"/>
  <c r="CP185" i="26"/>
  <c r="CP186" i="26"/>
  <c r="CP187" i="26"/>
  <c r="CP188" i="26"/>
  <c r="CP189" i="26"/>
  <c r="CP190" i="26"/>
  <c r="CP191" i="26"/>
  <c r="CP192" i="26"/>
  <c r="CP193" i="26"/>
  <c r="CP194" i="26"/>
  <c r="CP195" i="26"/>
  <c r="CP196" i="26"/>
  <c r="CP197" i="26"/>
  <c r="CP198" i="26"/>
  <c r="CP199" i="26"/>
  <c r="CP200" i="26"/>
  <c r="CP201" i="26"/>
  <c r="CP202" i="26"/>
  <c r="CP203" i="26"/>
  <c r="CP204" i="26"/>
  <c r="CP205" i="26"/>
  <c r="CN8" i="26"/>
  <c r="CN9" i="26"/>
  <c r="CN10" i="26"/>
  <c r="CN11" i="26"/>
  <c r="CN12" i="26"/>
  <c r="CN13" i="26"/>
  <c r="CN14" i="26"/>
  <c r="CN15" i="26"/>
  <c r="CN16" i="26"/>
  <c r="CN17" i="26"/>
  <c r="CN18" i="26"/>
  <c r="CN19" i="26"/>
  <c r="CN20" i="26"/>
  <c r="CN21" i="26"/>
  <c r="CN22" i="26"/>
  <c r="CN23" i="26"/>
  <c r="CN24" i="26"/>
  <c r="CN25" i="26"/>
  <c r="CN26" i="26"/>
  <c r="CN27" i="26"/>
  <c r="CN28" i="26"/>
  <c r="CN29" i="26"/>
  <c r="CN30" i="26"/>
  <c r="CN31" i="26"/>
  <c r="CN32" i="26"/>
  <c r="CN33" i="26"/>
  <c r="CN34" i="26"/>
  <c r="CN35" i="26"/>
  <c r="CN36" i="26"/>
  <c r="CN37" i="26"/>
  <c r="CN38" i="26"/>
  <c r="CN39" i="26"/>
  <c r="CN40" i="26"/>
  <c r="CN41" i="26"/>
  <c r="CN42" i="26"/>
  <c r="CN43" i="26"/>
  <c r="CN44" i="26"/>
  <c r="CN45" i="26"/>
  <c r="CN46" i="26"/>
  <c r="CN47" i="26"/>
  <c r="CN48" i="26"/>
  <c r="CN49" i="26"/>
  <c r="CN50" i="26"/>
  <c r="CN51" i="26"/>
  <c r="CN52" i="26"/>
  <c r="CN53" i="26"/>
  <c r="CN54" i="26"/>
  <c r="CN55" i="26"/>
  <c r="CN56" i="26"/>
  <c r="CN57" i="26"/>
  <c r="CN58" i="26"/>
  <c r="CN59" i="26"/>
  <c r="CN60" i="26"/>
  <c r="CN61" i="26"/>
  <c r="CN62" i="26"/>
  <c r="CN63" i="26"/>
  <c r="CN64" i="26"/>
  <c r="CN65" i="26"/>
  <c r="CN66" i="26"/>
  <c r="CN67" i="26"/>
  <c r="CN68" i="26"/>
  <c r="CN69" i="26"/>
  <c r="CN70" i="26"/>
  <c r="CN71" i="26"/>
  <c r="CN72" i="26"/>
  <c r="CN73" i="26"/>
  <c r="CN74" i="26"/>
  <c r="CN75" i="26"/>
  <c r="CN76" i="26"/>
  <c r="CN77" i="26"/>
  <c r="CN78" i="26"/>
  <c r="CN79" i="26"/>
  <c r="CN80" i="26"/>
  <c r="CN81" i="26"/>
  <c r="CN82" i="26"/>
  <c r="CN83" i="26"/>
  <c r="CN84" i="26"/>
  <c r="CN85" i="26"/>
  <c r="CN86" i="26"/>
  <c r="CN87" i="26"/>
  <c r="CN88" i="26"/>
  <c r="CN89" i="26"/>
  <c r="CN90" i="26"/>
  <c r="CN91" i="26"/>
  <c r="CN92" i="26"/>
  <c r="CN93" i="26"/>
  <c r="CN94" i="26"/>
  <c r="CN95" i="26"/>
  <c r="CN96" i="26"/>
  <c r="CN97" i="26"/>
  <c r="CN98" i="26"/>
  <c r="CN99" i="26"/>
  <c r="CN100" i="26"/>
  <c r="CN101" i="26"/>
  <c r="CN102" i="26"/>
  <c r="CN103" i="26"/>
  <c r="CN104" i="26"/>
  <c r="CN105" i="26"/>
  <c r="CN106" i="26"/>
  <c r="CN107" i="26"/>
  <c r="CN108" i="26"/>
  <c r="CN109" i="26"/>
  <c r="CN110" i="26"/>
  <c r="CN111" i="26"/>
  <c r="CN112" i="26"/>
  <c r="CN113" i="26"/>
  <c r="CN114" i="26"/>
  <c r="CN115" i="26"/>
  <c r="CN116" i="26"/>
  <c r="CN117" i="26"/>
  <c r="CN118" i="26"/>
  <c r="CN119" i="26"/>
  <c r="CN120" i="26"/>
  <c r="CN121" i="26"/>
  <c r="CN122" i="26"/>
  <c r="CN123" i="26"/>
  <c r="CN124" i="26"/>
  <c r="CN125" i="26"/>
  <c r="CN126" i="26"/>
  <c r="CN127" i="26"/>
  <c r="CN128" i="26"/>
  <c r="CN129" i="26"/>
  <c r="CN130" i="26"/>
  <c r="CN131" i="26"/>
  <c r="CN132" i="26"/>
  <c r="CN133" i="26"/>
  <c r="CN134" i="26"/>
  <c r="CN135" i="26"/>
  <c r="CN136" i="26"/>
  <c r="CN137" i="26"/>
  <c r="CN138" i="26"/>
  <c r="CN139" i="26"/>
  <c r="CN140" i="26"/>
  <c r="CN141" i="26"/>
  <c r="CN142" i="26"/>
  <c r="CN143" i="26"/>
  <c r="CN144" i="26"/>
  <c r="CN145" i="26"/>
  <c r="CN146" i="26"/>
  <c r="CN147" i="26"/>
  <c r="CN148" i="26"/>
  <c r="CN149" i="26"/>
  <c r="CN150" i="26"/>
  <c r="CN151" i="26"/>
  <c r="CN152" i="26"/>
  <c r="CN153" i="26"/>
  <c r="CN154" i="26"/>
  <c r="CN155" i="26"/>
  <c r="CN156" i="26"/>
  <c r="CN157" i="26"/>
  <c r="CN158" i="26"/>
  <c r="CN159" i="26"/>
  <c r="CN160" i="26"/>
  <c r="CN161" i="26"/>
  <c r="CN162" i="26"/>
  <c r="CN163" i="26"/>
  <c r="CN164" i="26"/>
  <c r="CN165" i="26"/>
  <c r="CN166" i="26"/>
  <c r="CN167" i="26"/>
  <c r="CN168" i="26"/>
  <c r="CN169" i="26"/>
  <c r="CN170" i="26"/>
  <c r="CN171" i="26"/>
  <c r="CN172" i="26"/>
  <c r="CN173" i="26"/>
  <c r="CN174" i="26"/>
  <c r="CN175" i="26"/>
  <c r="CN176" i="26"/>
  <c r="CN177" i="26"/>
  <c r="CN178" i="26"/>
  <c r="CN179" i="26"/>
  <c r="CN180" i="26"/>
  <c r="CN181" i="26"/>
  <c r="CN182" i="26"/>
  <c r="CN183" i="26"/>
  <c r="CN184" i="26"/>
  <c r="CN185" i="26"/>
  <c r="CN186" i="26"/>
  <c r="CN187" i="26"/>
  <c r="CN188" i="26"/>
  <c r="CN189" i="26"/>
  <c r="CN190" i="26"/>
  <c r="CN191" i="26"/>
  <c r="CN192" i="26"/>
  <c r="CN193" i="26"/>
  <c r="CN194" i="26"/>
  <c r="CN195" i="26"/>
  <c r="CN196" i="26"/>
  <c r="CN197" i="26"/>
  <c r="CN198" i="26"/>
  <c r="CN199" i="26"/>
  <c r="CN200" i="26"/>
  <c r="CN201" i="26"/>
  <c r="CN202" i="26"/>
  <c r="CN203" i="26"/>
  <c r="CN204" i="26"/>
  <c r="CN205" i="26"/>
  <c r="CL8" i="26"/>
  <c r="CL9" i="26"/>
  <c r="CL10" i="26"/>
  <c r="CL11" i="26"/>
  <c r="CL12" i="26"/>
  <c r="CL13" i="26"/>
  <c r="CL14" i="26"/>
  <c r="CL15" i="26"/>
  <c r="CL16" i="26"/>
  <c r="CL17" i="26"/>
  <c r="CL18" i="26"/>
  <c r="CL19" i="26"/>
  <c r="CL20" i="26"/>
  <c r="CL21" i="26"/>
  <c r="CL22" i="26"/>
  <c r="CL23" i="26"/>
  <c r="CL24" i="26"/>
  <c r="CL25" i="26"/>
  <c r="CL26" i="26"/>
  <c r="CL27" i="26"/>
  <c r="CL28" i="26"/>
  <c r="CL29" i="26"/>
  <c r="CL30" i="26"/>
  <c r="CL31" i="26"/>
  <c r="CL32" i="26"/>
  <c r="CL33" i="26"/>
  <c r="CL34" i="26"/>
  <c r="CL35" i="26"/>
  <c r="CL36" i="26"/>
  <c r="CL37" i="26"/>
  <c r="CL38" i="26"/>
  <c r="CL39" i="26"/>
  <c r="CL40" i="26"/>
  <c r="CL41" i="26"/>
  <c r="CL42" i="26"/>
  <c r="CL43" i="26"/>
  <c r="CL44" i="26"/>
  <c r="CL45" i="26"/>
  <c r="CL46" i="26"/>
  <c r="CL47" i="26"/>
  <c r="CL48" i="26"/>
  <c r="CL49" i="26"/>
  <c r="CL50" i="26"/>
  <c r="CL51" i="26"/>
  <c r="CL52" i="26"/>
  <c r="CL53" i="26"/>
  <c r="CL54" i="26"/>
  <c r="CL55" i="26"/>
  <c r="CL56" i="26"/>
  <c r="CL57" i="26"/>
  <c r="CL58" i="26"/>
  <c r="CL59" i="26"/>
  <c r="CL60" i="26"/>
  <c r="CL61" i="26"/>
  <c r="CL62" i="26"/>
  <c r="CL63" i="26"/>
  <c r="CL64" i="26"/>
  <c r="CL65" i="26"/>
  <c r="CL66" i="26"/>
  <c r="CL67" i="26"/>
  <c r="CL68" i="26"/>
  <c r="CL69" i="26"/>
  <c r="CL70" i="26"/>
  <c r="CL71" i="26"/>
  <c r="CL72" i="26"/>
  <c r="CL73" i="26"/>
  <c r="CL74" i="26"/>
  <c r="CL75" i="26"/>
  <c r="CL76" i="26"/>
  <c r="CL77" i="26"/>
  <c r="CL78" i="26"/>
  <c r="CL79" i="26"/>
  <c r="CL80" i="26"/>
  <c r="CL81" i="26"/>
  <c r="CL82" i="26"/>
  <c r="CL83" i="26"/>
  <c r="CL84" i="26"/>
  <c r="CL85" i="26"/>
  <c r="CL86" i="26"/>
  <c r="CL87" i="26"/>
  <c r="CL88" i="26"/>
  <c r="CL89" i="26"/>
  <c r="CL90" i="26"/>
  <c r="CL91" i="26"/>
  <c r="CL92" i="26"/>
  <c r="CL93" i="26"/>
  <c r="CL94" i="26"/>
  <c r="CL95" i="26"/>
  <c r="CL96" i="26"/>
  <c r="CL97" i="26"/>
  <c r="CL98" i="26"/>
  <c r="CL99" i="26"/>
  <c r="CL100" i="26"/>
  <c r="CL101" i="26"/>
  <c r="CL102" i="26"/>
  <c r="CL103" i="26"/>
  <c r="CL104" i="26"/>
  <c r="CL105" i="26"/>
  <c r="CL106" i="26"/>
  <c r="CL107" i="26"/>
  <c r="CL108" i="26"/>
  <c r="CL109" i="26"/>
  <c r="CL110" i="26"/>
  <c r="CL111" i="26"/>
  <c r="CL112" i="26"/>
  <c r="CL113" i="26"/>
  <c r="CL114" i="26"/>
  <c r="CL115" i="26"/>
  <c r="CL116" i="26"/>
  <c r="CL117" i="26"/>
  <c r="CL118" i="26"/>
  <c r="CL119" i="26"/>
  <c r="CL120" i="26"/>
  <c r="CL121" i="26"/>
  <c r="CL122" i="26"/>
  <c r="CL123" i="26"/>
  <c r="CL124" i="26"/>
  <c r="CL125" i="26"/>
  <c r="CL126" i="26"/>
  <c r="CL127" i="26"/>
  <c r="CL128" i="26"/>
  <c r="CL129" i="26"/>
  <c r="CL130" i="26"/>
  <c r="CL131" i="26"/>
  <c r="CL132" i="26"/>
  <c r="CL133" i="26"/>
  <c r="CL134" i="26"/>
  <c r="CL135" i="26"/>
  <c r="CL136" i="26"/>
  <c r="CL137" i="26"/>
  <c r="CL138" i="26"/>
  <c r="CL139" i="26"/>
  <c r="CL140" i="26"/>
  <c r="CL141" i="26"/>
  <c r="CL142" i="26"/>
  <c r="CL143" i="26"/>
  <c r="CL144" i="26"/>
  <c r="CL145" i="26"/>
  <c r="CL146" i="26"/>
  <c r="CL147" i="26"/>
  <c r="CL148" i="26"/>
  <c r="CL149" i="26"/>
  <c r="CL150" i="26"/>
  <c r="CL151" i="26"/>
  <c r="CL152" i="26"/>
  <c r="CL153" i="26"/>
  <c r="CL154" i="26"/>
  <c r="CL155" i="26"/>
  <c r="CL156" i="26"/>
  <c r="CL157" i="26"/>
  <c r="CL158" i="26"/>
  <c r="CL159" i="26"/>
  <c r="CL160" i="26"/>
  <c r="CL161" i="26"/>
  <c r="CL162" i="26"/>
  <c r="CL163" i="26"/>
  <c r="CL164" i="26"/>
  <c r="CL165" i="26"/>
  <c r="CL166" i="26"/>
  <c r="CL167" i="26"/>
  <c r="CL168" i="26"/>
  <c r="CL169" i="26"/>
  <c r="CL170" i="26"/>
  <c r="CL171" i="26"/>
  <c r="CL172" i="26"/>
  <c r="CL173" i="26"/>
  <c r="CL174" i="26"/>
  <c r="CL175" i="26"/>
  <c r="CL176" i="26"/>
  <c r="CL177" i="26"/>
  <c r="CL178" i="26"/>
  <c r="CL179" i="26"/>
  <c r="CL180" i="26"/>
  <c r="CL181" i="26"/>
  <c r="CL182" i="26"/>
  <c r="CL183" i="26"/>
  <c r="CL184" i="26"/>
  <c r="CL185" i="26"/>
  <c r="CL186" i="26"/>
  <c r="CL187" i="26"/>
  <c r="CL188" i="26"/>
  <c r="CL189" i="26"/>
  <c r="CL190" i="26"/>
  <c r="CL191" i="26"/>
  <c r="CL192" i="26"/>
  <c r="CL193" i="26"/>
  <c r="CL194" i="26"/>
  <c r="CL195" i="26"/>
  <c r="CL196" i="26"/>
  <c r="CL197" i="26"/>
  <c r="CL198" i="26"/>
  <c r="CL199" i="26"/>
  <c r="CL200" i="26"/>
  <c r="CL201" i="26"/>
  <c r="CL202" i="26"/>
  <c r="CL203" i="26"/>
  <c r="CL204" i="26"/>
  <c r="CL205" i="26"/>
  <c r="CJ8" i="26"/>
  <c r="CJ9" i="26"/>
  <c r="CJ10" i="26"/>
  <c r="CJ11" i="26"/>
  <c r="CJ12" i="26"/>
  <c r="CJ13" i="26"/>
  <c r="CJ14" i="26"/>
  <c r="CJ15" i="26"/>
  <c r="CJ16" i="26"/>
  <c r="CJ17" i="26"/>
  <c r="CJ18" i="26"/>
  <c r="CJ19" i="26"/>
  <c r="CJ20" i="26"/>
  <c r="CJ21" i="26"/>
  <c r="CJ22" i="26"/>
  <c r="CJ23" i="26"/>
  <c r="CJ24" i="26"/>
  <c r="CJ25" i="26"/>
  <c r="CJ26" i="26"/>
  <c r="CJ27" i="26"/>
  <c r="CJ28" i="26"/>
  <c r="CJ29" i="26"/>
  <c r="CJ30" i="26"/>
  <c r="CJ31" i="26"/>
  <c r="CJ32" i="26"/>
  <c r="CJ33" i="26"/>
  <c r="CJ34" i="26"/>
  <c r="CJ35" i="26"/>
  <c r="CJ36" i="26"/>
  <c r="CJ37" i="26"/>
  <c r="CJ38" i="26"/>
  <c r="CJ39" i="26"/>
  <c r="CJ40" i="26"/>
  <c r="CJ41" i="26"/>
  <c r="CJ42" i="26"/>
  <c r="CJ43" i="26"/>
  <c r="CJ44" i="26"/>
  <c r="CJ45" i="26"/>
  <c r="CJ46" i="26"/>
  <c r="CJ47" i="26"/>
  <c r="CJ48" i="26"/>
  <c r="CJ49" i="26"/>
  <c r="CJ50" i="26"/>
  <c r="CJ51" i="26"/>
  <c r="CJ52" i="26"/>
  <c r="CJ53" i="26"/>
  <c r="CJ54" i="26"/>
  <c r="CJ55" i="26"/>
  <c r="CJ56" i="26"/>
  <c r="CJ57" i="26"/>
  <c r="CJ58" i="26"/>
  <c r="CJ59" i="26"/>
  <c r="CJ60" i="26"/>
  <c r="CJ61" i="26"/>
  <c r="CJ62" i="26"/>
  <c r="CJ63" i="26"/>
  <c r="CJ64" i="26"/>
  <c r="CJ65" i="26"/>
  <c r="CJ66" i="26"/>
  <c r="CJ67" i="26"/>
  <c r="CJ68" i="26"/>
  <c r="CJ69" i="26"/>
  <c r="CJ70" i="26"/>
  <c r="CJ71" i="26"/>
  <c r="CJ72" i="26"/>
  <c r="CJ73" i="26"/>
  <c r="CJ74" i="26"/>
  <c r="CJ75" i="26"/>
  <c r="CJ76" i="26"/>
  <c r="CJ77" i="26"/>
  <c r="CJ78" i="26"/>
  <c r="CJ79" i="26"/>
  <c r="CJ80" i="26"/>
  <c r="CJ81" i="26"/>
  <c r="CJ82" i="26"/>
  <c r="CJ83" i="26"/>
  <c r="CJ84" i="26"/>
  <c r="CJ85" i="26"/>
  <c r="CJ86" i="26"/>
  <c r="CJ87" i="26"/>
  <c r="CJ88" i="26"/>
  <c r="CJ89" i="26"/>
  <c r="CJ90" i="26"/>
  <c r="CJ91" i="26"/>
  <c r="CJ92" i="26"/>
  <c r="CJ93" i="26"/>
  <c r="CJ94" i="26"/>
  <c r="CJ95" i="26"/>
  <c r="CJ96" i="26"/>
  <c r="CJ97" i="26"/>
  <c r="CJ98" i="26"/>
  <c r="CJ99" i="26"/>
  <c r="CJ100" i="26"/>
  <c r="CJ101" i="26"/>
  <c r="CJ102" i="26"/>
  <c r="CJ103" i="26"/>
  <c r="CJ104" i="26"/>
  <c r="CJ105" i="26"/>
  <c r="CJ106" i="26"/>
  <c r="CJ107" i="26"/>
  <c r="CJ108" i="26"/>
  <c r="CJ109" i="26"/>
  <c r="CJ110" i="26"/>
  <c r="CJ111" i="26"/>
  <c r="CJ112" i="26"/>
  <c r="CJ113" i="26"/>
  <c r="CJ114" i="26"/>
  <c r="CJ115" i="26"/>
  <c r="CJ116" i="26"/>
  <c r="CJ117" i="26"/>
  <c r="CJ118" i="26"/>
  <c r="CJ119" i="26"/>
  <c r="CJ120" i="26"/>
  <c r="CJ121" i="26"/>
  <c r="CJ122" i="26"/>
  <c r="CJ123" i="26"/>
  <c r="CJ124" i="26"/>
  <c r="CJ125" i="26"/>
  <c r="CJ126" i="26"/>
  <c r="CJ127" i="26"/>
  <c r="CJ128" i="26"/>
  <c r="CJ129" i="26"/>
  <c r="CJ130" i="26"/>
  <c r="CJ131" i="26"/>
  <c r="CJ132" i="26"/>
  <c r="CJ133" i="26"/>
  <c r="CJ134" i="26"/>
  <c r="CJ135" i="26"/>
  <c r="CJ136" i="26"/>
  <c r="CJ137" i="26"/>
  <c r="CJ138" i="26"/>
  <c r="CJ139" i="26"/>
  <c r="CJ140" i="26"/>
  <c r="CJ141" i="26"/>
  <c r="CJ142" i="26"/>
  <c r="CJ143" i="26"/>
  <c r="CJ144" i="26"/>
  <c r="CJ145" i="26"/>
  <c r="CJ146" i="26"/>
  <c r="CJ147" i="26"/>
  <c r="CJ148" i="26"/>
  <c r="CJ149" i="26"/>
  <c r="CJ150" i="26"/>
  <c r="CJ151" i="26"/>
  <c r="CJ152" i="26"/>
  <c r="CJ153" i="26"/>
  <c r="CJ154" i="26"/>
  <c r="CJ155" i="26"/>
  <c r="CJ156" i="26"/>
  <c r="CJ157" i="26"/>
  <c r="CJ158" i="26"/>
  <c r="CJ159" i="26"/>
  <c r="CJ160" i="26"/>
  <c r="CJ161" i="26"/>
  <c r="CJ162" i="26"/>
  <c r="CJ163" i="26"/>
  <c r="CJ164" i="26"/>
  <c r="CJ165" i="26"/>
  <c r="CJ166" i="26"/>
  <c r="CJ167" i="26"/>
  <c r="CJ168" i="26"/>
  <c r="CJ169" i="26"/>
  <c r="CJ170" i="26"/>
  <c r="CJ171" i="26"/>
  <c r="CJ172" i="26"/>
  <c r="CJ173" i="26"/>
  <c r="CJ174" i="26"/>
  <c r="CJ175" i="26"/>
  <c r="CJ176" i="26"/>
  <c r="CJ177" i="26"/>
  <c r="CJ178" i="26"/>
  <c r="CJ179" i="26"/>
  <c r="CJ180" i="26"/>
  <c r="CJ181" i="26"/>
  <c r="CJ182" i="26"/>
  <c r="CJ183" i="26"/>
  <c r="CJ184" i="26"/>
  <c r="CJ185" i="26"/>
  <c r="CJ186" i="26"/>
  <c r="CJ187" i="26"/>
  <c r="CJ188" i="26"/>
  <c r="CJ189" i="26"/>
  <c r="CJ190" i="26"/>
  <c r="CJ191" i="26"/>
  <c r="CJ192" i="26"/>
  <c r="CJ193" i="26"/>
  <c r="CJ194" i="26"/>
  <c r="CJ195" i="26"/>
  <c r="CJ196" i="26"/>
  <c r="CJ197" i="26"/>
  <c r="CJ198" i="26"/>
  <c r="CJ199" i="26"/>
  <c r="CJ200" i="26"/>
  <c r="CJ201" i="26"/>
  <c r="CJ202" i="26"/>
  <c r="CJ203" i="26"/>
  <c r="CJ204" i="26"/>
  <c r="CJ205" i="26"/>
  <c r="CH8" i="26"/>
  <c r="CH9" i="26"/>
  <c r="CH10" i="26"/>
  <c r="CH11" i="26"/>
  <c r="CH12" i="26"/>
  <c r="CH13" i="26"/>
  <c r="CH14" i="26"/>
  <c r="CH15" i="26"/>
  <c r="CH16" i="26"/>
  <c r="CH17" i="26"/>
  <c r="CH18" i="26"/>
  <c r="CH19" i="26"/>
  <c r="CH20" i="26"/>
  <c r="CH21" i="26"/>
  <c r="CH22" i="26"/>
  <c r="CH23" i="26"/>
  <c r="CH24" i="26"/>
  <c r="CH25" i="26"/>
  <c r="CH26" i="26"/>
  <c r="CH27" i="26"/>
  <c r="CH28" i="26"/>
  <c r="CH29" i="26"/>
  <c r="CH30" i="26"/>
  <c r="CH31" i="26"/>
  <c r="CH32" i="26"/>
  <c r="CH33" i="26"/>
  <c r="CH34" i="26"/>
  <c r="CH35" i="26"/>
  <c r="CH36" i="26"/>
  <c r="CH37" i="26"/>
  <c r="CH38" i="26"/>
  <c r="CH39" i="26"/>
  <c r="CH40" i="26"/>
  <c r="CH41" i="26"/>
  <c r="CH42" i="26"/>
  <c r="CH43" i="26"/>
  <c r="CH44" i="26"/>
  <c r="CH45" i="26"/>
  <c r="CH46" i="26"/>
  <c r="CH47" i="26"/>
  <c r="CH48" i="26"/>
  <c r="CH49" i="26"/>
  <c r="CH50" i="26"/>
  <c r="CH51" i="26"/>
  <c r="CH52" i="26"/>
  <c r="CH53" i="26"/>
  <c r="CH54" i="26"/>
  <c r="CH55" i="26"/>
  <c r="CH56" i="26"/>
  <c r="CH57" i="26"/>
  <c r="CH58" i="26"/>
  <c r="CH59" i="26"/>
  <c r="CH60" i="26"/>
  <c r="CH61" i="26"/>
  <c r="CH62" i="26"/>
  <c r="CH63" i="26"/>
  <c r="CH64" i="26"/>
  <c r="CH65" i="26"/>
  <c r="CH66" i="26"/>
  <c r="CH67" i="26"/>
  <c r="CH68" i="26"/>
  <c r="CH69" i="26"/>
  <c r="CH70" i="26"/>
  <c r="CH71" i="26"/>
  <c r="CH72" i="26"/>
  <c r="CH73" i="26"/>
  <c r="CH74" i="26"/>
  <c r="CH75" i="26"/>
  <c r="CH76" i="26"/>
  <c r="CH77" i="26"/>
  <c r="CH78" i="26"/>
  <c r="CH79" i="26"/>
  <c r="CH80" i="26"/>
  <c r="CH81" i="26"/>
  <c r="CH82" i="26"/>
  <c r="CH83" i="26"/>
  <c r="CH84" i="26"/>
  <c r="CH85" i="26"/>
  <c r="CH86" i="26"/>
  <c r="CH87" i="26"/>
  <c r="CH88" i="26"/>
  <c r="CH89" i="26"/>
  <c r="CH90" i="26"/>
  <c r="CH91" i="26"/>
  <c r="CH92" i="26"/>
  <c r="CH93" i="26"/>
  <c r="CH94" i="26"/>
  <c r="CH95" i="26"/>
  <c r="CH96" i="26"/>
  <c r="CH97" i="26"/>
  <c r="CH98" i="26"/>
  <c r="CH99" i="26"/>
  <c r="CH100" i="26"/>
  <c r="CH101" i="26"/>
  <c r="CH102" i="26"/>
  <c r="CH103" i="26"/>
  <c r="CH104" i="26"/>
  <c r="CH105" i="26"/>
  <c r="CH106" i="26"/>
  <c r="CH107" i="26"/>
  <c r="CH108" i="26"/>
  <c r="CH109" i="26"/>
  <c r="CH110" i="26"/>
  <c r="CH111" i="26"/>
  <c r="CH112" i="26"/>
  <c r="CH113" i="26"/>
  <c r="CH114" i="26"/>
  <c r="CH115" i="26"/>
  <c r="CH116" i="26"/>
  <c r="CH117" i="26"/>
  <c r="CH118" i="26"/>
  <c r="CH119" i="26"/>
  <c r="CH120" i="26"/>
  <c r="CH121" i="26"/>
  <c r="CH122" i="26"/>
  <c r="CH123" i="26"/>
  <c r="CH124" i="26"/>
  <c r="CH125" i="26"/>
  <c r="CH126" i="26"/>
  <c r="CH127" i="26"/>
  <c r="CH128" i="26"/>
  <c r="CH129" i="26"/>
  <c r="CH130" i="26"/>
  <c r="CH131" i="26"/>
  <c r="CH132" i="26"/>
  <c r="CH133" i="26"/>
  <c r="CH134" i="26"/>
  <c r="CH135" i="26"/>
  <c r="CH136" i="26"/>
  <c r="CH137" i="26"/>
  <c r="CH138" i="26"/>
  <c r="CH139" i="26"/>
  <c r="CH140" i="26"/>
  <c r="CH141" i="26"/>
  <c r="CH142" i="26"/>
  <c r="CH143" i="26"/>
  <c r="CH144" i="26"/>
  <c r="CH145" i="26"/>
  <c r="CH146" i="26"/>
  <c r="CH147" i="26"/>
  <c r="CH148" i="26"/>
  <c r="CH149" i="26"/>
  <c r="CH150" i="26"/>
  <c r="CH151" i="26"/>
  <c r="CH152" i="26"/>
  <c r="CH153" i="26"/>
  <c r="CH154" i="26"/>
  <c r="CH155" i="26"/>
  <c r="CH156" i="26"/>
  <c r="CH157" i="26"/>
  <c r="CH158" i="26"/>
  <c r="CH159" i="26"/>
  <c r="CH160" i="26"/>
  <c r="CH161" i="26"/>
  <c r="CH162" i="26"/>
  <c r="CH163" i="26"/>
  <c r="CH164" i="26"/>
  <c r="CH165" i="26"/>
  <c r="CH166" i="26"/>
  <c r="CH167" i="26"/>
  <c r="CH168" i="26"/>
  <c r="CH169" i="26"/>
  <c r="CH170" i="26"/>
  <c r="CH171" i="26"/>
  <c r="CH172" i="26"/>
  <c r="CH173" i="26"/>
  <c r="CH174" i="26"/>
  <c r="CH175" i="26"/>
  <c r="CH176" i="26"/>
  <c r="CH177" i="26"/>
  <c r="CH178" i="26"/>
  <c r="CH179" i="26"/>
  <c r="CH180" i="26"/>
  <c r="CH181" i="26"/>
  <c r="CH182" i="26"/>
  <c r="CH183" i="26"/>
  <c r="CH184" i="26"/>
  <c r="CH185" i="26"/>
  <c r="CH186" i="26"/>
  <c r="CH187" i="26"/>
  <c r="CH188" i="26"/>
  <c r="CH189" i="26"/>
  <c r="CH190" i="26"/>
  <c r="CH191" i="26"/>
  <c r="CH192" i="26"/>
  <c r="CH193" i="26"/>
  <c r="CH194" i="26"/>
  <c r="CH195" i="26"/>
  <c r="CH196" i="26"/>
  <c r="CH197" i="26"/>
  <c r="CH198" i="26"/>
  <c r="CH199" i="26"/>
  <c r="CH200" i="26"/>
  <c r="CH201" i="26"/>
  <c r="CH202" i="26"/>
  <c r="CH203" i="26"/>
  <c r="CH204" i="26"/>
  <c r="CH205" i="26"/>
  <c r="DE8" i="26"/>
  <c r="A8" i="26"/>
  <c r="DE9" i="26"/>
  <c r="AR9" i="26" s="1"/>
  <c r="DE10" i="26"/>
  <c r="AR10" i="26" s="1"/>
  <c r="DE11" i="26"/>
  <c r="AR11" i="26" s="1"/>
  <c r="DE12" i="26"/>
  <c r="DE13" i="26"/>
  <c r="AR13" i="26" s="1"/>
  <c r="DE14" i="26"/>
  <c r="AR14" i="26" s="1"/>
  <c r="DE15" i="26"/>
  <c r="AR15" i="26" s="1"/>
  <c r="DE16" i="26"/>
  <c r="AR16" i="26" s="1"/>
  <c r="DE17" i="26"/>
  <c r="AR17" i="26" s="1"/>
  <c r="DE18" i="26"/>
  <c r="AR18" i="26" s="1"/>
  <c r="DE19" i="26"/>
  <c r="AR19" i="26" s="1"/>
  <c r="DE20" i="26"/>
  <c r="AR20" i="26" s="1"/>
  <c r="DE21" i="26"/>
  <c r="AR21" i="26" s="1"/>
  <c r="DE22" i="26"/>
  <c r="AR22" i="26" s="1"/>
  <c r="DE23" i="26"/>
  <c r="AR23" i="26" s="1"/>
  <c r="DE24" i="26"/>
  <c r="AR24" i="26" s="1"/>
  <c r="DE25" i="26"/>
  <c r="AR25" i="26" s="1"/>
  <c r="DE26" i="26"/>
  <c r="AR26" i="26" s="1"/>
  <c r="DE27" i="26"/>
  <c r="AR27" i="26" s="1"/>
  <c r="DE28" i="26"/>
  <c r="AR28" i="26" s="1"/>
  <c r="DE29" i="26"/>
  <c r="AR29" i="26" s="1"/>
  <c r="DE30" i="26"/>
  <c r="AR30" i="26" s="1"/>
  <c r="DE31" i="26"/>
  <c r="AR31" i="26" s="1"/>
  <c r="DE32" i="26"/>
  <c r="AR32" i="26" s="1"/>
  <c r="DE33" i="26"/>
  <c r="AR33" i="26" s="1"/>
  <c r="DE34" i="26"/>
  <c r="AR34" i="26" s="1"/>
  <c r="DE35" i="26"/>
  <c r="AR35" i="26" s="1"/>
  <c r="DE36" i="26"/>
  <c r="AR36" i="26" s="1"/>
  <c r="DE37" i="26"/>
  <c r="AR37" i="26" s="1"/>
  <c r="DE38" i="26"/>
  <c r="AR38" i="26" s="1"/>
  <c r="DE39" i="26"/>
  <c r="AR39" i="26" s="1"/>
  <c r="DE40" i="26"/>
  <c r="AR40" i="26" s="1"/>
  <c r="DE41" i="26"/>
  <c r="AR41" i="26" s="1"/>
  <c r="DE42" i="26"/>
  <c r="AR42" i="26" s="1"/>
  <c r="DE43" i="26"/>
  <c r="AR43" i="26" s="1"/>
  <c r="DE44" i="26"/>
  <c r="AR44" i="26" s="1"/>
  <c r="DE45" i="26"/>
  <c r="AR45" i="26" s="1"/>
  <c r="DE46" i="26"/>
  <c r="AR46" i="26" s="1"/>
  <c r="DE47" i="26"/>
  <c r="AR47" i="26" s="1"/>
  <c r="DE48" i="26"/>
  <c r="AR48" i="26" s="1"/>
  <c r="DE49" i="26"/>
  <c r="AR49" i="26" s="1"/>
  <c r="DE50" i="26"/>
  <c r="AR50" i="26" s="1"/>
  <c r="DE51" i="26"/>
  <c r="AR51" i="26" s="1"/>
  <c r="DE52" i="26"/>
  <c r="AR52" i="26" s="1"/>
  <c r="DE53" i="26"/>
  <c r="AR53" i="26" s="1"/>
  <c r="DE54" i="26"/>
  <c r="AR54" i="26" s="1"/>
  <c r="DE55" i="26"/>
  <c r="AR55" i="26" s="1"/>
  <c r="DE56" i="26"/>
  <c r="AR56" i="26" s="1"/>
  <c r="DE57" i="26"/>
  <c r="AR57" i="26" s="1"/>
  <c r="DE58" i="26"/>
  <c r="AR58" i="26" s="1"/>
  <c r="DE59" i="26"/>
  <c r="AR59" i="26" s="1"/>
  <c r="DE60" i="26"/>
  <c r="AR60" i="26" s="1"/>
  <c r="DE61" i="26"/>
  <c r="AR61" i="26" s="1"/>
  <c r="DE62" i="26"/>
  <c r="AR62" i="26" s="1"/>
  <c r="DE63" i="26"/>
  <c r="AR63" i="26" s="1"/>
  <c r="DE64" i="26"/>
  <c r="AR64" i="26" s="1"/>
  <c r="DE65" i="26"/>
  <c r="AR65" i="26" s="1"/>
  <c r="DE66" i="26"/>
  <c r="AR66" i="26" s="1"/>
  <c r="DE67" i="26"/>
  <c r="AR67" i="26" s="1"/>
  <c r="DE68" i="26"/>
  <c r="AR68" i="26" s="1"/>
  <c r="DE69" i="26"/>
  <c r="AR69" i="26" s="1"/>
  <c r="DE70" i="26"/>
  <c r="AR70" i="26" s="1"/>
  <c r="DE71" i="26"/>
  <c r="AR71" i="26" s="1"/>
  <c r="DE72" i="26"/>
  <c r="AR72" i="26" s="1"/>
  <c r="DE73" i="26"/>
  <c r="AR73" i="26" s="1"/>
  <c r="DE74" i="26"/>
  <c r="AR74" i="26" s="1"/>
  <c r="DE75" i="26"/>
  <c r="AR75" i="26" s="1"/>
  <c r="DE76" i="26"/>
  <c r="AR76" i="26" s="1"/>
  <c r="DE77" i="26"/>
  <c r="AR77" i="26" s="1"/>
  <c r="DE78" i="26"/>
  <c r="AR78" i="26" s="1"/>
  <c r="DE79" i="26"/>
  <c r="AR79" i="26" s="1"/>
  <c r="DE80" i="26"/>
  <c r="AR80" i="26" s="1"/>
  <c r="DE81" i="26"/>
  <c r="AR81" i="26" s="1"/>
  <c r="DE82" i="26"/>
  <c r="AR82" i="26" s="1"/>
  <c r="DE83" i="26"/>
  <c r="AR83" i="26" s="1"/>
  <c r="DE84" i="26"/>
  <c r="AR84" i="26" s="1"/>
  <c r="DE85" i="26"/>
  <c r="AR85" i="26" s="1"/>
  <c r="DE86" i="26"/>
  <c r="AR86" i="26" s="1"/>
  <c r="DE87" i="26"/>
  <c r="AR87" i="26" s="1"/>
  <c r="DE88" i="26"/>
  <c r="AR88" i="26" s="1"/>
  <c r="DE89" i="26"/>
  <c r="AR89" i="26" s="1"/>
  <c r="DE90" i="26"/>
  <c r="AR90" i="26" s="1"/>
  <c r="DE91" i="26"/>
  <c r="AR91" i="26" s="1"/>
  <c r="DE92" i="26"/>
  <c r="AR92" i="26" s="1"/>
  <c r="DE93" i="26"/>
  <c r="AR93" i="26" s="1"/>
  <c r="DE94" i="26"/>
  <c r="AR94" i="26" s="1"/>
  <c r="DE95" i="26"/>
  <c r="AR95" i="26" s="1"/>
  <c r="DE96" i="26"/>
  <c r="AR96" i="26" s="1"/>
  <c r="DE97" i="26"/>
  <c r="AR97" i="26" s="1"/>
  <c r="DE98" i="26"/>
  <c r="AR98" i="26" s="1"/>
  <c r="DE99" i="26"/>
  <c r="AR99" i="26" s="1"/>
  <c r="DE100" i="26"/>
  <c r="AR100" i="26" s="1"/>
  <c r="DE101" i="26"/>
  <c r="AR101" i="26" s="1"/>
  <c r="DE102" i="26"/>
  <c r="AR102" i="26" s="1"/>
  <c r="DE103" i="26"/>
  <c r="AR103" i="26" s="1"/>
  <c r="DE104" i="26"/>
  <c r="AR104" i="26" s="1"/>
  <c r="DE105" i="26"/>
  <c r="AR105" i="26" s="1"/>
  <c r="DE106" i="26"/>
  <c r="AR106" i="26" s="1"/>
  <c r="DE107" i="26"/>
  <c r="AR107" i="26" s="1"/>
  <c r="DE108" i="26"/>
  <c r="AR108" i="26" s="1"/>
  <c r="DE109" i="26"/>
  <c r="AR109" i="26" s="1"/>
  <c r="DE110" i="26"/>
  <c r="AR110" i="26" s="1"/>
  <c r="DE111" i="26"/>
  <c r="AR111" i="26" s="1"/>
  <c r="DE112" i="26"/>
  <c r="AR112" i="26" s="1"/>
  <c r="DE113" i="26"/>
  <c r="AR113" i="26" s="1"/>
  <c r="DE114" i="26"/>
  <c r="AR114" i="26" s="1"/>
  <c r="DE115" i="26"/>
  <c r="AR115" i="26" s="1"/>
  <c r="DE116" i="26"/>
  <c r="AR116" i="26" s="1"/>
  <c r="DE117" i="26"/>
  <c r="AR117" i="26" s="1"/>
  <c r="DE118" i="26"/>
  <c r="AR118" i="26" s="1"/>
  <c r="DE119" i="26"/>
  <c r="AR119" i="26" s="1"/>
  <c r="DE120" i="26"/>
  <c r="AR120" i="26" s="1"/>
  <c r="DE121" i="26"/>
  <c r="AR121" i="26" s="1"/>
  <c r="DE122" i="26"/>
  <c r="AR122" i="26" s="1"/>
  <c r="DE123" i="26"/>
  <c r="AR123" i="26" s="1"/>
  <c r="DE124" i="26"/>
  <c r="AR124" i="26" s="1"/>
  <c r="DE125" i="26"/>
  <c r="AR125" i="26" s="1"/>
  <c r="DE126" i="26"/>
  <c r="AR126" i="26" s="1"/>
  <c r="DE127" i="26"/>
  <c r="AR127" i="26" s="1"/>
  <c r="DE128" i="26"/>
  <c r="AR128" i="26" s="1"/>
  <c r="DE129" i="26"/>
  <c r="AR129" i="26" s="1"/>
  <c r="DE130" i="26"/>
  <c r="AR130" i="26" s="1"/>
  <c r="DE131" i="26"/>
  <c r="AR131" i="26" s="1"/>
  <c r="DE132" i="26"/>
  <c r="AR132" i="26" s="1"/>
  <c r="DE133" i="26"/>
  <c r="AR133" i="26" s="1"/>
  <c r="DE134" i="26"/>
  <c r="AR134" i="26" s="1"/>
  <c r="DE135" i="26"/>
  <c r="AR135" i="26" s="1"/>
  <c r="DE136" i="26"/>
  <c r="AR136" i="26" s="1"/>
  <c r="DE137" i="26"/>
  <c r="AR137" i="26" s="1"/>
  <c r="DE138" i="26"/>
  <c r="AR138" i="26" s="1"/>
  <c r="DE139" i="26"/>
  <c r="AR139" i="26" s="1"/>
  <c r="DE140" i="26"/>
  <c r="AR140" i="26" s="1"/>
  <c r="DE141" i="26"/>
  <c r="AR141" i="26" s="1"/>
  <c r="DE142" i="26"/>
  <c r="AR142" i="26" s="1"/>
  <c r="DE143" i="26"/>
  <c r="AR143" i="26" s="1"/>
  <c r="DE144" i="26"/>
  <c r="AR144" i="26" s="1"/>
  <c r="DE145" i="26"/>
  <c r="AR145" i="26" s="1"/>
  <c r="DE146" i="26"/>
  <c r="AR146" i="26" s="1"/>
  <c r="DE147" i="26"/>
  <c r="AR147" i="26" s="1"/>
  <c r="DE148" i="26"/>
  <c r="AR148" i="26" s="1"/>
  <c r="DE149" i="26"/>
  <c r="AR149" i="26" s="1"/>
  <c r="DE150" i="26"/>
  <c r="AR150" i="26" s="1"/>
  <c r="DE151" i="26"/>
  <c r="AR151" i="26" s="1"/>
  <c r="DE152" i="26"/>
  <c r="AR152" i="26" s="1"/>
  <c r="DE153" i="26"/>
  <c r="AR153" i="26" s="1"/>
  <c r="DE154" i="26"/>
  <c r="AR154" i="26" s="1"/>
  <c r="DE155" i="26"/>
  <c r="AR155" i="26" s="1"/>
  <c r="DE156" i="26"/>
  <c r="AR156" i="26" s="1"/>
  <c r="DE157" i="26"/>
  <c r="AR157" i="26" s="1"/>
  <c r="DE158" i="26"/>
  <c r="AR158" i="26" s="1"/>
  <c r="DE159" i="26"/>
  <c r="AR159" i="26" s="1"/>
  <c r="DE160" i="26"/>
  <c r="AR160" i="26" s="1"/>
  <c r="DE161" i="26"/>
  <c r="AR161" i="26" s="1"/>
  <c r="DE162" i="26"/>
  <c r="AR162" i="26" s="1"/>
  <c r="DE163" i="26"/>
  <c r="AR163" i="26" s="1"/>
  <c r="DE164" i="26"/>
  <c r="AR164" i="26" s="1"/>
  <c r="DE165" i="26"/>
  <c r="AR165" i="26" s="1"/>
  <c r="DE166" i="26"/>
  <c r="AR166" i="26" s="1"/>
  <c r="DE167" i="26"/>
  <c r="AR167" i="26" s="1"/>
  <c r="DE168" i="26"/>
  <c r="AR168" i="26" s="1"/>
  <c r="DE169" i="26"/>
  <c r="AR169" i="26" s="1"/>
  <c r="DE170" i="26"/>
  <c r="AR170" i="26" s="1"/>
  <c r="DE171" i="26"/>
  <c r="AR171" i="26" s="1"/>
  <c r="DE172" i="26"/>
  <c r="AR172" i="26" s="1"/>
  <c r="DE173" i="26"/>
  <c r="AR173" i="26" s="1"/>
  <c r="DE174" i="26"/>
  <c r="AR174" i="26" s="1"/>
  <c r="DE175" i="26"/>
  <c r="AR175" i="26" s="1"/>
  <c r="DE176" i="26"/>
  <c r="AR176" i="26" s="1"/>
  <c r="DE177" i="26"/>
  <c r="AR177" i="26" s="1"/>
  <c r="DE178" i="26"/>
  <c r="AR178" i="26" s="1"/>
  <c r="DE179" i="26"/>
  <c r="AR179" i="26" s="1"/>
  <c r="DE180" i="26"/>
  <c r="AR180" i="26" s="1"/>
  <c r="DE181" i="26"/>
  <c r="AR181" i="26" s="1"/>
  <c r="DE182" i="26"/>
  <c r="AR182" i="26" s="1"/>
  <c r="DE183" i="26"/>
  <c r="AR183" i="26" s="1"/>
  <c r="DE184" i="26"/>
  <c r="AR184" i="26" s="1"/>
  <c r="DE185" i="26"/>
  <c r="AR185" i="26" s="1"/>
  <c r="DE186" i="26"/>
  <c r="AR186" i="26" s="1"/>
  <c r="DE187" i="26"/>
  <c r="AR187" i="26" s="1"/>
  <c r="DE188" i="26"/>
  <c r="AR188" i="26" s="1"/>
  <c r="DE189" i="26"/>
  <c r="AR189" i="26" s="1"/>
  <c r="DE190" i="26"/>
  <c r="AR190" i="26" s="1"/>
  <c r="DE191" i="26"/>
  <c r="AR191" i="26" s="1"/>
  <c r="DE192" i="26"/>
  <c r="AR192" i="26" s="1"/>
  <c r="DE193" i="26"/>
  <c r="AR193" i="26" s="1"/>
  <c r="DE194" i="26"/>
  <c r="AR194" i="26" s="1"/>
  <c r="DE195" i="26"/>
  <c r="AR195" i="26" s="1"/>
  <c r="DE196" i="26"/>
  <c r="AR196" i="26" s="1"/>
  <c r="DE197" i="26"/>
  <c r="AR197" i="26" s="1"/>
  <c r="DE198" i="26"/>
  <c r="AR198" i="26" s="1"/>
  <c r="DE199" i="26"/>
  <c r="AR199" i="26" s="1"/>
  <c r="DE200" i="26"/>
  <c r="AR200" i="26" s="1"/>
  <c r="DE201" i="26"/>
  <c r="AR201" i="26" s="1"/>
  <c r="DE202" i="26"/>
  <c r="AR202" i="26" s="1"/>
  <c r="DE203" i="26"/>
  <c r="AR203" i="26" s="1"/>
  <c r="DE204" i="26"/>
  <c r="AR204" i="26" s="1"/>
  <c r="DE205" i="26"/>
  <c r="AR205" i="26" s="1"/>
  <c r="DC8" i="26"/>
  <c r="AQ8" i="26" s="1"/>
  <c r="DC9" i="26"/>
  <c r="A9" i="26"/>
  <c r="DC10" i="26"/>
  <c r="AQ10" i="26" s="1"/>
  <c r="DC11" i="26"/>
  <c r="AQ11" i="26" s="1"/>
  <c r="DC12" i="26"/>
  <c r="AQ12" i="26" s="1"/>
  <c r="DC13" i="26"/>
  <c r="AQ13" i="26" s="1"/>
  <c r="DC14" i="26"/>
  <c r="AQ14" i="26" s="1"/>
  <c r="DC15" i="26"/>
  <c r="AQ15" i="26" s="1"/>
  <c r="DC16" i="26"/>
  <c r="AQ16" i="26" s="1"/>
  <c r="DC17" i="26"/>
  <c r="AQ17" i="26" s="1"/>
  <c r="DC18" i="26"/>
  <c r="AQ18" i="26" s="1"/>
  <c r="DC19" i="26"/>
  <c r="AQ19" i="26" s="1"/>
  <c r="DC20" i="26"/>
  <c r="AQ20" i="26" s="1"/>
  <c r="DC21" i="26"/>
  <c r="AQ21" i="26" s="1"/>
  <c r="DC22" i="26"/>
  <c r="AQ22" i="26" s="1"/>
  <c r="DC23" i="26"/>
  <c r="AQ23" i="26" s="1"/>
  <c r="DC24" i="26"/>
  <c r="AQ24" i="26" s="1"/>
  <c r="DC25" i="26"/>
  <c r="AQ25" i="26" s="1"/>
  <c r="DC26" i="26"/>
  <c r="AQ26" i="26" s="1"/>
  <c r="DC27" i="26"/>
  <c r="AQ27" i="26" s="1"/>
  <c r="DC28" i="26"/>
  <c r="AQ28" i="26" s="1"/>
  <c r="DC29" i="26"/>
  <c r="AQ29" i="26" s="1"/>
  <c r="DC30" i="26"/>
  <c r="AQ30" i="26" s="1"/>
  <c r="DC31" i="26"/>
  <c r="AQ31" i="26" s="1"/>
  <c r="DC32" i="26"/>
  <c r="AQ32" i="26" s="1"/>
  <c r="DC33" i="26"/>
  <c r="AQ33" i="26" s="1"/>
  <c r="DC34" i="26"/>
  <c r="AQ34" i="26" s="1"/>
  <c r="DC35" i="26"/>
  <c r="AQ35" i="26" s="1"/>
  <c r="DC36" i="26"/>
  <c r="AQ36" i="26" s="1"/>
  <c r="DC37" i="26"/>
  <c r="AQ37" i="26" s="1"/>
  <c r="DC38" i="26"/>
  <c r="AQ38" i="26" s="1"/>
  <c r="DC39" i="26"/>
  <c r="AQ39" i="26" s="1"/>
  <c r="DC40" i="26"/>
  <c r="AQ40" i="26" s="1"/>
  <c r="DC41" i="26"/>
  <c r="AQ41" i="26" s="1"/>
  <c r="DC42" i="26"/>
  <c r="AQ42" i="26" s="1"/>
  <c r="DC43" i="26"/>
  <c r="AQ43" i="26" s="1"/>
  <c r="DC44" i="26"/>
  <c r="AQ44" i="26" s="1"/>
  <c r="DC45" i="26"/>
  <c r="AQ45" i="26" s="1"/>
  <c r="DC46" i="26"/>
  <c r="AQ46" i="26" s="1"/>
  <c r="DC47" i="26"/>
  <c r="AQ47" i="26" s="1"/>
  <c r="DC48" i="26"/>
  <c r="AQ48" i="26" s="1"/>
  <c r="DC49" i="26"/>
  <c r="AQ49" i="26" s="1"/>
  <c r="DC50" i="26"/>
  <c r="AQ50" i="26" s="1"/>
  <c r="DC51" i="26"/>
  <c r="AQ51" i="26" s="1"/>
  <c r="DC52" i="26"/>
  <c r="AQ52" i="26" s="1"/>
  <c r="DC53" i="26"/>
  <c r="AQ53" i="26" s="1"/>
  <c r="DC54" i="26"/>
  <c r="AQ54" i="26" s="1"/>
  <c r="DC55" i="26"/>
  <c r="AQ55" i="26" s="1"/>
  <c r="DC56" i="26"/>
  <c r="AQ56" i="26" s="1"/>
  <c r="DC57" i="26"/>
  <c r="AQ57" i="26" s="1"/>
  <c r="DC58" i="26"/>
  <c r="AQ58" i="26" s="1"/>
  <c r="DC59" i="26"/>
  <c r="AQ59" i="26" s="1"/>
  <c r="DC60" i="26"/>
  <c r="AQ60" i="26" s="1"/>
  <c r="DC61" i="26"/>
  <c r="AQ61" i="26" s="1"/>
  <c r="DC62" i="26"/>
  <c r="AQ62" i="26" s="1"/>
  <c r="DC63" i="26"/>
  <c r="AQ63" i="26" s="1"/>
  <c r="DC64" i="26"/>
  <c r="AQ64" i="26" s="1"/>
  <c r="DC65" i="26"/>
  <c r="AQ65" i="26" s="1"/>
  <c r="DC66" i="26"/>
  <c r="AQ66" i="26" s="1"/>
  <c r="DC67" i="26"/>
  <c r="AQ67" i="26" s="1"/>
  <c r="DC68" i="26"/>
  <c r="AQ68" i="26" s="1"/>
  <c r="DC69" i="26"/>
  <c r="AQ69" i="26" s="1"/>
  <c r="DC70" i="26"/>
  <c r="AQ70" i="26" s="1"/>
  <c r="DC71" i="26"/>
  <c r="AQ71" i="26" s="1"/>
  <c r="DC72" i="26"/>
  <c r="AQ72" i="26" s="1"/>
  <c r="DC73" i="26"/>
  <c r="AQ73" i="26" s="1"/>
  <c r="DC74" i="26"/>
  <c r="AQ74" i="26" s="1"/>
  <c r="DC75" i="26"/>
  <c r="AQ75" i="26" s="1"/>
  <c r="DC76" i="26"/>
  <c r="AQ76" i="26" s="1"/>
  <c r="DC77" i="26"/>
  <c r="AQ77" i="26" s="1"/>
  <c r="DC78" i="26"/>
  <c r="AQ78" i="26" s="1"/>
  <c r="DC79" i="26"/>
  <c r="AQ79" i="26" s="1"/>
  <c r="DC80" i="26"/>
  <c r="AQ80" i="26" s="1"/>
  <c r="DC81" i="26"/>
  <c r="AQ81" i="26" s="1"/>
  <c r="DC82" i="26"/>
  <c r="AQ82" i="26" s="1"/>
  <c r="DC83" i="26"/>
  <c r="AQ83" i="26" s="1"/>
  <c r="DC84" i="26"/>
  <c r="AQ84" i="26" s="1"/>
  <c r="DC85" i="26"/>
  <c r="AQ85" i="26" s="1"/>
  <c r="DC86" i="26"/>
  <c r="AQ86" i="26" s="1"/>
  <c r="DC87" i="26"/>
  <c r="AQ87" i="26" s="1"/>
  <c r="DC88" i="26"/>
  <c r="AQ88" i="26" s="1"/>
  <c r="DC89" i="26"/>
  <c r="AQ89" i="26" s="1"/>
  <c r="DC90" i="26"/>
  <c r="AQ90" i="26" s="1"/>
  <c r="DC91" i="26"/>
  <c r="AQ91" i="26" s="1"/>
  <c r="DC92" i="26"/>
  <c r="AQ92" i="26" s="1"/>
  <c r="DC93" i="26"/>
  <c r="AQ93" i="26" s="1"/>
  <c r="DC94" i="26"/>
  <c r="AQ94" i="26" s="1"/>
  <c r="DC95" i="26"/>
  <c r="AQ95" i="26" s="1"/>
  <c r="DC96" i="26"/>
  <c r="AQ96" i="26" s="1"/>
  <c r="DC97" i="26"/>
  <c r="AQ97" i="26" s="1"/>
  <c r="DC98" i="26"/>
  <c r="AQ98" i="26" s="1"/>
  <c r="DC99" i="26"/>
  <c r="AQ99" i="26" s="1"/>
  <c r="DC100" i="26"/>
  <c r="AQ100" i="26" s="1"/>
  <c r="DC101" i="26"/>
  <c r="AQ101" i="26" s="1"/>
  <c r="DC102" i="26"/>
  <c r="AQ102" i="26" s="1"/>
  <c r="DC103" i="26"/>
  <c r="AQ103" i="26" s="1"/>
  <c r="DC104" i="26"/>
  <c r="AQ104" i="26" s="1"/>
  <c r="DC105" i="26"/>
  <c r="AQ105" i="26" s="1"/>
  <c r="DC106" i="26"/>
  <c r="AQ106" i="26" s="1"/>
  <c r="DC107" i="26"/>
  <c r="AQ107" i="26" s="1"/>
  <c r="DC108" i="26"/>
  <c r="AQ108" i="26" s="1"/>
  <c r="DC109" i="26"/>
  <c r="AQ109" i="26" s="1"/>
  <c r="DC110" i="26"/>
  <c r="AQ110" i="26" s="1"/>
  <c r="DC111" i="26"/>
  <c r="AQ111" i="26" s="1"/>
  <c r="DC112" i="26"/>
  <c r="AQ112" i="26" s="1"/>
  <c r="DC113" i="26"/>
  <c r="AQ113" i="26" s="1"/>
  <c r="DC114" i="26"/>
  <c r="AQ114" i="26" s="1"/>
  <c r="DC115" i="26"/>
  <c r="AQ115" i="26" s="1"/>
  <c r="DC116" i="26"/>
  <c r="AQ116" i="26" s="1"/>
  <c r="DC117" i="26"/>
  <c r="AQ117" i="26" s="1"/>
  <c r="DC118" i="26"/>
  <c r="AQ118" i="26" s="1"/>
  <c r="DC119" i="26"/>
  <c r="AQ119" i="26" s="1"/>
  <c r="DC120" i="26"/>
  <c r="AQ120" i="26" s="1"/>
  <c r="DC121" i="26"/>
  <c r="AQ121" i="26" s="1"/>
  <c r="DC122" i="26"/>
  <c r="AQ122" i="26" s="1"/>
  <c r="DC123" i="26"/>
  <c r="AQ123" i="26" s="1"/>
  <c r="DC124" i="26"/>
  <c r="AQ124" i="26" s="1"/>
  <c r="DC125" i="26"/>
  <c r="AQ125" i="26" s="1"/>
  <c r="DC126" i="26"/>
  <c r="AQ126" i="26" s="1"/>
  <c r="DC127" i="26"/>
  <c r="AQ127" i="26" s="1"/>
  <c r="DC128" i="26"/>
  <c r="AQ128" i="26" s="1"/>
  <c r="DC129" i="26"/>
  <c r="AQ129" i="26" s="1"/>
  <c r="DC130" i="26"/>
  <c r="AQ130" i="26" s="1"/>
  <c r="DC131" i="26"/>
  <c r="AQ131" i="26" s="1"/>
  <c r="DC132" i="26"/>
  <c r="AQ132" i="26" s="1"/>
  <c r="DC133" i="26"/>
  <c r="AQ133" i="26" s="1"/>
  <c r="DC134" i="26"/>
  <c r="AQ134" i="26" s="1"/>
  <c r="DC135" i="26"/>
  <c r="AQ135" i="26" s="1"/>
  <c r="DC136" i="26"/>
  <c r="AQ136" i="26" s="1"/>
  <c r="DC137" i="26"/>
  <c r="AQ137" i="26" s="1"/>
  <c r="DC138" i="26"/>
  <c r="AQ138" i="26" s="1"/>
  <c r="DC139" i="26"/>
  <c r="AQ139" i="26" s="1"/>
  <c r="DC140" i="26"/>
  <c r="AQ140" i="26" s="1"/>
  <c r="DC141" i="26"/>
  <c r="AQ141" i="26" s="1"/>
  <c r="DC142" i="26"/>
  <c r="AQ142" i="26" s="1"/>
  <c r="DC143" i="26"/>
  <c r="AQ143" i="26" s="1"/>
  <c r="DC144" i="26"/>
  <c r="AQ144" i="26" s="1"/>
  <c r="DC145" i="26"/>
  <c r="AQ145" i="26" s="1"/>
  <c r="DC146" i="26"/>
  <c r="AQ146" i="26" s="1"/>
  <c r="DC147" i="26"/>
  <c r="AQ147" i="26" s="1"/>
  <c r="DC148" i="26"/>
  <c r="AQ148" i="26" s="1"/>
  <c r="DC149" i="26"/>
  <c r="AQ149" i="26" s="1"/>
  <c r="DC150" i="26"/>
  <c r="AQ150" i="26" s="1"/>
  <c r="DC151" i="26"/>
  <c r="AQ151" i="26" s="1"/>
  <c r="DC152" i="26"/>
  <c r="AQ152" i="26" s="1"/>
  <c r="DC153" i="26"/>
  <c r="AQ153" i="26" s="1"/>
  <c r="DC154" i="26"/>
  <c r="AQ154" i="26" s="1"/>
  <c r="DC155" i="26"/>
  <c r="AQ155" i="26" s="1"/>
  <c r="DC156" i="26"/>
  <c r="AQ156" i="26" s="1"/>
  <c r="DC157" i="26"/>
  <c r="AQ157" i="26" s="1"/>
  <c r="DC158" i="26"/>
  <c r="AQ158" i="26" s="1"/>
  <c r="DC159" i="26"/>
  <c r="AQ159" i="26" s="1"/>
  <c r="DC160" i="26"/>
  <c r="AQ160" i="26" s="1"/>
  <c r="DC161" i="26"/>
  <c r="AQ161" i="26" s="1"/>
  <c r="DC162" i="26"/>
  <c r="AQ162" i="26" s="1"/>
  <c r="DC163" i="26"/>
  <c r="AQ163" i="26" s="1"/>
  <c r="DC164" i="26"/>
  <c r="AQ164" i="26" s="1"/>
  <c r="DC165" i="26"/>
  <c r="AQ165" i="26" s="1"/>
  <c r="DC166" i="26"/>
  <c r="AQ166" i="26" s="1"/>
  <c r="DC167" i="26"/>
  <c r="AQ167" i="26" s="1"/>
  <c r="DC168" i="26"/>
  <c r="AQ168" i="26" s="1"/>
  <c r="DC169" i="26"/>
  <c r="AQ169" i="26" s="1"/>
  <c r="DC170" i="26"/>
  <c r="AQ170" i="26" s="1"/>
  <c r="DC171" i="26"/>
  <c r="AQ171" i="26" s="1"/>
  <c r="DC172" i="26"/>
  <c r="AQ172" i="26" s="1"/>
  <c r="DC173" i="26"/>
  <c r="AQ173" i="26" s="1"/>
  <c r="DC174" i="26"/>
  <c r="AQ174" i="26" s="1"/>
  <c r="DC175" i="26"/>
  <c r="AQ175" i="26" s="1"/>
  <c r="DC176" i="26"/>
  <c r="AQ176" i="26" s="1"/>
  <c r="DC177" i="26"/>
  <c r="AQ177" i="26" s="1"/>
  <c r="DC178" i="26"/>
  <c r="AQ178" i="26" s="1"/>
  <c r="DC179" i="26"/>
  <c r="AQ179" i="26" s="1"/>
  <c r="DC180" i="26"/>
  <c r="AQ180" i="26" s="1"/>
  <c r="DC181" i="26"/>
  <c r="AQ181" i="26" s="1"/>
  <c r="DC182" i="26"/>
  <c r="AQ182" i="26" s="1"/>
  <c r="DC183" i="26"/>
  <c r="AQ183" i="26" s="1"/>
  <c r="DC184" i="26"/>
  <c r="AQ184" i="26" s="1"/>
  <c r="DC185" i="26"/>
  <c r="AQ185" i="26" s="1"/>
  <c r="DC186" i="26"/>
  <c r="AQ186" i="26" s="1"/>
  <c r="DC187" i="26"/>
  <c r="AQ187" i="26" s="1"/>
  <c r="DC188" i="26"/>
  <c r="AQ188" i="26" s="1"/>
  <c r="DC189" i="26"/>
  <c r="AQ189" i="26" s="1"/>
  <c r="DC190" i="26"/>
  <c r="AQ190" i="26" s="1"/>
  <c r="DC191" i="26"/>
  <c r="AQ191" i="26" s="1"/>
  <c r="DC192" i="26"/>
  <c r="AQ192" i="26" s="1"/>
  <c r="DC193" i="26"/>
  <c r="AQ193" i="26" s="1"/>
  <c r="DC194" i="26"/>
  <c r="AQ194" i="26" s="1"/>
  <c r="DC195" i="26"/>
  <c r="AQ195" i="26" s="1"/>
  <c r="DC196" i="26"/>
  <c r="AQ196" i="26" s="1"/>
  <c r="DC197" i="26"/>
  <c r="AQ197" i="26" s="1"/>
  <c r="DC198" i="26"/>
  <c r="AQ198" i="26" s="1"/>
  <c r="DC199" i="26"/>
  <c r="AQ199" i="26" s="1"/>
  <c r="DC200" i="26"/>
  <c r="AQ200" i="26" s="1"/>
  <c r="DC201" i="26"/>
  <c r="AQ201" i="26" s="1"/>
  <c r="DC202" i="26"/>
  <c r="AQ202" i="26" s="1"/>
  <c r="DC203" i="26"/>
  <c r="AQ203" i="26" s="1"/>
  <c r="DC204" i="26"/>
  <c r="AQ204" i="26" s="1"/>
  <c r="DC205" i="26"/>
  <c r="AQ205" i="26" s="1"/>
  <c r="DA8" i="26"/>
  <c r="DA9" i="26"/>
  <c r="AP9" i="26" s="1"/>
  <c r="DA10" i="26"/>
  <c r="A10" i="26"/>
  <c r="DA11" i="26"/>
  <c r="AP11" i="26" s="1"/>
  <c r="DA12" i="26"/>
  <c r="DA13" i="26"/>
  <c r="AP13" i="26" s="1"/>
  <c r="DA14" i="26"/>
  <c r="AP14" i="26" s="1"/>
  <c r="DA15" i="26"/>
  <c r="AP15" i="26" s="1"/>
  <c r="DA16" i="26"/>
  <c r="AP16" i="26" s="1"/>
  <c r="DA17" i="26"/>
  <c r="AP17" i="26" s="1"/>
  <c r="DA18" i="26"/>
  <c r="AP18" i="26" s="1"/>
  <c r="DA19" i="26"/>
  <c r="AP19" i="26" s="1"/>
  <c r="DA20" i="26"/>
  <c r="AP20" i="26" s="1"/>
  <c r="DA21" i="26"/>
  <c r="AP21" i="26" s="1"/>
  <c r="DA22" i="26"/>
  <c r="AP22" i="26" s="1"/>
  <c r="DA23" i="26"/>
  <c r="AP23" i="26" s="1"/>
  <c r="DA24" i="26"/>
  <c r="AP24" i="26" s="1"/>
  <c r="DA25" i="26"/>
  <c r="AP25" i="26" s="1"/>
  <c r="DA26" i="26"/>
  <c r="AP26" i="26" s="1"/>
  <c r="DA27" i="26"/>
  <c r="AP27" i="26" s="1"/>
  <c r="DA28" i="26"/>
  <c r="AP28" i="26" s="1"/>
  <c r="DA29" i="26"/>
  <c r="AP29" i="26" s="1"/>
  <c r="DA30" i="26"/>
  <c r="AP30" i="26" s="1"/>
  <c r="DA31" i="26"/>
  <c r="AP31" i="26" s="1"/>
  <c r="DA32" i="26"/>
  <c r="AP32" i="26" s="1"/>
  <c r="DA33" i="26"/>
  <c r="AP33" i="26" s="1"/>
  <c r="DA34" i="26"/>
  <c r="AP34" i="26" s="1"/>
  <c r="DA35" i="26"/>
  <c r="AP35" i="26" s="1"/>
  <c r="DA36" i="26"/>
  <c r="AP36" i="26" s="1"/>
  <c r="DA37" i="26"/>
  <c r="AP37" i="26" s="1"/>
  <c r="DA38" i="26"/>
  <c r="AP38" i="26" s="1"/>
  <c r="DA39" i="26"/>
  <c r="AP39" i="26" s="1"/>
  <c r="DA40" i="26"/>
  <c r="AP40" i="26" s="1"/>
  <c r="DA41" i="26"/>
  <c r="AP41" i="26" s="1"/>
  <c r="DA42" i="26"/>
  <c r="AP42" i="26" s="1"/>
  <c r="DA43" i="26"/>
  <c r="AP43" i="26" s="1"/>
  <c r="DA44" i="26"/>
  <c r="AP44" i="26" s="1"/>
  <c r="DA45" i="26"/>
  <c r="AP45" i="26" s="1"/>
  <c r="DA46" i="26"/>
  <c r="AP46" i="26" s="1"/>
  <c r="DA47" i="26"/>
  <c r="AP47" i="26" s="1"/>
  <c r="DA48" i="26"/>
  <c r="AP48" i="26" s="1"/>
  <c r="DA49" i="26"/>
  <c r="AP49" i="26" s="1"/>
  <c r="DA50" i="26"/>
  <c r="AP50" i="26" s="1"/>
  <c r="DA51" i="26"/>
  <c r="AP51" i="26" s="1"/>
  <c r="DA52" i="26"/>
  <c r="AP52" i="26" s="1"/>
  <c r="DA53" i="26"/>
  <c r="AP53" i="26" s="1"/>
  <c r="DA54" i="26"/>
  <c r="AP54" i="26" s="1"/>
  <c r="DA55" i="26"/>
  <c r="AP55" i="26" s="1"/>
  <c r="DA56" i="26"/>
  <c r="AP56" i="26" s="1"/>
  <c r="DA57" i="26"/>
  <c r="AP57" i="26" s="1"/>
  <c r="DA58" i="26"/>
  <c r="AP58" i="26" s="1"/>
  <c r="DA59" i="26"/>
  <c r="AP59" i="26" s="1"/>
  <c r="DA60" i="26"/>
  <c r="AP60" i="26" s="1"/>
  <c r="DA61" i="26"/>
  <c r="AP61" i="26" s="1"/>
  <c r="DA62" i="26"/>
  <c r="AP62" i="26" s="1"/>
  <c r="DA63" i="26"/>
  <c r="AP63" i="26" s="1"/>
  <c r="DA64" i="26"/>
  <c r="AP64" i="26" s="1"/>
  <c r="DA65" i="26"/>
  <c r="AP65" i="26" s="1"/>
  <c r="DA66" i="26"/>
  <c r="AP66" i="26" s="1"/>
  <c r="DA67" i="26"/>
  <c r="AP67" i="26" s="1"/>
  <c r="DA68" i="26"/>
  <c r="AP68" i="26" s="1"/>
  <c r="DA69" i="26"/>
  <c r="AP69" i="26" s="1"/>
  <c r="DA70" i="26"/>
  <c r="AP70" i="26" s="1"/>
  <c r="DA71" i="26"/>
  <c r="AP71" i="26" s="1"/>
  <c r="DA72" i="26"/>
  <c r="AP72" i="26" s="1"/>
  <c r="DA73" i="26"/>
  <c r="AP73" i="26" s="1"/>
  <c r="DA74" i="26"/>
  <c r="AP74" i="26" s="1"/>
  <c r="DA75" i="26"/>
  <c r="AP75" i="26" s="1"/>
  <c r="DA76" i="26"/>
  <c r="AP76" i="26" s="1"/>
  <c r="DA77" i="26"/>
  <c r="AP77" i="26" s="1"/>
  <c r="DA78" i="26"/>
  <c r="AP78" i="26" s="1"/>
  <c r="DA79" i="26"/>
  <c r="AP79" i="26" s="1"/>
  <c r="DA80" i="26"/>
  <c r="AP80" i="26" s="1"/>
  <c r="DA81" i="26"/>
  <c r="AP81" i="26" s="1"/>
  <c r="DA82" i="26"/>
  <c r="AP82" i="26" s="1"/>
  <c r="DA83" i="26"/>
  <c r="AP83" i="26" s="1"/>
  <c r="DA84" i="26"/>
  <c r="AP84" i="26" s="1"/>
  <c r="DA85" i="26"/>
  <c r="AP85" i="26" s="1"/>
  <c r="DA86" i="26"/>
  <c r="AP86" i="26" s="1"/>
  <c r="DA87" i="26"/>
  <c r="AP87" i="26" s="1"/>
  <c r="DA88" i="26"/>
  <c r="AP88" i="26" s="1"/>
  <c r="DA89" i="26"/>
  <c r="AP89" i="26" s="1"/>
  <c r="DA90" i="26"/>
  <c r="AP90" i="26" s="1"/>
  <c r="DA91" i="26"/>
  <c r="AP91" i="26" s="1"/>
  <c r="DA92" i="26"/>
  <c r="AP92" i="26" s="1"/>
  <c r="DA93" i="26"/>
  <c r="AP93" i="26" s="1"/>
  <c r="DA94" i="26"/>
  <c r="AP94" i="26" s="1"/>
  <c r="DA95" i="26"/>
  <c r="AP95" i="26" s="1"/>
  <c r="DA96" i="26"/>
  <c r="AP96" i="26" s="1"/>
  <c r="DA97" i="26"/>
  <c r="AP97" i="26" s="1"/>
  <c r="DA98" i="26"/>
  <c r="AP98" i="26" s="1"/>
  <c r="DA99" i="26"/>
  <c r="AP99" i="26" s="1"/>
  <c r="DA100" i="26"/>
  <c r="AP100" i="26" s="1"/>
  <c r="DA101" i="26"/>
  <c r="AP101" i="26" s="1"/>
  <c r="DA102" i="26"/>
  <c r="AP102" i="26" s="1"/>
  <c r="DA103" i="26"/>
  <c r="AP103" i="26" s="1"/>
  <c r="DA104" i="26"/>
  <c r="AP104" i="26" s="1"/>
  <c r="DA105" i="26"/>
  <c r="AP105" i="26" s="1"/>
  <c r="DA106" i="26"/>
  <c r="AP106" i="26" s="1"/>
  <c r="DA107" i="26"/>
  <c r="AP107" i="26" s="1"/>
  <c r="DA108" i="26"/>
  <c r="AP108" i="26" s="1"/>
  <c r="DA109" i="26"/>
  <c r="AP109" i="26" s="1"/>
  <c r="DA110" i="26"/>
  <c r="AP110" i="26" s="1"/>
  <c r="DA111" i="26"/>
  <c r="AP111" i="26" s="1"/>
  <c r="DA112" i="26"/>
  <c r="AP112" i="26" s="1"/>
  <c r="DA113" i="26"/>
  <c r="AP113" i="26" s="1"/>
  <c r="DA114" i="26"/>
  <c r="AP114" i="26" s="1"/>
  <c r="DA115" i="26"/>
  <c r="AP115" i="26" s="1"/>
  <c r="DA116" i="26"/>
  <c r="AP116" i="26" s="1"/>
  <c r="DA117" i="26"/>
  <c r="AP117" i="26" s="1"/>
  <c r="DA118" i="26"/>
  <c r="AP118" i="26" s="1"/>
  <c r="DA119" i="26"/>
  <c r="AP119" i="26" s="1"/>
  <c r="DA120" i="26"/>
  <c r="AP120" i="26" s="1"/>
  <c r="DA121" i="26"/>
  <c r="AP121" i="26" s="1"/>
  <c r="DA122" i="26"/>
  <c r="AP122" i="26" s="1"/>
  <c r="DA123" i="26"/>
  <c r="AP123" i="26" s="1"/>
  <c r="DA124" i="26"/>
  <c r="AP124" i="26" s="1"/>
  <c r="DA125" i="26"/>
  <c r="AP125" i="26" s="1"/>
  <c r="DA126" i="26"/>
  <c r="AP126" i="26" s="1"/>
  <c r="DA127" i="26"/>
  <c r="AP127" i="26" s="1"/>
  <c r="DA128" i="26"/>
  <c r="AP128" i="26" s="1"/>
  <c r="DA129" i="26"/>
  <c r="AP129" i="26" s="1"/>
  <c r="DA130" i="26"/>
  <c r="AP130" i="26" s="1"/>
  <c r="DA131" i="26"/>
  <c r="AP131" i="26" s="1"/>
  <c r="DA132" i="26"/>
  <c r="AP132" i="26" s="1"/>
  <c r="DA133" i="26"/>
  <c r="AP133" i="26" s="1"/>
  <c r="DA134" i="26"/>
  <c r="AP134" i="26" s="1"/>
  <c r="DA135" i="26"/>
  <c r="AP135" i="26" s="1"/>
  <c r="DA136" i="26"/>
  <c r="AP136" i="26" s="1"/>
  <c r="DA137" i="26"/>
  <c r="AP137" i="26" s="1"/>
  <c r="DA138" i="26"/>
  <c r="AP138" i="26" s="1"/>
  <c r="DA139" i="26"/>
  <c r="AP139" i="26" s="1"/>
  <c r="DA140" i="26"/>
  <c r="AP140" i="26" s="1"/>
  <c r="DA141" i="26"/>
  <c r="AP141" i="26" s="1"/>
  <c r="DA142" i="26"/>
  <c r="AP142" i="26" s="1"/>
  <c r="DA143" i="26"/>
  <c r="AP143" i="26" s="1"/>
  <c r="DA144" i="26"/>
  <c r="AP144" i="26" s="1"/>
  <c r="DA145" i="26"/>
  <c r="AP145" i="26" s="1"/>
  <c r="DA146" i="26"/>
  <c r="AP146" i="26" s="1"/>
  <c r="DA147" i="26"/>
  <c r="AP147" i="26" s="1"/>
  <c r="DA148" i="26"/>
  <c r="AP148" i="26" s="1"/>
  <c r="DA149" i="26"/>
  <c r="AP149" i="26" s="1"/>
  <c r="DA150" i="26"/>
  <c r="AP150" i="26" s="1"/>
  <c r="DA151" i="26"/>
  <c r="AP151" i="26" s="1"/>
  <c r="DA152" i="26"/>
  <c r="AP152" i="26" s="1"/>
  <c r="DA153" i="26"/>
  <c r="AP153" i="26" s="1"/>
  <c r="DA154" i="26"/>
  <c r="AP154" i="26" s="1"/>
  <c r="DA155" i="26"/>
  <c r="AP155" i="26" s="1"/>
  <c r="DA156" i="26"/>
  <c r="AP156" i="26" s="1"/>
  <c r="DA157" i="26"/>
  <c r="AP157" i="26" s="1"/>
  <c r="DA158" i="26"/>
  <c r="AP158" i="26" s="1"/>
  <c r="DA159" i="26"/>
  <c r="AP159" i="26" s="1"/>
  <c r="DA160" i="26"/>
  <c r="AP160" i="26" s="1"/>
  <c r="DA161" i="26"/>
  <c r="AP161" i="26" s="1"/>
  <c r="DA162" i="26"/>
  <c r="AP162" i="26" s="1"/>
  <c r="DA163" i="26"/>
  <c r="AP163" i="26" s="1"/>
  <c r="DA164" i="26"/>
  <c r="AP164" i="26" s="1"/>
  <c r="DA165" i="26"/>
  <c r="AP165" i="26" s="1"/>
  <c r="DA166" i="26"/>
  <c r="AP166" i="26" s="1"/>
  <c r="DA167" i="26"/>
  <c r="AP167" i="26" s="1"/>
  <c r="DA168" i="26"/>
  <c r="AP168" i="26" s="1"/>
  <c r="DA169" i="26"/>
  <c r="AP169" i="26" s="1"/>
  <c r="DA170" i="26"/>
  <c r="AP170" i="26" s="1"/>
  <c r="DA171" i="26"/>
  <c r="AP171" i="26" s="1"/>
  <c r="DA172" i="26"/>
  <c r="AP172" i="26" s="1"/>
  <c r="DA173" i="26"/>
  <c r="AP173" i="26" s="1"/>
  <c r="DA174" i="26"/>
  <c r="AP174" i="26" s="1"/>
  <c r="DA175" i="26"/>
  <c r="AP175" i="26" s="1"/>
  <c r="DA176" i="26"/>
  <c r="AP176" i="26" s="1"/>
  <c r="DA177" i="26"/>
  <c r="AP177" i="26" s="1"/>
  <c r="DA178" i="26"/>
  <c r="AP178" i="26" s="1"/>
  <c r="DA179" i="26"/>
  <c r="AP179" i="26" s="1"/>
  <c r="DA180" i="26"/>
  <c r="AP180" i="26" s="1"/>
  <c r="DA181" i="26"/>
  <c r="AP181" i="26" s="1"/>
  <c r="DA182" i="26"/>
  <c r="AP182" i="26" s="1"/>
  <c r="DA183" i="26"/>
  <c r="AP183" i="26" s="1"/>
  <c r="DA184" i="26"/>
  <c r="AP184" i="26" s="1"/>
  <c r="DA185" i="26"/>
  <c r="AP185" i="26" s="1"/>
  <c r="DA186" i="26"/>
  <c r="AP186" i="26" s="1"/>
  <c r="DA187" i="26"/>
  <c r="AP187" i="26" s="1"/>
  <c r="DA188" i="26"/>
  <c r="AP188" i="26" s="1"/>
  <c r="DA189" i="26"/>
  <c r="AP189" i="26" s="1"/>
  <c r="DA190" i="26"/>
  <c r="AP190" i="26" s="1"/>
  <c r="DA191" i="26"/>
  <c r="AP191" i="26" s="1"/>
  <c r="DA192" i="26"/>
  <c r="AP192" i="26" s="1"/>
  <c r="DA193" i="26"/>
  <c r="AP193" i="26" s="1"/>
  <c r="DA194" i="26"/>
  <c r="AP194" i="26" s="1"/>
  <c r="DA195" i="26"/>
  <c r="AP195" i="26" s="1"/>
  <c r="DA196" i="26"/>
  <c r="AP196" i="26" s="1"/>
  <c r="DA197" i="26"/>
  <c r="AP197" i="26" s="1"/>
  <c r="DA198" i="26"/>
  <c r="AP198" i="26" s="1"/>
  <c r="DA199" i="26"/>
  <c r="AP199" i="26" s="1"/>
  <c r="DA200" i="26"/>
  <c r="AP200" i="26" s="1"/>
  <c r="DA201" i="26"/>
  <c r="AP201" i="26" s="1"/>
  <c r="DA202" i="26"/>
  <c r="AP202" i="26" s="1"/>
  <c r="DA203" i="26"/>
  <c r="AP203" i="26" s="1"/>
  <c r="DA204" i="26"/>
  <c r="AP204" i="26" s="1"/>
  <c r="DA205" i="26"/>
  <c r="AP205" i="26" s="1"/>
  <c r="CY8" i="26"/>
  <c r="CY9" i="26"/>
  <c r="AO9" i="26" s="1"/>
  <c r="CY10" i="26"/>
  <c r="AO10" i="26" s="1"/>
  <c r="CY11" i="26"/>
  <c r="CY12" i="26"/>
  <c r="AO12" i="26" s="1"/>
  <c r="CY13" i="26"/>
  <c r="AO13" i="26" s="1"/>
  <c r="CY14" i="26"/>
  <c r="AO14" i="26" s="1"/>
  <c r="CY15" i="26"/>
  <c r="AO15" i="26" s="1"/>
  <c r="CY16" i="26"/>
  <c r="AO16" i="26" s="1"/>
  <c r="CY17" i="26"/>
  <c r="AO17" i="26" s="1"/>
  <c r="CY18" i="26"/>
  <c r="AO18" i="26" s="1"/>
  <c r="CY19" i="26"/>
  <c r="AO19" i="26" s="1"/>
  <c r="CY20" i="26"/>
  <c r="AO20" i="26" s="1"/>
  <c r="CY21" i="26"/>
  <c r="AO21" i="26" s="1"/>
  <c r="CY22" i="26"/>
  <c r="AO22" i="26" s="1"/>
  <c r="CY23" i="26"/>
  <c r="AO23" i="26" s="1"/>
  <c r="CY24" i="26"/>
  <c r="AO24" i="26" s="1"/>
  <c r="CY25" i="26"/>
  <c r="AO25" i="26" s="1"/>
  <c r="CY26" i="26"/>
  <c r="AO26" i="26" s="1"/>
  <c r="CY27" i="26"/>
  <c r="AO27" i="26" s="1"/>
  <c r="CY28" i="26"/>
  <c r="AO28" i="26" s="1"/>
  <c r="CY29" i="26"/>
  <c r="AO29" i="26" s="1"/>
  <c r="CY30" i="26"/>
  <c r="AO30" i="26" s="1"/>
  <c r="CY31" i="26"/>
  <c r="AO31" i="26" s="1"/>
  <c r="CY32" i="26"/>
  <c r="AO32" i="26" s="1"/>
  <c r="CY33" i="26"/>
  <c r="AO33" i="26" s="1"/>
  <c r="CY34" i="26"/>
  <c r="AO34" i="26" s="1"/>
  <c r="CY35" i="26"/>
  <c r="AO35" i="26" s="1"/>
  <c r="CY36" i="26"/>
  <c r="AO36" i="26" s="1"/>
  <c r="CY37" i="26"/>
  <c r="AO37" i="26" s="1"/>
  <c r="CY38" i="26"/>
  <c r="AO38" i="26" s="1"/>
  <c r="CY39" i="26"/>
  <c r="AO39" i="26" s="1"/>
  <c r="CY40" i="26"/>
  <c r="AO40" i="26" s="1"/>
  <c r="CY41" i="26"/>
  <c r="AO41" i="26" s="1"/>
  <c r="CY42" i="26"/>
  <c r="AO42" i="26" s="1"/>
  <c r="CY43" i="26"/>
  <c r="AO43" i="26" s="1"/>
  <c r="CY44" i="26"/>
  <c r="AO44" i="26" s="1"/>
  <c r="CY45" i="26"/>
  <c r="AO45" i="26" s="1"/>
  <c r="CY46" i="26"/>
  <c r="AO46" i="26" s="1"/>
  <c r="CY47" i="26"/>
  <c r="AO47" i="26" s="1"/>
  <c r="CY48" i="26"/>
  <c r="AO48" i="26" s="1"/>
  <c r="CY49" i="26"/>
  <c r="AO49" i="26" s="1"/>
  <c r="CY50" i="26"/>
  <c r="AO50" i="26" s="1"/>
  <c r="CY51" i="26"/>
  <c r="AO51" i="26" s="1"/>
  <c r="CY52" i="26"/>
  <c r="AO52" i="26" s="1"/>
  <c r="CY53" i="26"/>
  <c r="AO53" i="26" s="1"/>
  <c r="CY54" i="26"/>
  <c r="AO54" i="26" s="1"/>
  <c r="CY55" i="26"/>
  <c r="AO55" i="26" s="1"/>
  <c r="CY56" i="26"/>
  <c r="AO56" i="26" s="1"/>
  <c r="CY57" i="26"/>
  <c r="AO57" i="26" s="1"/>
  <c r="CY58" i="26"/>
  <c r="AO58" i="26" s="1"/>
  <c r="CY59" i="26"/>
  <c r="AO59" i="26" s="1"/>
  <c r="CY60" i="26"/>
  <c r="AO60" i="26" s="1"/>
  <c r="CY61" i="26"/>
  <c r="AO61" i="26" s="1"/>
  <c r="CY62" i="26"/>
  <c r="AO62" i="26" s="1"/>
  <c r="CY63" i="26"/>
  <c r="AO63" i="26" s="1"/>
  <c r="CY64" i="26"/>
  <c r="AO64" i="26" s="1"/>
  <c r="CY65" i="26"/>
  <c r="AO65" i="26" s="1"/>
  <c r="CY66" i="26"/>
  <c r="AO66" i="26" s="1"/>
  <c r="CY67" i="26"/>
  <c r="AO67" i="26" s="1"/>
  <c r="CY68" i="26"/>
  <c r="AO68" i="26" s="1"/>
  <c r="CY69" i="26"/>
  <c r="AO69" i="26" s="1"/>
  <c r="CY70" i="26"/>
  <c r="AO70" i="26" s="1"/>
  <c r="CY71" i="26"/>
  <c r="AO71" i="26" s="1"/>
  <c r="CY72" i="26"/>
  <c r="AO72" i="26" s="1"/>
  <c r="CY73" i="26"/>
  <c r="AO73" i="26" s="1"/>
  <c r="CY74" i="26"/>
  <c r="AO74" i="26" s="1"/>
  <c r="CY75" i="26"/>
  <c r="AO75" i="26" s="1"/>
  <c r="CY76" i="26"/>
  <c r="AO76" i="26" s="1"/>
  <c r="CY77" i="26"/>
  <c r="AO77" i="26" s="1"/>
  <c r="CY78" i="26"/>
  <c r="AO78" i="26" s="1"/>
  <c r="CY79" i="26"/>
  <c r="AO79" i="26" s="1"/>
  <c r="CY80" i="26"/>
  <c r="AO80" i="26" s="1"/>
  <c r="CY81" i="26"/>
  <c r="AO81" i="26" s="1"/>
  <c r="CY82" i="26"/>
  <c r="AO82" i="26" s="1"/>
  <c r="CY83" i="26"/>
  <c r="AO83" i="26" s="1"/>
  <c r="CY84" i="26"/>
  <c r="AO84" i="26" s="1"/>
  <c r="CY85" i="26"/>
  <c r="AO85" i="26" s="1"/>
  <c r="CY86" i="26"/>
  <c r="AO86" i="26" s="1"/>
  <c r="CY87" i="26"/>
  <c r="AO87" i="26" s="1"/>
  <c r="CY88" i="26"/>
  <c r="AO88" i="26" s="1"/>
  <c r="CY89" i="26"/>
  <c r="AO89" i="26" s="1"/>
  <c r="CY90" i="26"/>
  <c r="AO90" i="26" s="1"/>
  <c r="CY91" i="26"/>
  <c r="AO91" i="26" s="1"/>
  <c r="CY92" i="26"/>
  <c r="AO92" i="26" s="1"/>
  <c r="CY93" i="26"/>
  <c r="AO93" i="26" s="1"/>
  <c r="CY94" i="26"/>
  <c r="AO94" i="26" s="1"/>
  <c r="CY95" i="26"/>
  <c r="AO95" i="26" s="1"/>
  <c r="CY96" i="26"/>
  <c r="AO96" i="26" s="1"/>
  <c r="CY97" i="26"/>
  <c r="AO97" i="26" s="1"/>
  <c r="CY98" i="26"/>
  <c r="AO98" i="26" s="1"/>
  <c r="CY99" i="26"/>
  <c r="AO99" i="26" s="1"/>
  <c r="CY100" i="26"/>
  <c r="AO100" i="26" s="1"/>
  <c r="CY101" i="26"/>
  <c r="AO101" i="26" s="1"/>
  <c r="CY102" i="26"/>
  <c r="AO102" i="26" s="1"/>
  <c r="CY103" i="26"/>
  <c r="AO103" i="26" s="1"/>
  <c r="CY104" i="26"/>
  <c r="AO104" i="26" s="1"/>
  <c r="CY105" i="26"/>
  <c r="AO105" i="26" s="1"/>
  <c r="CY106" i="26"/>
  <c r="AO106" i="26" s="1"/>
  <c r="CY107" i="26"/>
  <c r="AO107" i="26" s="1"/>
  <c r="CY108" i="26"/>
  <c r="AO108" i="26" s="1"/>
  <c r="CY109" i="26"/>
  <c r="AO109" i="26" s="1"/>
  <c r="CY110" i="26"/>
  <c r="AO110" i="26" s="1"/>
  <c r="CY111" i="26"/>
  <c r="AO111" i="26" s="1"/>
  <c r="CY112" i="26"/>
  <c r="AO112" i="26" s="1"/>
  <c r="CY113" i="26"/>
  <c r="AO113" i="26" s="1"/>
  <c r="CY114" i="26"/>
  <c r="AO114" i="26" s="1"/>
  <c r="CY115" i="26"/>
  <c r="AO115" i="26" s="1"/>
  <c r="CY116" i="26"/>
  <c r="AO116" i="26" s="1"/>
  <c r="CY117" i="26"/>
  <c r="AO117" i="26" s="1"/>
  <c r="CY118" i="26"/>
  <c r="AO118" i="26" s="1"/>
  <c r="CY119" i="26"/>
  <c r="AO119" i="26" s="1"/>
  <c r="CY120" i="26"/>
  <c r="AO120" i="26" s="1"/>
  <c r="CY121" i="26"/>
  <c r="AO121" i="26" s="1"/>
  <c r="CY122" i="26"/>
  <c r="AO122" i="26" s="1"/>
  <c r="CY123" i="26"/>
  <c r="AO123" i="26" s="1"/>
  <c r="CY124" i="26"/>
  <c r="AO124" i="26" s="1"/>
  <c r="CY125" i="26"/>
  <c r="AO125" i="26" s="1"/>
  <c r="CY126" i="26"/>
  <c r="AO126" i="26" s="1"/>
  <c r="CY127" i="26"/>
  <c r="AO127" i="26" s="1"/>
  <c r="CY128" i="26"/>
  <c r="AO128" i="26" s="1"/>
  <c r="CY129" i="26"/>
  <c r="AO129" i="26" s="1"/>
  <c r="CY130" i="26"/>
  <c r="AO130" i="26" s="1"/>
  <c r="CY131" i="26"/>
  <c r="AO131" i="26" s="1"/>
  <c r="CY132" i="26"/>
  <c r="AO132" i="26" s="1"/>
  <c r="CY133" i="26"/>
  <c r="AO133" i="26" s="1"/>
  <c r="CY134" i="26"/>
  <c r="AO134" i="26" s="1"/>
  <c r="CY135" i="26"/>
  <c r="AO135" i="26" s="1"/>
  <c r="CY136" i="26"/>
  <c r="AO136" i="26" s="1"/>
  <c r="CY137" i="26"/>
  <c r="AO137" i="26" s="1"/>
  <c r="CY138" i="26"/>
  <c r="AO138" i="26" s="1"/>
  <c r="CY139" i="26"/>
  <c r="AO139" i="26" s="1"/>
  <c r="CY140" i="26"/>
  <c r="AO140" i="26" s="1"/>
  <c r="CY141" i="26"/>
  <c r="AO141" i="26" s="1"/>
  <c r="CY142" i="26"/>
  <c r="AO142" i="26" s="1"/>
  <c r="CY143" i="26"/>
  <c r="AO143" i="26" s="1"/>
  <c r="CY144" i="26"/>
  <c r="AO144" i="26" s="1"/>
  <c r="CY145" i="26"/>
  <c r="AO145" i="26" s="1"/>
  <c r="CY146" i="26"/>
  <c r="AO146" i="26" s="1"/>
  <c r="CY147" i="26"/>
  <c r="AO147" i="26" s="1"/>
  <c r="CY148" i="26"/>
  <c r="AO148" i="26" s="1"/>
  <c r="CY149" i="26"/>
  <c r="AO149" i="26" s="1"/>
  <c r="CY150" i="26"/>
  <c r="AO150" i="26" s="1"/>
  <c r="CY151" i="26"/>
  <c r="AO151" i="26" s="1"/>
  <c r="CY152" i="26"/>
  <c r="AO152" i="26" s="1"/>
  <c r="CY153" i="26"/>
  <c r="AO153" i="26" s="1"/>
  <c r="CY154" i="26"/>
  <c r="AO154" i="26" s="1"/>
  <c r="CY155" i="26"/>
  <c r="AO155" i="26" s="1"/>
  <c r="CY156" i="26"/>
  <c r="AO156" i="26" s="1"/>
  <c r="CY157" i="26"/>
  <c r="AO157" i="26" s="1"/>
  <c r="CY158" i="26"/>
  <c r="AO158" i="26" s="1"/>
  <c r="CY159" i="26"/>
  <c r="AO159" i="26" s="1"/>
  <c r="CY160" i="26"/>
  <c r="AO160" i="26" s="1"/>
  <c r="CY161" i="26"/>
  <c r="AO161" i="26" s="1"/>
  <c r="CY162" i="26"/>
  <c r="AO162" i="26" s="1"/>
  <c r="CY163" i="26"/>
  <c r="AO163" i="26" s="1"/>
  <c r="CY164" i="26"/>
  <c r="AO164" i="26" s="1"/>
  <c r="CY165" i="26"/>
  <c r="AO165" i="26" s="1"/>
  <c r="CY166" i="26"/>
  <c r="AO166" i="26" s="1"/>
  <c r="CY167" i="26"/>
  <c r="AO167" i="26" s="1"/>
  <c r="CY168" i="26"/>
  <c r="AO168" i="26" s="1"/>
  <c r="CY169" i="26"/>
  <c r="AO169" i="26" s="1"/>
  <c r="CY170" i="26"/>
  <c r="AO170" i="26" s="1"/>
  <c r="CY171" i="26"/>
  <c r="AO171" i="26" s="1"/>
  <c r="CY172" i="26"/>
  <c r="AO172" i="26" s="1"/>
  <c r="CY173" i="26"/>
  <c r="AO173" i="26" s="1"/>
  <c r="CY174" i="26"/>
  <c r="AO174" i="26" s="1"/>
  <c r="CY175" i="26"/>
  <c r="AO175" i="26" s="1"/>
  <c r="CY176" i="26"/>
  <c r="AO176" i="26" s="1"/>
  <c r="CY177" i="26"/>
  <c r="AO177" i="26" s="1"/>
  <c r="CY178" i="26"/>
  <c r="AO178" i="26" s="1"/>
  <c r="CY179" i="26"/>
  <c r="AO179" i="26" s="1"/>
  <c r="CY180" i="26"/>
  <c r="AO180" i="26" s="1"/>
  <c r="CY181" i="26"/>
  <c r="AO181" i="26" s="1"/>
  <c r="CY182" i="26"/>
  <c r="AO182" i="26" s="1"/>
  <c r="CY183" i="26"/>
  <c r="AO183" i="26" s="1"/>
  <c r="CY184" i="26"/>
  <c r="AO184" i="26" s="1"/>
  <c r="CY185" i="26"/>
  <c r="AO185" i="26" s="1"/>
  <c r="CY186" i="26"/>
  <c r="AO186" i="26" s="1"/>
  <c r="CY187" i="26"/>
  <c r="AO187" i="26" s="1"/>
  <c r="CY188" i="26"/>
  <c r="AO188" i="26" s="1"/>
  <c r="CY189" i="26"/>
  <c r="AO189" i="26" s="1"/>
  <c r="CY190" i="26"/>
  <c r="AO190" i="26" s="1"/>
  <c r="CY191" i="26"/>
  <c r="AO191" i="26" s="1"/>
  <c r="CY192" i="26"/>
  <c r="AO192" i="26" s="1"/>
  <c r="CY193" i="26"/>
  <c r="AO193" i="26" s="1"/>
  <c r="CY194" i="26"/>
  <c r="AO194" i="26" s="1"/>
  <c r="CY195" i="26"/>
  <c r="AO195" i="26" s="1"/>
  <c r="CY196" i="26"/>
  <c r="AO196" i="26" s="1"/>
  <c r="CY197" i="26"/>
  <c r="AO197" i="26" s="1"/>
  <c r="CY198" i="26"/>
  <c r="AO198" i="26" s="1"/>
  <c r="CY199" i="26"/>
  <c r="AO199" i="26" s="1"/>
  <c r="CY200" i="26"/>
  <c r="AO200" i="26" s="1"/>
  <c r="CY201" i="26"/>
  <c r="AO201" i="26" s="1"/>
  <c r="CY202" i="26"/>
  <c r="AO202" i="26" s="1"/>
  <c r="CY203" i="26"/>
  <c r="AO203" i="26" s="1"/>
  <c r="CY204" i="26"/>
  <c r="AO204" i="26" s="1"/>
  <c r="CY205" i="26"/>
  <c r="AO205" i="26" s="1"/>
  <c r="CW8" i="26"/>
  <c r="AN8" i="26" s="1"/>
  <c r="CW9" i="26"/>
  <c r="CW10" i="26"/>
  <c r="CW11" i="26"/>
  <c r="AN11" i="26" s="1"/>
  <c r="CW12" i="26"/>
  <c r="AN12" i="26" s="1"/>
  <c r="CW13" i="26"/>
  <c r="AN13" i="26" s="1"/>
  <c r="CW14" i="26"/>
  <c r="AN14" i="26" s="1"/>
  <c r="CW15" i="26"/>
  <c r="AN15" i="26" s="1"/>
  <c r="CW16" i="26"/>
  <c r="AN16" i="26" s="1"/>
  <c r="CW17" i="26"/>
  <c r="AN17" i="26" s="1"/>
  <c r="CW18" i="26"/>
  <c r="AN18" i="26" s="1"/>
  <c r="CW19" i="26"/>
  <c r="AN19" i="26" s="1"/>
  <c r="CW20" i="26"/>
  <c r="AN20" i="26" s="1"/>
  <c r="CW21" i="26"/>
  <c r="AN21" i="26" s="1"/>
  <c r="CW22" i="26"/>
  <c r="AN22" i="26" s="1"/>
  <c r="CW23" i="26"/>
  <c r="AN23" i="26" s="1"/>
  <c r="CW24" i="26"/>
  <c r="AN24" i="26" s="1"/>
  <c r="CW25" i="26"/>
  <c r="AN25" i="26" s="1"/>
  <c r="CW26" i="26"/>
  <c r="AN26" i="26" s="1"/>
  <c r="CW27" i="26"/>
  <c r="AN27" i="26" s="1"/>
  <c r="CW28" i="26"/>
  <c r="AN28" i="26" s="1"/>
  <c r="CW29" i="26"/>
  <c r="AN29" i="26" s="1"/>
  <c r="CW30" i="26"/>
  <c r="AN30" i="26" s="1"/>
  <c r="CW31" i="26"/>
  <c r="AN31" i="26" s="1"/>
  <c r="CW32" i="26"/>
  <c r="AN32" i="26" s="1"/>
  <c r="CW33" i="26"/>
  <c r="AN33" i="26" s="1"/>
  <c r="CW34" i="26"/>
  <c r="AN34" i="26" s="1"/>
  <c r="CW35" i="26"/>
  <c r="AN35" i="26" s="1"/>
  <c r="CW36" i="26"/>
  <c r="AN36" i="26" s="1"/>
  <c r="CW37" i="26"/>
  <c r="AN37" i="26" s="1"/>
  <c r="CW38" i="26"/>
  <c r="AN38" i="26" s="1"/>
  <c r="CW39" i="26"/>
  <c r="AN39" i="26" s="1"/>
  <c r="CW40" i="26"/>
  <c r="AN40" i="26" s="1"/>
  <c r="CW41" i="26"/>
  <c r="AN41" i="26" s="1"/>
  <c r="CW42" i="26"/>
  <c r="AN42" i="26" s="1"/>
  <c r="CW43" i="26"/>
  <c r="AN43" i="26" s="1"/>
  <c r="CW44" i="26"/>
  <c r="AN44" i="26" s="1"/>
  <c r="CW45" i="26"/>
  <c r="AN45" i="26" s="1"/>
  <c r="CW46" i="26"/>
  <c r="AN46" i="26" s="1"/>
  <c r="CW47" i="26"/>
  <c r="AN47" i="26" s="1"/>
  <c r="CW48" i="26"/>
  <c r="AN48" i="26" s="1"/>
  <c r="CW49" i="26"/>
  <c r="AN49" i="26" s="1"/>
  <c r="CW50" i="26"/>
  <c r="AN50" i="26" s="1"/>
  <c r="CW51" i="26"/>
  <c r="AN51" i="26" s="1"/>
  <c r="CW52" i="26"/>
  <c r="AN52" i="26" s="1"/>
  <c r="CW53" i="26"/>
  <c r="AN53" i="26" s="1"/>
  <c r="CW54" i="26"/>
  <c r="AN54" i="26" s="1"/>
  <c r="CW55" i="26"/>
  <c r="AN55" i="26" s="1"/>
  <c r="CW56" i="26"/>
  <c r="AN56" i="26" s="1"/>
  <c r="CW57" i="26"/>
  <c r="AN57" i="26" s="1"/>
  <c r="CW58" i="26"/>
  <c r="AN58" i="26" s="1"/>
  <c r="CW59" i="26"/>
  <c r="AN59" i="26" s="1"/>
  <c r="CW60" i="26"/>
  <c r="AN60" i="26" s="1"/>
  <c r="CW61" i="26"/>
  <c r="AN61" i="26" s="1"/>
  <c r="CW62" i="26"/>
  <c r="AN62" i="26" s="1"/>
  <c r="CW63" i="26"/>
  <c r="AN63" i="26" s="1"/>
  <c r="CW64" i="26"/>
  <c r="AN64" i="26" s="1"/>
  <c r="CW65" i="26"/>
  <c r="AN65" i="26" s="1"/>
  <c r="CW66" i="26"/>
  <c r="AN66" i="26" s="1"/>
  <c r="CW67" i="26"/>
  <c r="AN67" i="26" s="1"/>
  <c r="CW68" i="26"/>
  <c r="AN68" i="26" s="1"/>
  <c r="CW69" i="26"/>
  <c r="AN69" i="26" s="1"/>
  <c r="CW70" i="26"/>
  <c r="AN70" i="26" s="1"/>
  <c r="CW71" i="26"/>
  <c r="AN71" i="26" s="1"/>
  <c r="CW72" i="26"/>
  <c r="AN72" i="26" s="1"/>
  <c r="CW73" i="26"/>
  <c r="AN73" i="26" s="1"/>
  <c r="CW74" i="26"/>
  <c r="AN74" i="26" s="1"/>
  <c r="CW75" i="26"/>
  <c r="AN75" i="26" s="1"/>
  <c r="CW76" i="26"/>
  <c r="AN76" i="26" s="1"/>
  <c r="CW77" i="26"/>
  <c r="AN77" i="26" s="1"/>
  <c r="CW78" i="26"/>
  <c r="AN78" i="26" s="1"/>
  <c r="CW79" i="26"/>
  <c r="AN79" i="26" s="1"/>
  <c r="CW80" i="26"/>
  <c r="AN80" i="26" s="1"/>
  <c r="CW81" i="26"/>
  <c r="AN81" i="26" s="1"/>
  <c r="CW82" i="26"/>
  <c r="AN82" i="26" s="1"/>
  <c r="CW83" i="26"/>
  <c r="AN83" i="26" s="1"/>
  <c r="CW84" i="26"/>
  <c r="AN84" i="26" s="1"/>
  <c r="CW85" i="26"/>
  <c r="AN85" i="26" s="1"/>
  <c r="CW86" i="26"/>
  <c r="AN86" i="26" s="1"/>
  <c r="CW87" i="26"/>
  <c r="AN87" i="26" s="1"/>
  <c r="CW88" i="26"/>
  <c r="AN88" i="26" s="1"/>
  <c r="CW89" i="26"/>
  <c r="AN89" i="26" s="1"/>
  <c r="CW90" i="26"/>
  <c r="AN90" i="26" s="1"/>
  <c r="CW91" i="26"/>
  <c r="AN91" i="26" s="1"/>
  <c r="CW92" i="26"/>
  <c r="AN92" i="26" s="1"/>
  <c r="CW93" i="26"/>
  <c r="AN93" i="26" s="1"/>
  <c r="CW94" i="26"/>
  <c r="AN94" i="26" s="1"/>
  <c r="CW95" i="26"/>
  <c r="AN95" i="26" s="1"/>
  <c r="CW96" i="26"/>
  <c r="AN96" i="26" s="1"/>
  <c r="CW97" i="26"/>
  <c r="AN97" i="26" s="1"/>
  <c r="CW98" i="26"/>
  <c r="AN98" i="26" s="1"/>
  <c r="CW99" i="26"/>
  <c r="AN99" i="26" s="1"/>
  <c r="CW100" i="26"/>
  <c r="AN100" i="26" s="1"/>
  <c r="CW101" i="26"/>
  <c r="AN101" i="26" s="1"/>
  <c r="CW102" i="26"/>
  <c r="AN102" i="26" s="1"/>
  <c r="CW103" i="26"/>
  <c r="AN103" i="26" s="1"/>
  <c r="CW104" i="26"/>
  <c r="AN104" i="26" s="1"/>
  <c r="CW105" i="26"/>
  <c r="AN105" i="26" s="1"/>
  <c r="CW106" i="26"/>
  <c r="AN106" i="26" s="1"/>
  <c r="CW107" i="26"/>
  <c r="AN107" i="26" s="1"/>
  <c r="CW108" i="26"/>
  <c r="AN108" i="26" s="1"/>
  <c r="CW109" i="26"/>
  <c r="AN109" i="26" s="1"/>
  <c r="CW110" i="26"/>
  <c r="AN110" i="26" s="1"/>
  <c r="CW111" i="26"/>
  <c r="AN111" i="26" s="1"/>
  <c r="CW112" i="26"/>
  <c r="AN112" i="26" s="1"/>
  <c r="CW113" i="26"/>
  <c r="AN113" i="26" s="1"/>
  <c r="CW114" i="26"/>
  <c r="AN114" i="26" s="1"/>
  <c r="CW115" i="26"/>
  <c r="AN115" i="26" s="1"/>
  <c r="CW116" i="26"/>
  <c r="AN116" i="26" s="1"/>
  <c r="CW117" i="26"/>
  <c r="AN117" i="26" s="1"/>
  <c r="CW118" i="26"/>
  <c r="AN118" i="26" s="1"/>
  <c r="CW119" i="26"/>
  <c r="AN119" i="26" s="1"/>
  <c r="CW120" i="26"/>
  <c r="AN120" i="26" s="1"/>
  <c r="CW121" i="26"/>
  <c r="AN121" i="26" s="1"/>
  <c r="CW122" i="26"/>
  <c r="AN122" i="26" s="1"/>
  <c r="CW123" i="26"/>
  <c r="AN123" i="26" s="1"/>
  <c r="CW124" i="26"/>
  <c r="AN124" i="26" s="1"/>
  <c r="CW125" i="26"/>
  <c r="AN125" i="26" s="1"/>
  <c r="CW126" i="26"/>
  <c r="AN126" i="26" s="1"/>
  <c r="CW127" i="26"/>
  <c r="AN127" i="26" s="1"/>
  <c r="CW128" i="26"/>
  <c r="AN128" i="26" s="1"/>
  <c r="CW129" i="26"/>
  <c r="AN129" i="26" s="1"/>
  <c r="CW130" i="26"/>
  <c r="AN130" i="26" s="1"/>
  <c r="CW131" i="26"/>
  <c r="AN131" i="26" s="1"/>
  <c r="CW132" i="26"/>
  <c r="AN132" i="26" s="1"/>
  <c r="CW133" i="26"/>
  <c r="AN133" i="26" s="1"/>
  <c r="CW134" i="26"/>
  <c r="AN134" i="26" s="1"/>
  <c r="CW135" i="26"/>
  <c r="AN135" i="26" s="1"/>
  <c r="CW136" i="26"/>
  <c r="AN136" i="26" s="1"/>
  <c r="CW137" i="26"/>
  <c r="AN137" i="26" s="1"/>
  <c r="CW138" i="26"/>
  <c r="AN138" i="26" s="1"/>
  <c r="CW139" i="26"/>
  <c r="AN139" i="26" s="1"/>
  <c r="CW140" i="26"/>
  <c r="AN140" i="26" s="1"/>
  <c r="CW141" i="26"/>
  <c r="AN141" i="26" s="1"/>
  <c r="CW142" i="26"/>
  <c r="AN142" i="26" s="1"/>
  <c r="CW143" i="26"/>
  <c r="AN143" i="26" s="1"/>
  <c r="CW144" i="26"/>
  <c r="AN144" i="26" s="1"/>
  <c r="CW145" i="26"/>
  <c r="AN145" i="26" s="1"/>
  <c r="CW146" i="26"/>
  <c r="AN146" i="26" s="1"/>
  <c r="CW147" i="26"/>
  <c r="AN147" i="26" s="1"/>
  <c r="CW148" i="26"/>
  <c r="AN148" i="26" s="1"/>
  <c r="CW149" i="26"/>
  <c r="AN149" i="26" s="1"/>
  <c r="CW150" i="26"/>
  <c r="AN150" i="26" s="1"/>
  <c r="CW151" i="26"/>
  <c r="AN151" i="26" s="1"/>
  <c r="CW152" i="26"/>
  <c r="AN152" i="26" s="1"/>
  <c r="CW153" i="26"/>
  <c r="AN153" i="26" s="1"/>
  <c r="CW154" i="26"/>
  <c r="AN154" i="26" s="1"/>
  <c r="CW155" i="26"/>
  <c r="AN155" i="26" s="1"/>
  <c r="CW156" i="26"/>
  <c r="AN156" i="26" s="1"/>
  <c r="CW157" i="26"/>
  <c r="AN157" i="26" s="1"/>
  <c r="CW158" i="26"/>
  <c r="AN158" i="26" s="1"/>
  <c r="CW159" i="26"/>
  <c r="AN159" i="26" s="1"/>
  <c r="CW160" i="26"/>
  <c r="AN160" i="26" s="1"/>
  <c r="CW161" i="26"/>
  <c r="AN161" i="26" s="1"/>
  <c r="CW162" i="26"/>
  <c r="AN162" i="26" s="1"/>
  <c r="CW163" i="26"/>
  <c r="AN163" i="26" s="1"/>
  <c r="CW164" i="26"/>
  <c r="AN164" i="26" s="1"/>
  <c r="CW165" i="26"/>
  <c r="AN165" i="26" s="1"/>
  <c r="CW166" i="26"/>
  <c r="AN166" i="26" s="1"/>
  <c r="CW167" i="26"/>
  <c r="AN167" i="26" s="1"/>
  <c r="CW168" i="26"/>
  <c r="AN168" i="26" s="1"/>
  <c r="CW169" i="26"/>
  <c r="AN169" i="26" s="1"/>
  <c r="CW170" i="26"/>
  <c r="AN170" i="26" s="1"/>
  <c r="CW171" i="26"/>
  <c r="AN171" i="26" s="1"/>
  <c r="CW172" i="26"/>
  <c r="AN172" i="26" s="1"/>
  <c r="CW173" i="26"/>
  <c r="AN173" i="26" s="1"/>
  <c r="CW174" i="26"/>
  <c r="AN174" i="26" s="1"/>
  <c r="CW175" i="26"/>
  <c r="AN175" i="26" s="1"/>
  <c r="CW176" i="26"/>
  <c r="AN176" i="26" s="1"/>
  <c r="CW177" i="26"/>
  <c r="AN177" i="26" s="1"/>
  <c r="CW178" i="26"/>
  <c r="AN178" i="26" s="1"/>
  <c r="CW179" i="26"/>
  <c r="AN179" i="26" s="1"/>
  <c r="CW180" i="26"/>
  <c r="AN180" i="26" s="1"/>
  <c r="CW181" i="26"/>
  <c r="AN181" i="26" s="1"/>
  <c r="CW182" i="26"/>
  <c r="AN182" i="26" s="1"/>
  <c r="CW183" i="26"/>
  <c r="AN183" i="26" s="1"/>
  <c r="CW184" i="26"/>
  <c r="AN184" i="26" s="1"/>
  <c r="CW185" i="26"/>
  <c r="AN185" i="26" s="1"/>
  <c r="CW186" i="26"/>
  <c r="AN186" i="26" s="1"/>
  <c r="CW187" i="26"/>
  <c r="AN187" i="26" s="1"/>
  <c r="CW188" i="26"/>
  <c r="AN188" i="26" s="1"/>
  <c r="CW189" i="26"/>
  <c r="AN189" i="26" s="1"/>
  <c r="CW190" i="26"/>
  <c r="AN190" i="26" s="1"/>
  <c r="CW191" i="26"/>
  <c r="AN191" i="26" s="1"/>
  <c r="CW192" i="26"/>
  <c r="AN192" i="26" s="1"/>
  <c r="CW193" i="26"/>
  <c r="AN193" i="26" s="1"/>
  <c r="CW194" i="26"/>
  <c r="AN194" i="26" s="1"/>
  <c r="CW195" i="26"/>
  <c r="AN195" i="26" s="1"/>
  <c r="CW196" i="26"/>
  <c r="AN196" i="26" s="1"/>
  <c r="CW197" i="26"/>
  <c r="AN197" i="26" s="1"/>
  <c r="CW198" i="26"/>
  <c r="AN198" i="26" s="1"/>
  <c r="CW199" i="26"/>
  <c r="AN199" i="26" s="1"/>
  <c r="CW200" i="26"/>
  <c r="AN200" i="26" s="1"/>
  <c r="CW201" i="26"/>
  <c r="AN201" i="26" s="1"/>
  <c r="CW202" i="26"/>
  <c r="AN202" i="26" s="1"/>
  <c r="CW203" i="26"/>
  <c r="AN203" i="26" s="1"/>
  <c r="CW204" i="26"/>
  <c r="AN204" i="26" s="1"/>
  <c r="CW205" i="26"/>
  <c r="AN205" i="26" s="1"/>
  <c r="CU8" i="26"/>
  <c r="AM8" i="26" s="1"/>
  <c r="CU9" i="26"/>
  <c r="AM9" i="26" s="1"/>
  <c r="CU10" i="26"/>
  <c r="AM10" i="26" s="1"/>
  <c r="CU11" i="26"/>
  <c r="AM11" i="26" s="1"/>
  <c r="CU12" i="26"/>
  <c r="AM12" i="26" s="1"/>
  <c r="CU13" i="26"/>
  <c r="AM13" i="26" s="1"/>
  <c r="CU14" i="26"/>
  <c r="AM14" i="26" s="1"/>
  <c r="CU15" i="26"/>
  <c r="AM15" i="26" s="1"/>
  <c r="CU16" i="26"/>
  <c r="AM16" i="26" s="1"/>
  <c r="CU17" i="26"/>
  <c r="AM17" i="26" s="1"/>
  <c r="CU18" i="26"/>
  <c r="AM18" i="26" s="1"/>
  <c r="CU19" i="26"/>
  <c r="AM19" i="26" s="1"/>
  <c r="CU20" i="26"/>
  <c r="AM20" i="26" s="1"/>
  <c r="CU21" i="26"/>
  <c r="AM21" i="26" s="1"/>
  <c r="CU22" i="26"/>
  <c r="AM22" i="26" s="1"/>
  <c r="CU23" i="26"/>
  <c r="AM23" i="26" s="1"/>
  <c r="CU24" i="26"/>
  <c r="AM24" i="26" s="1"/>
  <c r="CU25" i="26"/>
  <c r="AM25" i="26" s="1"/>
  <c r="CU26" i="26"/>
  <c r="AM26" i="26" s="1"/>
  <c r="CU27" i="26"/>
  <c r="AM27" i="26" s="1"/>
  <c r="CU28" i="26"/>
  <c r="AM28" i="26" s="1"/>
  <c r="CU29" i="26"/>
  <c r="AM29" i="26" s="1"/>
  <c r="CU30" i="26"/>
  <c r="AM30" i="26" s="1"/>
  <c r="CU31" i="26"/>
  <c r="AM31" i="26" s="1"/>
  <c r="CU32" i="26"/>
  <c r="AM32" i="26" s="1"/>
  <c r="CU33" i="26"/>
  <c r="AM33" i="26" s="1"/>
  <c r="CU34" i="26"/>
  <c r="AM34" i="26" s="1"/>
  <c r="CU35" i="26"/>
  <c r="AM35" i="26" s="1"/>
  <c r="CU36" i="26"/>
  <c r="AM36" i="26" s="1"/>
  <c r="CU37" i="26"/>
  <c r="AM37" i="26" s="1"/>
  <c r="CU38" i="26"/>
  <c r="AM38" i="26" s="1"/>
  <c r="CU39" i="26"/>
  <c r="AM39" i="26" s="1"/>
  <c r="CU40" i="26"/>
  <c r="AM40" i="26" s="1"/>
  <c r="CU41" i="26"/>
  <c r="AM41" i="26" s="1"/>
  <c r="CU42" i="26"/>
  <c r="AM42" i="26" s="1"/>
  <c r="CU43" i="26"/>
  <c r="AM43" i="26" s="1"/>
  <c r="CU44" i="26"/>
  <c r="AM44" i="26" s="1"/>
  <c r="CU45" i="26"/>
  <c r="AM45" i="26" s="1"/>
  <c r="CU46" i="26"/>
  <c r="AM46" i="26" s="1"/>
  <c r="CU47" i="26"/>
  <c r="AM47" i="26" s="1"/>
  <c r="CU48" i="26"/>
  <c r="AM48" i="26" s="1"/>
  <c r="CU49" i="26"/>
  <c r="AM49" i="26" s="1"/>
  <c r="CU50" i="26"/>
  <c r="AM50" i="26" s="1"/>
  <c r="CU51" i="26"/>
  <c r="AM51" i="26" s="1"/>
  <c r="CU52" i="26"/>
  <c r="AM52" i="26" s="1"/>
  <c r="CU53" i="26"/>
  <c r="AM53" i="26" s="1"/>
  <c r="CU54" i="26"/>
  <c r="AM54" i="26" s="1"/>
  <c r="CU55" i="26"/>
  <c r="AM55" i="26" s="1"/>
  <c r="CU56" i="26"/>
  <c r="AM56" i="26" s="1"/>
  <c r="CU57" i="26"/>
  <c r="AM57" i="26" s="1"/>
  <c r="CU58" i="26"/>
  <c r="AM58" i="26" s="1"/>
  <c r="CU59" i="26"/>
  <c r="AM59" i="26" s="1"/>
  <c r="CU60" i="26"/>
  <c r="AM60" i="26" s="1"/>
  <c r="CU61" i="26"/>
  <c r="AM61" i="26" s="1"/>
  <c r="CU62" i="26"/>
  <c r="AM62" i="26" s="1"/>
  <c r="CU63" i="26"/>
  <c r="AM63" i="26" s="1"/>
  <c r="CU64" i="26"/>
  <c r="AM64" i="26" s="1"/>
  <c r="CU65" i="26"/>
  <c r="AM65" i="26" s="1"/>
  <c r="CU66" i="26"/>
  <c r="AM66" i="26" s="1"/>
  <c r="CU67" i="26"/>
  <c r="AM67" i="26" s="1"/>
  <c r="CU68" i="26"/>
  <c r="AM68" i="26" s="1"/>
  <c r="CU69" i="26"/>
  <c r="AM69" i="26" s="1"/>
  <c r="CU70" i="26"/>
  <c r="AM70" i="26" s="1"/>
  <c r="CU71" i="26"/>
  <c r="AM71" i="26" s="1"/>
  <c r="CU72" i="26"/>
  <c r="AM72" i="26" s="1"/>
  <c r="CU73" i="26"/>
  <c r="AM73" i="26" s="1"/>
  <c r="CU74" i="26"/>
  <c r="AM74" i="26" s="1"/>
  <c r="CU75" i="26"/>
  <c r="AM75" i="26" s="1"/>
  <c r="CU76" i="26"/>
  <c r="AM76" i="26" s="1"/>
  <c r="CU77" i="26"/>
  <c r="AM77" i="26" s="1"/>
  <c r="CU78" i="26"/>
  <c r="AM78" i="26" s="1"/>
  <c r="CU79" i="26"/>
  <c r="AM79" i="26" s="1"/>
  <c r="CU80" i="26"/>
  <c r="AM80" i="26" s="1"/>
  <c r="CU81" i="26"/>
  <c r="AM81" i="26" s="1"/>
  <c r="CU82" i="26"/>
  <c r="AM82" i="26" s="1"/>
  <c r="CU83" i="26"/>
  <c r="AM83" i="26" s="1"/>
  <c r="CU84" i="26"/>
  <c r="AM84" i="26" s="1"/>
  <c r="CU85" i="26"/>
  <c r="AM85" i="26" s="1"/>
  <c r="CU86" i="26"/>
  <c r="AM86" i="26" s="1"/>
  <c r="CU87" i="26"/>
  <c r="AM87" i="26" s="1"/>
  <c r="CU88" i="26"/>
  <c r="AM88" i="26" s="1"/>
  <c r="CU89" i="26"/>
  <c r="AM89" i="26" s="1"/>
  <c r="CU90" i="26"/>
  <c r="AM90" i="26" s="1"/>
  <c r="CU91" i="26"/>
  <c r="AM91" i="26" s="1"/>
  <c r="CU92" i="26"/>
  <c r="AM92" i="26" s="1"/>
  <c r="CU93" i="26"/>
  <c r="AM93" i="26" s="1"/>
  <c r="CU94" i="26"/>
  <c r="AM94" i="26" s="1"/>
  <c r="CU95" i="26"/>
  <c r="AM95" i="26" s="1"/>
  <c r="CU96" i="26"/>
  <c r="AM96" i="26" s="1"/>
  <c r="CU97" i="26"/>
  <c r="AM97" i="26" s="1"/>
  <c r="CU98" i="26"/>
  <c r="AM98" i="26" s="1"/>
  <c r="CU99" i="26"/>
  <c r="AM99" i="26" s="1"/>
  <c r="CU100" i="26"/>
  <c r="AM100" i="26" s="1"/>
  <c r="CU101" i="26"/>
  <c r="AM101" i="26" s="1"/>
  <c r="CU102" i="26"/>
  <c r="AM102" i="26" s="1"/>
  <c r="CU103" i="26"/>
  <c r="AM103" i="26" s="1"/>
  <c r="CU104" i="26"/>
  <c r="AM104" i="26" s="1"/>
  <c r="CU105" i="26"/>
  <c r="AM105" i="26" s="1"/>
  <c r="CU106" i="26"/>
  <c r="AM106" i="26" s="1"/>
  <c r="CU107" i="26"/>
  <c r="AM107" i="26" s="1"/>
  <c r="CU108" i="26"/>
  <c r="AM108" i="26" s="1"/>
  <c r="CU109" i="26"/>
  <c r="AM109" i="26" s="1"/>
  <c r="CU110" i="26"/>
  <c r="AM110" i="26" s="1"/>
  <c r="CU111" i="26"/>
  <c r="AM111" i="26" s="1"/>
  <c r="CU112" i="26"/>
  <c r="AM112" i="26" s="1"/>
  <c r="CU113" i="26"/>
  <c r="AM113" i="26" s="1"/>
  <c r="CU114" i="26"/>
  <c r="AM114" i="26" s="1"/>
  <c r="CU115" i="26"/>
  <c r="AM115" i="26" s="1"/>
  <c r="CU116" i="26"/>
  <c r="AM116" i="26" s="1"/>
  <c r="CU117" i="26"/>
  <c r="AM117" i="26" s="1"/>
  <c r="CU118" i="26"/>
  <c r="AM118" i="26" s="1"/>
  <c r="CU119" i="26"/>
  <c r="AM119" i="26" s="1"/>
  <c r="CU120" i="26"/>
  <c r="AM120" i="26" s="1"/>
  <c r="CU121" i="26"/>
  <c r="AM121" i="26" s="1"/>
  <c r="CU122" i="26"/>
  <c r="AM122" i="26" s="1"/>
  <c r="CU123" i="26"/>
  <c r="AM123" i="26" s="1"/>
  <c r="CU124" i="26"/>
  <c r="AM124" i="26" s="1"/>
  <c r="CU125" i="26"/>
  <c r="AM125" i="26" s="1"/>
  <c r="CU126" i="26"/>
  <c r="AM126" i="26" s="1"/>
  <c r="CU127" i="26"/>
  <c r="AM127" i="26" s="1"/>
  <c r="CU128" i="26"/>
  <c r="AM128" i="26" s="1"/>
  <c r="CU129" i="26"/>
  <c r="AM129" i="26" s="1"/>
  <c r="CU130" i="26"/>
  <c r="AM130" i="26" s="1"/>
  <c r="CU131" i="26"/>
  <c r="AM131" i="26" s="1"/>
  <c r="CU132" i="26"/>
  <c r="AM132" i="26" s="1"/>
  <c r="CU133" i="26"/>
  <c r="AM133" i="26" s="1"/>
  <c r="CU134" i="26"/>
  <c r="AM134" i="26" s="1"/>
  <c r="CU135" i="26"/>
  <c r="AM135" i="26" s="1"/>
  <c r="CU136" i="26"/>
  <c r="AM136" i="26" s="1"/>
  <c r="CU137" i="26"/>
  <c r="AM137" i="26" s="1"/>
  <c r="CU138" i="26"/>
  <c r="AM138" i="26" s="1"/>
  <c r="CU139" i="26"/>
  <c r="AM139" i="26" s="1"/>
  <c r="CU140" i="26"/>
  <c r="AM140" i="26" s="1"/>
  <c r="CU141" i="26"/>
  <c r="AM141" i="26" s="1"/>
  <c r="CU142" i="26"/>
  <c r="AM142" i="26" s="1"/>
  <c r="CU143" i="26"/>
  <c r="AM143" i="26" s="1"/>
  <c r="CU144" i="26"/>
  <c r="AM144" i="26" s="1"/>
  <c r="CU145" i="26"/>
  <c r="AM145" i="26" s="1"/>
  <c r="CU146" i="26"/>
  <c r="AM146" i="26" s="1"/>
  <c r="CU147" i="26"/>
  <c r="AM147" i="26" s="1"/>
  <c r="CU148" i="26"/>
  <c r="AM148" i="26" s="1"/>
  <c r="CU149" i="26"/>
  <c r="AM149" i="26" s="1"/>
  <c r="CU150" i="26"/>
  <c r="AM150" i="26" s="1"/>
  <c r="CU151" i="26"/>
  <c r="AM151" i="26" s="1"/>
  <c r="CU152" i="26"/>
  <c r="AM152" i="26" s="1"/>
  <c r="CU153" i="26"/>
  <c r="AM153" i="26" s="1"/>
  <c r="CU154" i="26"/>
  <c r="AM154" i="26" s="1"/>
  <c r="CU155" i="26"/>
  <c r="AM155" i="26" s="1"/>
  <c r="CU156" i="26"/>
  <c r="AM156" i="26" s="1"/>
  <c r="CU157" i="26"/>
  <c r="AM157" i="26" s="1"/>
  <c r="CU158" i="26"/>
  <c r="AM158" i="26" s="1"/>
  <c r="CU159" i="26"/>
  <c r="AM159" i="26" s="1"/>
  <c r="CU160" i="26"/>
  <c r="AM160" i="26" s="1"/>
  <c r="CU161" i="26"/>
  <c r="AM161" i="26" s="1"/>
  <c r="CU162" i="26"/>
  <c r="AM162" i="26" s="1"/>
  <c r="CU163" i="26"/>
  <c r="AM163" i="26" s="1"/>
  <c r="CU164" i="26"/>
  <c r="AM164" i="26" s="1"/>
  <c r="CU165" i="26"/>
  <c r="AM165" i="26" s="1"/>
  <c r="CU166" i="26"/>
  <c r="AM166" i="26" s="1"/>
  <c r="CU167" i="26"/>
  <c r="AM167" i="26" s="1"/>
  <c r="CU168" i="26"/>
  <c r="AM168" i="26" s="1"/>
  <c r="CU169" i="26"/>
  <c r="AM169" i="26" s="1"/>
  <c r="CU170" i="26"/>
  <c r="AM170" i="26" s="1"/>
  <c r="CU171" i="26"/>
  <c r="AM171" i="26" s="1"/>
  <c r="CU172" i="26"/>
  <c r="AM172" i="26" s="1"/>
  <c r="CU173" i="26"/>
  <c r="AM173" i="26" s="1"/>
  <c r="CU174" i="26"/>
  <c r="AM174" i="26" s="1"/>
  <c r="CU175" i="26"/>
  <c r="AM175" i="26" s="1"/>
  <c r="CU176" i="26"/>
  <c r="AM176" i="26" s="1"/>
  <c r="CU177" i="26"/>
  <c r="AM177" i="26" s="1"/>
  <c r="CU178" i="26"/>
  <c r="AM178" i="26" s="1"/>
  <c r="CU179" i="26"/>
  <c r="AM179" i="26" s="1"/>
  <c r="CU180" i="26"/>
  <c r="AM180" i="26" s="1"/>
  <c r="CU181" i="26"/>
  <c r="AM181" i="26" s="1"/>
  <c r="CU182" i="26"/>
  <c r="AM182" i="26" s="1"/>
  <c r="CU183" i="26"/>
  <c r="AM183" i="26" s="1"/>
  <c r="CU184" i="26"/>
  <c r="AM184" i="26" s="1"/>
  <c r="CU185" i="26"/>
  <c r="AM185" i="26" s="1"/>
  <c r="CU186" i="26"/>
  <c r="AM186" i="26" s="1"/>
  <c r="CU187" i="26"/>
  <c r="AM187" i="26" s="1"/>
  <c r="CU188" i="26"/>
  <c r="AM188" i="26" s="1"/>
  <c r="CU189" i="26"/>
  <c r="AM189" i="26" s="1"/>
  <c r="CU190" i="26"/>
  <c r="AM190" i="26" s="1"/>
  <c r="CU191" i="26"/>
  <c r="AM191" i="26" s="1"/>
  <c r="CU192" i="26"/>
  <c r="AM192" i="26" s="1"/>
  <c r="CU193" i="26"/>
  <c r="AM193" i="26" s="1"/>
  <c r="CU194" i="26"/>
  <c r="AM194" i="26" s="1"/>
  <c r="CU195" i="26"/>
  <c r="AM195" i="26" s="1"/>
  <c r="CU196" i="26"/>
  <c r="AM196" i="26" s="1"/>
  <c r="CU197" i="26"/>
  <c r="AM197" i="26" s="1"/>
  <c r="CU198" i="26"/>
  <c r="AM198" i="26" s="1"/>
  <c r="CU199" i="26"/>
  <c r="AM199" i="26" s="1"/>
  <c r="CU200" i="26"/>
  <c r="AM200" i="26" s="1"/>
  <c r="CU201" i="26"/>
  <c r="AM201" i="26" s="1"/>
  <c r="CU202" i="26"/>
  <c r="AM202" i="26" s="1"/>
  <c r="CU203" i="26"/>
  <c r="AM203" i="26" s="1"/>
  <c r="CU204" i="26"/>
  <c r="AM204" i="26" s="1"/>
  <c r="CU205" i="26"/>
  <c r="AM205" i="26" s="1"/>
  <c r="CS8" i="26"/>
  <c r="AL8" i="26" s="1"/>
  <c r="CS9" i="26"/>
  <c r="AL9" i="26" s="1"/>
  <c r="CS10" i="26"/>
  <c r="AL10" i="26" s="1"/>
  <c r="CS11" i="26"/>
  <c r="AL11" i="26" s="1"/>
  <c r="CS12" i="26"/>
  <c r="AL12" i="26" s="1"/>
  <c r="CS13" i="26"/>
  <c r="AL13" i="26" s="1"/>
  <c r="CS14" i="26"/>
  <c r="AL14" i="26" s="1"/>
  <c r="CS15" i="26"/>
  <c r="AL15" i="26" s="1"/>
  <c r="CS16" i="26"/>
  <c r="AL16" i="26" s="1"/>
  <c r="CS17" i="26"/>
  <c r="AL17" i="26" s="1"/>
  <c r="CS18" i="26"/>
  <c r="AL18" i="26" s="1"/>
  <c r="CS19" i="26"/>
  <c r="AL19" i="26" s="1"/>
  <c r="CS20" i="26"/>
  <c r="AL20" i="26" s="1"/>
  <c r="CS21" i="26"/>
  <c r="AL21" i="26" s="1"/>
  <c r="CS22" i="26"/>
  <c r="AL22" i="26" s="1"/>
  <c r="CS23" i="26"/>
  <c r="AL23" i="26" s="1"/>
  <c r="CS24" i="26"/>
  <c r="AL24" i="26" s="1"/>
  <c r="CS25" i="26"/>
  <c r="AL25" i="26" s="1"/>
  <c r="CS26" i="26"/>
  <c r="AL26" i="26" s="1"/>
  <c r="CS27" i="26"/>
  <c r="AL27" i="26" s="1"/>
  <c r="CS28" i="26"/>
  <c r="AL28" i="26" s="1"/>
  <c r="CS29" i="26"/>
  <c r="AL29" i="26" s="1"/>
  <c r="CS30" i="26"/>
  <c r="AL30" i="26" s="1"/>
  <c r="CS31" i="26"/>
  <c r="AL31" i="26" s="1"/>
  <c r="CS32" i="26"/>
  <c r="AL32" i="26" s="1"/>
  <c r="CS33" i="26"/>
  <c r="AL33" i="26" s="1"/>
  <c r="CS34" i="26"/>
  <c r="AL34" i="26" s="1"/>
  <c r="CS35" i="26"/>
  <c r="AL35" i="26" s="1"/>
  <c r="CS36" i="26"/>
  <c r="AL36" i="26" s="1"/>
  <c r="CS37" i="26"/>
  <c r="AL37" i="26" s="1"/>
  <c r="CS38" i="26"/>
  <c r="AL38" i="26" s="1"/>
  <c r="CS39" i="26"/>
  <c r="AL39" i="26" s="1"/>
  <c r="CS40" i="26"/>
  <c r="AL40" i="26" s="1"/>
  <c r="CS41" i="26"/>
  <c r="AL41" i="26" s="1"/>
  <c r="CS42" i="26"/>
  <c r="AL42" i="26" s="1"/>
  <c r="CS43" i="26"/>
  <c r="AL43" i="26" s="1"/>
  <c r="CS44" i="26"/>
  <c r="AL44" i="26" s="1"/>
  <c r="CS45" i="26"/>
  <c r="AL45" i="26" s="1"/>
  <c r="CS46" i="26"/>
  <c r="AL46" i="26" s="1"/>
  <c r="CS47" i="26"/>
  <c r="AL47" i="26" s="1"/>
  <c r="CS48" i="26"/>
  <c r="AL48" i="26" s="1"/>
  <c r="CS49" i="26"/>
  <c r="AL49" i="26" s="1"/>
  <c r="CS50" i="26"/>
  <c r="AL50" i="26" s="1"/>
  <c r="CS51" i="26"/>
  <c r="AL51" i="26" s="1"/>
  <c r="CS52" i="26"/>
  <c r="AL52" i="26" s="1"/>
  <c r="CS53" i="26"/>
  <c r="AL53" i="26" s="1"/>
  <c r="CS54" i="26"/>
  <c r="AL54" i="26" s="1"/>
  <c r="CS55" i="26"/>
  <c r="AL55" i="26" s="1"/>
  <c r="CS56" i="26"/>
  <c r="AL56" i="26" s="1"/>
  <c r="CS57" i="26"/>
  <c r="AL57" i="26" s="1"/>
  <c r="CS58" i="26"/>
  <c r="AL58" i="26" s="1"/>
  <c r="CS59" i="26"/>
  <c r="AL59" i="26" s="1"/>
  <c r="CS60" i="26"/>
  <c r="AL60" i="26" s="1"/>
  <c r="CS61" i="26"/>
  <c r="AL61" i="26" s="1"/>
  <c r="CS62" i="26"/>
  <c r="AL62" i="26" s="1"/>
  <c r="CS63" i="26"/>
  <c r="AL63" i="26" s="1"/>
  <c r="CS64" i="26"/>
  <c r="AL64" i="26" s="1"/>
  <c r="CS65" i="26"/>
  <c r="AL65" i="26" s="1"/>
  <c r="CS66" i="26"/>
  <c r="AL66" i="26" s="1"/>
  <c r="CS67" i="26"/>
  <c r="AL67" i="26" s="1"/>
  <c r="CS68" i="26"/>
  <c r="AL68" i="26" s="1"/>
  <c r="CS69" i="26"/>
  <c r="AL69" i="26" s="1"/>
  <c r="CS70" i="26"/>
  <c r="AL70" i="26" s="1"/>
  <c r="CS71" i="26"/>
  <c r="AL71" i="26" s="1"/>
  <c r="CS72" i="26"/>
  <c r="AL72" i="26" s="1"/>
  <c r="CS73" i="26"/>
  <c r="AL73" i="26" s="1"/>
  <c r="CS74" i="26"/>
  <c r="AL74" i="26" s="1"/>
  <c r="CS75" i="26"/>
  <c r="AL75" i="26" s="1"/>
  <c r="CS76" i="26"/>
  <c r="AL76" i="26" s="1"/>
  <c r="CS77" i="26"/>
  <c r="AL77" i="26" s="1"/>
  <c r="CS78" i="26"/>
  <c r="AL78" i="26" s="1"/>
  <c r="CS79" i="26"/>
  <c r="AL79" i="26" s="1"/>
  <c r="CS80" i="26"/>
  <c r="AL80" i="26" s="1"/>
  <c r="CS81" i="26"/>
  <c r="AL81" i="26" s="1"/>
  <c r="CS82" i="26"/>
  <c r="AL82" i="26" s="1"/>
  <c r="CS83" i="26"/>
  <c r="AL83" i="26" s="1"/>
  <c r="CS84" i="26"/>
  <c r="AL84" i="26" s="1"/>
  <c r="CS85" i="26"/>
  <c r="AL85" i="26" s="1"/>
  <c r="CS86" i="26"/>
  <c r="AL86" i="26" s="1"/>
  <c r="CS87" i="26"/>
  <c r="AL87" i="26" s="1"/>
  <c r="CS88" i="26"/>
  <c r="AL88" i="26" s="1"/>
  <c r="CS89" i="26"/>
  <c r="AL89" i="26" s="1"/>
  <c r="CS90" i="26"/>
  <c r="AL90" i="26" s="1"/>
  <c r="CS91" i="26"/>
  <c r="AL91" i="26" s="1"/>
  <c r="CS92" i="26"/>
  <c r="AL92" i="26" s="1"/>
  <c r="CS93" i="26"/>
  <c r="AL93" i="26" s="1"/>
  <c r="CS94" i="26"/>
  <c r="AL94" i="26" s="1"/>
  <c r="CS95" i="26"/>
  <c r="AL95" i="26" s="1"/>
  <c r="CS96" i="26"/>
  <c r="AL96" i="26" s="1"/>
  <c r="CS97" i="26"/>
  <c r="AL97" i="26" s="1"/>
  <c r="CS98" i="26"/>
  <c r="AL98" i="26" s="1"/>
  <c r="CS99" i="26"/>
  <c r="AL99" i="26" s="1"/>
  <c r="CS100" i="26"/>
  <c r="AL100" i="26" s="1"/>
  <c r="CS101" i="26"/>
  <c r="AL101" i="26" s="1"/>
  <c r="CS102" i="26"/>
  <c r="AL102" i="26" s="1"/>
  <c r="CS103" i="26"/>
  <c r="AL103" i="26" s="1"/>
  <c r="CS104" i="26"/>
  <c r="AL104" i="26" s="1"/>
  <c r="CS105" i="26"/>
  <c r="AL105" i="26" s="1"/>
  <c r="CS106" i="26"/>
  <c r="AL106" i="26" s="1"/>
  <c r="CS107" i="26"/>
  <c r="AL107" i="26" s="1"/>
  <c r="CS108" i="26"/>
  <c r="AL108" i="26" s="1"/>
  <c r="CS109" i="26"/>
  <c r="AL109" i="26" s="1"/>
  <c r="CS110" i="26"/>
  <c r="AL110" i="26" s="1"/>
  <c r="CS111" i="26"/>
  <c r="AL111" i="26" s="1"/>
  <c r="CS112" i="26"/>
  <c r="AL112" i="26" s="1"/>
  <c r="CS113" i="26"/>
  <c r="AL113" i="26" s="1"/>
  <c r="CS114" i="26"/>
  <c r="AL114" i="26" s="1"/>
  <c r="CS115" i="26"/>
  <c r="AL115" i="26" s="1"/>
  <c r="CS116" i="26"/>
  <c r="AL116" i="26" s="1"/>
  <c r="CS117" i="26"/>
  <c r="AL117" i="26" s="1"/>
  <c r="CS118" i="26"/>
  <c r="AL118" i="26" s="1"/>
  <c r="CS119" i="26"/>
  <c r="AL119" i="26" s="1"/>
  <c r="CS120" i="26"/>
  <c r="AL120" i="26" s="1"/>
  <c r="CS121" i="26"/>
  <c r="AL121" i="26" s="1"/>
  <c r="CS122" i="26"/>
  <c r="AL122" i="26" s="1"/>
  <c r="CS123" i="26"/>
  <c r="AL123" i="26" s="1"/>
  <c r="CS124" i="26"/>
  <c r="AL124" i="26" s="1"/>
  <c r="CS125" i="26"/>
  <c r="AL125" i="26" s="1"/>
  <c r="CS126" i="26"/>
  <c r="AL126" i="26" s="1"/>
  <c r="CS127" i="26"/>
  <c r="AL127" i="26" s="1"/>
  <c r="CS128" i="26"/>
  <c r="AL128" i="26" s="1"/>
  <c r="CS129" i="26"/>
  <c r="AL129" i="26" s="1"/>
  <c r="CS130" i="26"/>
  <c r="AL130" i="26" s="1"/>
  <c r="CS131" i="26"/>
  <c r="AL131" i="26" s="1"/>
  <c r="CS132" i="26"/>
  <c r="AL132" i="26" s="1"/>
  <c r="CS133" i="26"/>
  <c r="AL133" i="26" s="1"/>
  <c r="CS134" i="26"/>
  <c r="AL134" i="26" s="1"/>
  <c r="CS135" i="26"/>
  <c r="AL135" i="26" s="1"/>
  <c r="CS136" i="26"/>
  <c r="AL136" i="26" s="1"/>
  <c r="CS137" i="26"/>
  <c r="AL137" i="26" s="1"/>
  <c r="CS138" i="26"/>
  <c r="AL138" i="26" s="1"/>
  <c r="CS139" i="26"/>
  <c r="AL139" i="26" s="1"/>
  <c r="CS140" i="26"/>
  <c r="AL140" i="26" s="1"/>
  <c r="CS141" i="26"/>
  <c r="AL141" i="26" s="1"/>
  <c r="CS142" i="26"/>
  <c r="AL142" i="26" s="1"/>
  <c r="CS143" i="26"/>
  <c r="AL143" i="26" s="1"/>
  <c r="CS144" i="26"/>
  <c r="AL144" i="26" s="1"/>
  <c r="CS145" i="26"/>
  <c r="AL145" i="26" s="1"/>
  <c r="CS146" i="26"/>
  <c r="AL146" i="26" s="1"/>
  <c r="CS147" i="26"/>
  <c r="AL147" i="26" s="1"/>
  <c r="CS148" i="26"/>
  <c r="AL148" i="26" s="1"/>
  <c r="CS149" i="26"/>
  <c r="AL149" i="26" s="1"/>
  <c r="CS150" i="26"/>
  <c r="AL150" i="26" s="1"/>
  <c r="CS151" i="26"/>
  <c r="AL151" i="26" s="1"/>
  <c r="CS152" i="26"/>
  <c r="AL152" i="26" s="1"/>
  <c r="CS153" i="26"/>
  <c r="AL153" i="26" s="1"/>
  <c r="CS154" i="26"/>
  <c r="AL154" i="26" s="1"/>
  <c r="CS155" i="26"/>
  <c r="AL155" i="26" s="1"/>
  <c r="CS156" i="26"/>
  <c r="AL156" i="26" s="1"/>
  <c r="CS157" i="26"/>
  <c r="AL157" i="26" s="1"/>
  <c r="CS158" i="26"/>
  <c r="AL158" i="26" s="1"/>
  <c r="CS159" i="26"/>
  <c r="AL159" i="26" s="1"/>
  <c r="CS160" i="26"/>
  <c r="AL160" i="26" s="1"/>
  <c r="CS161" i="26"/>
  <c r="AL161" i="26" s="1"/>
  <c r="CS162" i="26"/>
  <c r="AL162" i="26" s="1"/>
  <c r="CS163" i="26"/>
  <c r="AL163" i="26" s="1"/>
  <c r="CS164" i="26"/>
  <c r="AL164" i="26" s="1"/>
  <c r="CS165" i="26"/>
  <c r="AL165" i="26" s="1"/>
  <c r="CS166" i="26"/>
  <c r="AL166" i="26" s="1"/>
  <c r="CS167" i="26"/>
  <c r="AL167" i="26" s="1"/>
  <c r="CS168" i="26"/>
  <c r="AL168" i="26" s="1"/>
  <c r="CS169" i="26"/>
  <c r="AL169" i="26" s="1"/>
  <c r="CS170" i="26"/>
  <c r="AL170" i="26" s="1"/>
  <c r="CS171" i="26"/>
  <c r="AL171" i="26" s="1"/>
  <c r="CS172" i="26"/>
  <c r="AL172" i="26" s="1"/>
  <c r="CS173" i="26"/>
  <c r="AL173" i="26" s="1"/>
  <c r="CS174" i="26"/>
  <c r="AL174" i="26" s="1"/>
  <c r="CS175" i="26"/>
  <c r="AL175" i="26" s="1"/>
  <c r="CS176" i="26"/>
  <c r="AL176" i="26" s="1"/>
  <c r="CS177" i="26"/>
  <c r="AL177" i="26" s="1"/>
  <c r="CS178" i="26"/>
  <c r="AL178" i="26" s="1"/>
  <c r="CS179" i="26"/>
  <c r="AL179" i="26" s="1"/>
  <c r="CS180" i="26"/>
  <c r="AL180" i="26" s="1"/>
  <c r="CS181" i="26"/>
  <c r="AL181" i="26" s="1"/>
  <c r="CS182" i="26"/>
  <c r="AL182" i="26" s="1"/>
  <c r="CS183" i="26"/>
  <c r="AL183" i="26" s="1"/>
  <c r="CS184" i="26"/>
  <c r="AL184" i="26" s="1"/>
  <c r="CS185" i="26"/>
  <c r="AL185" i="26" s="1"/>
  <c r="CS186" i="26"/>
  <c r="AL186" i="26" s="1"/>
  <c r="CS187" i="26"/>
  <c r="AL187" i="26" s="1"/>
  <c r="CS188" i="26"/>
  <c r="AL188" i="26" s="1"/>
  <c r="CS189" i="26"/>
  <c r="AL189" i="26" s="1"/>
  <c r="CS190" i="26"/>
  <c r="AL190" i="26" s="1"/>
  <c r="CS191" i="26"/>
  <c r="AL191" i="26" s="1"/>
  <c r="CS192" i="26"/>
  <c r="AL192" i="26" s="1"/>
  <c r="CS193" i="26"/>
  <c r="AL193" i="26" s="1"/>
  <c r="CS194" i="26"/>
  <c r="AL194" i="26" s="1"/>
  <c r="CS195" i="26"/>
  <c r="AL195" i="26" s="1"/>
  <c r="CS196" i="26"/>
  <c r="AL196" i="26" s="1"/>
  <c r="CS197" i="26"/>
  <c r="AL197" i="26" s="1"/>
  <c r="CS198" i="26"/>
  <c r="AL198" i="26" s="1"/>
  <c r="CS199" i="26"/>
  <c r="AL199" i="26" s="1"/>
  <c r="CS200" i="26"/>
  <c r="AL200" i="26" s="1"/>
  <c r="CS201" i="26"/>
  <c r="AL201" i="26" s="1"/>
  <c r="CS202" i="26"/>
  <c r="AL202" i="26" s="1"/>
  <c r="CS203" i="26"/>
  <c r="AL203" i="26" s="1"/>
  <c r="CS204" i="26"/>
  <c r="AL204" i="26" s="1"/>
  <c r="CS205" i="26"/>
  <c r="AL205" i="26" s="1"/>
  <c r="CQ8" i="26"/>
  <c r="AK8" i="26" s="1"/>
  <c r="CQ9" i="26"/>
  <c r="AK9" i="26" s="1"/>
  <c r="CQ10" i="26"/>
  <c r="AK10" i="26" s="1"/>
  <c r="CQ11" i="26"/>
  <c r="CQ12" i="26"/>
  <c r="CQ13" i="26"/>
  <c r="AK13" i="26" s="1"/>
  <c r="CQ14" i="26"/>
  <c r="AK14" i="26" s="1"/>
  <c r="CQ15" i="26"/>
  <c r="AK15" i="26" s="1"/>
  <c r="CQ16" i="26"/>
  <c r="AK16" i="26" s="1"/>
  <c r="CQ17" i="26"/>
  <c r="AK17" i="26" s="1"/>
  <c r="CQ18" i="26"/>
  <c r="AK18" i="26" s="1"/>
  <c r="CQ19" i="26"/>
  <c r="AK19" i="26" s="1"/>
  <c r="CQ20" i="26"/>
  <c r="AK20" i="26" s="1"/>
  <c r="CQ21" i="26"/>
  <c r="AK21" i="26" s="1"/>
  <c r="CQ22" i="26"/>
  <c r="AK22" i="26" s="1"/>
  <c r="CQ23" i="26"/>
  <c r="AK23" i="26" s="1"/>
  <c r="CQ24" i="26"/>
  <c r="AK24" i="26" s="1"/>
  <c r="CQ25" i="26"/>
  <c r="AK25" i="26" s="1"/>
  <c r="CQ26" i="26"/>
  <c r="AK26" i="26" s="1"/>
  <c r="CQ27" i="26"/>
  <c r="AK27" i="26" s="1"/>
  <c r="CQ28" i="26"/>
  <c r="AK28" i="26" s="1"/>
  <c r="CQ29" i="26"/>
  <c r="AK29" i="26" s="1"/>
  <c r="CQ30" i="26"/>
  <c r="AK30" i="26" s="1"/>
  <c r="CQ31" i="26"/>
  <c r="AK31" i="26" s="1"/>
  <c r="CQ32" i="26"/>
  <c r="AK32" i="26" s="1"/>
  <c r="CQ33" i="26"/>
  <c r="AK33" i="26" s="1"/>
  <c r="CQ34" i="26"/>
  <c r="AK34" i="26" s="1"/>
  <c r="CQ35" i="26"/>
  <c r="AK35" i="26" s="1"/>
  <c r="CQ36" i="26"/>
  <c r="AK36" i="26" s="1"/>
  <c r="CQ37" i="26"/>
  <c r="AK37" i="26" s="1"/>
  <c r="CQ38" i="26"/>
  <c r="AK38" i="26" s="1"/>
  <c r="CQ39" i="26"/>
  <c r="AK39" i="26" s="1"/>
  <c r="CQ40" i="26"/>
  <c r="AK40" i="26" s="1"/>
  <c r="CQ41" i="26"/>
  <c r="AK41" i="26" s="1"/>
  <c r="CQ42" i="26"/>
  <c r="AK42" i="26" s="1"/>
  <c r="CQ43" i="26"/>
  <c r="AK43" i="26" s="1"/>
  <c r="CQ44" i="26"/>
  <c r="AK44" i="26" s="1"/>
  <c r="CQ45" i="26"/>
  <c r="AK45" i="26" s="1"/>
  <c r="CQ46" i="26"/>
  <c r="AK46" i="26" s="1"/>
  <c r="CQ47" i="26"/>
  <c r="AK47" i="26" s="1"/>
  <c r="CQ48" i="26"/>
  <c r="AK48" i="26" s="1"/>
  <c r="CQ49" i="26"/>
  <c r="AK49" i="26" s="1"/>
  <c r="CQ50" i="26"/>
  <c r="AK50" i="26" s="1"/>
  <c r="CQ51" i="26"/>
  <c r="AK51" i="26" s="1"/>
  <c r="CQ52" i="26"/>
  <c r="AK52" i="26" s="1"/>
  <c r="CQ53" i="26"/>
  <c r="AK53" i="26" s="1"/>
  <c r="CQ54" i="26"/>
  <c r="AK54" i="26" s="1"/>
  <c r="CQ55" i="26"/>
  <c r="AK55" i="26" s="1"/>
  <c r="CQ56" i="26"/>
  <c r="AK56" i="26" s="1"/>
  <c r="CQ57" i="26"/>
  <c r="AK57" i="26" s="1"/>
  <c r="CQ58" i="26"/>
  <c r="AK58" i="26" s="1"/>
  <c r="CQ59" i="26"/>
  <c r="AK59" i="26" s="1"/>
  <c r="CQ60" i="26"/>
  <c r="AK60" i="26" s="1"/>
  <c r="CQ61" i="26"/>
  <c r="AK61" i="26" s="1"/>
  <c r="CQ62" i="26"/>
  <c r="AK62" i="26" s="1"/>
  <c r="CQ63" i="26"/>
  <c r="AK63" i="26" s="1"/>
  <c r="CQ64" i="26"/>
  <c r="AK64" i="26" s="1"/>
  <c r="CQ65" i="26"/>
  <c r="AK65" i="26" s="1"/>
  <c r="CQ66" i="26"/>
  <c r="AK66" i="26" s="1"/>
  <c r="CQ67" i="26"/>
  <c r="AK67" i="26" s="1"/>
  <c r="CQ68" i="26"/>
  <c r="AK68" i="26" s="1"/>
  <c r="CQ69" i="26"/>
  <c r="AK69" i="26" s="1"/>
  <c r="CQ70" i="26"/>
  <c r="AK70" i="26" s="1"/>
  <c r="CQ71" i="26"/>
  <c r="AK71" i="26" s="1"/>
  <c r="CQ72" i="26"/>
  <c r="AK72" i="26" s="1"/>
  <c r="CQ73" i="26"/>
  <c r="AK73" i="26" s="1"/>
  <c r="CQ74" i="26"/>
  <c r="AK74" i="26" s="1"/>
  <c r="CQ75" i="26"/>
  <c r="AK75" i="26" s="1"/>
  <c r="CQ76" i="26"/>
  <c r="AK76" i="26" s="1"/>
  <c r="CQ77" i="26"/>
  <c r="AK77" i="26" s="1"/>
  <c r="CQ78" i="26"/>
  <c r="AK78" i="26" s="1"/>
  <c r="CQ79" i="26"/>
  <c r="AK79" i="26" s="1"/>
  <c r="CQ80" i="26"/>
  <c r="AK80" i="26" s="1"/>
  <c r="CQ81" i="26"/>
  <c r="AK81" i="26" s="1"/>
  <c r="CQ82" i="26"/>
  <c r="AK82" i="26" s="1"/>
  <c r="CQ83" i="26"/>
  <c r="AK83" i="26" s="1"/>
  <c r="CQ84" i="26"/>
  <c r="AK84" i="26" s="1"/>
  <c r="CQ85" i="26"/>
  <c r="AK85" i="26" s="1"/>
  <c r="CQ86" i="26"/>
  <c r="AK86" i="26" s="1"/>
  <c r="CQ87" i="26"/>
  <c r="AK87" i="26" s="1"/>
  <c r="CQ88" i="26"/>
  <c r="AK88" i="26" s="1"/>
  <c r="CQ89" i="26"/>
  <c r="AK89" i="26" s="1"/>
  <c r="CQ90" i="26"/>
  <c r="AK90" i="26" s="1"/>
  <c r="CQ91" i="26"/>
  <c r="AK91" i="26" s="1"/>
  <c r="CQ92" i="26"/>
  <c r="AK92" i="26" s="1"/>
  <c r="CQ93" i="26"/>
  <c r="AK93" i="26" s="1"/>
  <c r="CQ94" i="26"/>
  <c r="AK94" i="26" s="1"/>
  <c r="CQ95" i="26"/>
  <c r="AK95" i="26" s="1"/>
  <c r="CQ96" i="26"/>
  <c r="AK96" i="26" s="1"/>
  <c r="CQ97" i="26"/>
  <c r="AK97" i="26" s="1"/>
  <c r="CQ98" i="26"/>
  <c r="AK98" i="26" s="1"/>
  <c r="CQ99" i="26"/>
  <c r="AK99" i="26" s="1"/>
  <c r="CQ100" i="26"/>
  <c r="AK100" i="26" s="1"/>
  <c r="CQ101" i="26"/>
  <c r="AK101" i="26" s="1"/>
  <c r="CQ102" i="26"/>
  <c r="AK102" i="26" s="1"/>
  <c r="CQ103" i="26"/>
  <c r="AK103" i="26" s="1"/>
  <c r="CQ104" i="26"/>
  <c r="AK104" i="26" s="1"/>
  <c r="CQ105" i="26"/>
  <c r="AK105" i="26" s="1"/>
  <c r="CQ106" i="26"/>
  <c r="AK106" i="26" s="1"/>
  <c r="CQ107" i="26"/>
  <c r="AK107" i="26" s="1"/>
  <c r="CQ108" i="26"/>
  <c r="AK108" i="26" s="1"/>
  <c r="CQ109" i="26"/>
  <c r="AK109" i="26" s="1"/>
  <c r="CQ110" i="26"/>
  <c r="AK110" i="26" s="1"/>
  <c r="CQ111" i="26"/>
  <c r="AK111" i="26" s="1"/>
  <c r="CQ112" i="26"/>
  <c r="AK112" i="26" s="1"/>
  <c r="CQ113" i="26"/>
  <c r="AK113" i="26" s="1"/>
  <c r="CQ114" i="26"/>
  <c r="AK114" i="26" s="1"/>
  <c r="CQ115" i="26"/>
  <c r="AK115" i="26" s="1"/>
  <c r="CQ116" i="26"/>
  <c r="AK116" i="26" s="1"/>
  <c r="CQ117" i="26"/>
  <c r="AK117" i="26" s="1"/>
  <c r="CQ118" i="26"/>
  <c r="AK118" i="26" s="1"/>
  <c r="CQ119" i="26"/>
  <c r="AK119" i="26" s="1"/>
  <c r="CQ120" i="26"/>
  <c r="AK120" i="26" s="1"/>
  <c r="CQ121" i="26"/>
  <c r="AK121" i="26" s="1"/>
  <c r="CQ122" i="26"/>
  <c r="AK122" i="26" s="1"/>
  <c r="CQ123" i="26"/>
  <c r="AK123" i="26" s="1"/>
  <c r="CQ124" i="26"/>
  <c r="AK124" i="26" s="1"/>
  <c r="CQ125" i="26"/>
  <c r="AK125" i="26" s="1"/>
  <c r="CQ126" i="26"/>
  <c r="AK126" i="26" s="1"/>
  <c r="CQ127" i="26"/>
  <c r="AK127" i="26" s="1"/>
  <c r="CQ128" i="26"/>
  <c r="AK128" i="26" s="1"/>
  <c r="CQ129" i="26"/>
  <c r="AK129" i="26" s="1"/>
  <c r="CQ130" i="26"/>
  <c r="AK130" i="26" s="1"/>
  <c r="CQ131" i="26"/>
  <c r="AK131" i="26" s="1"/>
  <c r="CQ132" i="26"/>
  <c r="AK132" i="26" s="1"/>
  <c r="CQ133" i="26"/>
  <c r="AK133" i="26" s="1"/>
  <c r="CQ134" i="26"/>
  <c r="AK134" i="26" s="1"/>
  <c r="CQ135" i="26"/>
  <c r="AK135" i="26" s="1"/>
  <c r="CQ136" i="26"/>
  <c r="AK136" i="26" s="1"/>
  <c r="CQ137" i="26"/>
  <c r="AK137" i="26" s="1"/>
  <c r="CQ138" i="26"/>
  <c r="AK138" i="26" s="1"/>
  <c r="CQ139" i="26"/>
  <c r="AK139" i="26" s="1"/>
  <c r="CQ140" i="26"/>
  <c r="AK140" i="26" s="1"/>
  <c r="CQ141" i="26"/>
  <c r="AK141" i="26" s="1"/>
  <c r="CQ142" i="26"/>
  <c r="AK142" i="26" s="1"/>
  <c r="CQ143" i="26"/>
  <c r="AK143" i="26" s="1"/>
  <c r="CQ144" i="26"/>
  <c r="AK144" i="26" s="1"/>
  <c r="CQ145" i="26"/>
  <c r="AK145" i="26" s="1"/>
  <c r="CQ146" i="26"/>
  <c r="AK146" i="26" s="1"/>
  <c r="CQ147" i="26"/>
  <c r="AK147" i="26" s="1"/>
  <c r="CQ148" i="26"/>
  <c r="AK148" i="26" s="1"/>
  <c r="CQ149" i="26"/>
  <c r="AK149" i="26" s="1"/>
  <c r="CQ150" i="26"/>
  <c r="AK150" i="26" s="1"/>
  <c r="CQ151" i="26"/>
  <c r="AK151" i="26" s="1"/>
  <c r="CQ152" i="26"/>
  <c r="AK152" i="26" s="1"/>
  <c r="CQ153" i="26"/>
  <c r="AK153" i="26" s="1"/>
  <c r="CQ154" i="26"/>
  <c r="AK154" i="26" s="1"/>
  <c r="CQ155" i="26"/>
  <c r="AK155" i="26" s="1"/>
  <c r="CQ156" i="26"/>
  <c r="AK156" i="26" s="1"/>
  <c r="CQ157" i="26"/>
  <c r="AK157" i="26" s="1"/>
  <c r="CQ158" i="26"/>
  <c r="AK158" i="26" s="1"/>
  <c r="CQ159" i="26"/>
  <c r="AK159" i="26" s="1"/>
  <c r="CQ160" i="26"/>
  <c r="AK160" i="26" s="1"/>
  <c r="CQ161" i="26"/>
  <c r="AK161" i="26" s="1"/>
  <c r="CQ162" i="26"/>
  <c r="AK162" i="26" s="1"/>
  <c r="CQ163" i="26"/>
  <c r="AK163" i="26" s="1"/>
  <c r="CQ164" i="26"/>
  <c r="AK164" i="26" s="1"/>
  <c r="CQ165" i="26"/>
  <c r="AK165" i="26" s="1"/>
  <c r="CQ166" i="26"/>
  <c r="AK166" i="26" s="1"/>
  <c r="CQ167" i="26"/>
  <c r="AK167" i="26" s="1"/>
  <c r="CQ168" i="26"/>
  <c r="AK168" i="26" s="1"/>
  <c r="CQ169" i="26"/>
  <c r="AK169" i="26" s="1"/>
  <c r="CQ170" i="26"/>
  <c r="AK170" i="26" s="1"/>
  <c r="CQ171" i="26"/>
  <c r="AK171" i="26" s="1"/>
  <c r="CQ172" i="26"/>
  <c r="AK172" i="26" s="1"/>
  <c r="CQ173" i="26"/>
  <c r="AK173" i="26" s="1"/>
  <c r="CQ174" i="26"/>
  <c r="AK174" i="26" s="1"/>
  <c r="CQ175" i="26"/>
  <c r="AK175" i="26" s="1"/>
  <c r="CQ176" i="26"/>
  <c r="AK176" i="26" s="1"/>
  <c r="CQ177" i="26"/>
  <c r="AK177" i="26" s="1"/>
  <c r="CQ178" i="26"/>
  <c r="AK178" i="26" s="1"/>
  <c r="CQ179" i="26"/>
  <c r="AK179" i="26" s="1"/>
  <c r="CQ180" i="26"/>
  <c r="AK180" i="26" s="1"/>
  <c r="CQ181" i="26"/>
  <c r="AK181" i="26" s="1"/>
  <c r="CQ182" i="26"/>
  <c r="AK182" i="26" s="1"/>
  <c r="CQ183" i="26"/>
  <c r="AK183" i="26" s="1"/>
  <c r="CQ184" i="26"/>
  <c r="AK184" i="26" s="1"/>
  <c r="CQ185" i="26"/>
  <c r="AK185" i="26" s="1"/>
  <c r="CQ186" i="26"/>
  <c r="AK186" i="26" s="1"/>
  <c r="CQ187" i="26"/>
  <c r="AK187" i="26" s="1"/>
  <c r="CQ188" i="26"/>
  <c r="AK188" i="26" s="1"/>
  <c r="CQ189" i="26"/>
  <c r="AK189" i="26" s="1"/>
  <c r="CQ190" i="26"/>
  <c r="AK190" i="26" s="1"/>
  <c r="CQ191" i="26"/>
  <c r="AK191" i="26" s="1"/>
  <c r="CQ192" i="26"/>
  <c r="AK192" i="26" s="1"/>
  <c r="CQ193" i="26"/>
  <c r="AK193" i="26" s="1"/>
  <c r="CQ194" i="26"/>
  <c r="AK194" i="26" s="1"/>
  <c r="CQ195" i="26"/>
  <c r="AK195" i="26" s="1"/>
  <c r="CQ196" i="26"/>
  <c r="AK196" i="26" s="1"/>
  <c r="CQ197" i="26"/>
  <c r="AK197" i="26" s="1"/>
  <c r="CQ198" i="26"/>
  <c r="AK198" i="26" s="1"/>
  <c r="CQ199" i="26"/>
  <c r="AK199" i="26" s="1"/>
  <c r="CQ200" i="26"/>
  <c r="AK200" i="26" s="1"/>
  <c r="CQ201" i="26"/>
  <c r="AK201" i="26" s="1"/>
  <c r="CQ202" i="26"/>
  <c r="AK202" i="26" s="1"/>
  <c r="CQ203" i="26"/>
  <c r="AK203" i="26" s="1"/>
  <c r="CQ204" i="26"/>
  <c r="AK204" i="26" s="1"/>
  <c r="CQ205" i="26"/>
  <c r="AK205" i="26" s="1"/>
  <c r="CO8" i="26"/>
  <c r="AJ8" i="26" s="1"/>
  <c r="CO9" i="26"/>
  <c r="CO10" i="26"/>
  <c r="AJ10" i="26" s="1"/>
  <c r="CO11" i="26"/>
  <c r="AJ11" i="26" s="1"/>
  <c r="CO12" i="26"/>
  <c r="CO13" i="26"/>
  <c r="AJ13" i="26" s="1"/>
  <c r="CO14" i="26"/>
  <c r="AJ14" i="26" s="1"/>
  <c r="CO15" i="26"/>
  <c r="AJ15" i="26" s="1"/>
  <c r="CO16" i="26"/>
  <c r="AJ16" i="26" s="1"/>
  <c r="CO17" i="26"/>
  <c r="AJ17" i="26" s="1"/>
  <c r="CO18" i="26"/>
  <c r="AJ18" i="26" s="1"/>
  <c r="CO19" i="26"/>
  <c r="AJ19" i="26" s="1"/>
  <c r="CO20" i="26"/>
  <c r="AJ20" i="26" s="1"/>
  <c r="CO21" i="26"/>
  <c r="AJ21" i="26" s="1"/>
  <c r="CO22" i="26"/>
  <c r="AJ22" i="26" s="1"/>
  <c r="CO23" i="26"/>
  <c r="AJ23" i="26" s="1"/>
  <c r="CO24" i="26"/>
  <c r="AJ24" i="26" s="1"/>
  <c r="CO25" i="26"/>
  <c r="AJ25" i="26" s="1"/>
  <c r="CO26" i="26"/>
  <c r="AJ26" i="26" s="1"/>
  <c r="CO27" i="26"/>
  <c r="AJ27" i="26" s="1"/>
  <c r="CO28" i="26"/>
  <c r="AJ28" i="26" s="1"/>
  <c r="CO29" i="26"/>
  <c r="AJ29" i="26" s="1"/>
  <c r="CO30" i="26"/>
  <c r="AJ30" i="26" s="1"/>
  <c r="CO31" i="26"/>
  <c r="AJ31" i="26" s="1"/>
  <c r="CO32" i="26"/>
  <c r="AJ32" i="26" s="1"/>
  <c r="CO33" i="26"/>
  <c r="AJ33" i="26" s="1"/>
  <c r="CO34" i="26"/>
  <c r="AJ34" i="26" s="1"/>
  <c r="CO35" i="26"/>
  <c r="AJ35" i="26" s="1"/>
  <c r="CO36" i="26"/>
  <c r="AJ36" i="26" s="1"/>
  <c r="CO37" i="26"/>
  <c r="AJ37" i="26" s="1"/>
  <c r="CO38" i="26"/>
  <c r="AJ38" i="26" s="1"/>
  <c r="CO39" i="26"/>
  <c r="AJ39" i="26" s="1"/>
  <c r="CO40" i="26"/>
  <c r="AJ40" i="26" s="1"/>
  <c r="CO41" i="26"/>
  <c r="AJ41" i="26" s="1"/>
  <c r="CO42" i="26"/>
  <c r="AJ42" i="26" s="1"/>
  <c r="CO43" i="26"/>
  <c r="AJ43" i="26" s="1"/>
  <c r="CO44" i="26"/>
  <c r="AJ44" i="26" s="1"/>
  <c r="CO45" i="26"/>
  <c r="AJ45" i="26" s="1"/>
  <c r="CO46" i="26"/>
  <c r="AJ46" i="26" s="1"/>
  <c r="CO47" i="26"/>
  <c r="AJ47" i="26" s="1"/>
  <c r="CO48" i="26"/>
  <c r="AJ48" i="26" s="1"/>
  <c r="CO49" i="26"/>
  <c r="AJ49" i="26" s="1"/>
  <c r="CO50" i="26"/>
  <c r="AJ50" i="26" s="1"/>
  <c r="CO51" i="26"/>
  <c r="AJ51" i="26" s="1"/>
  <c r="CO52" i="26"/>
  <c r="AJ52" i="26" s="1"/>
  <c r="CO53" i="26"/>
  <c r="AJ53" i="26" s="1"/>
  <c r="CO54" i="26"/>
  <c r="AJ54" i="26" s="1"/>
  <c r="CO55" i="26"/>
  <c r="AJ55" i="26" s="1"/>
  <c r="CO56" i="26"/>
  <c r="AJ56" i="26" s="1"/>
  <c r="CO57" i="26"/>
  <c r="AJ57" i="26" s="1"/>
  <c r="CO58" i="26"/>
  <c r="AJ58" i="26" s="1"/>
  <c r="CO59" i="26"/>
  <c r="AJ59" i="26" s="1"/>
  <c r="CO60" i="26"/>
  <c r="AJ60" i="26" s="1"/>
  <c r="CO61" i="26"/>
  <c r="AJ61" i="26" s="1"/>
  <c r="CO62" i="26"/>
  <c r="AJ62" i="26" s="1"/>
  <c r="CO63" i="26"/>
  <c r="AJ63" i="26" s="1"/>
  <c r="CO64" i="26"/>
  <c r="AJ64" i="26" s="1"/>
  <c r="CO65" i="26"/>
  <c r="AJ65" i="26" s="1"/>
  <c r="CO66" i="26"/>
  <c r="AJ66" i="26" s="1"/>
  <c r="CO67" i="26"/>
  <c r="AJ67" i="26" s="1"/>
  <c r="CO68" i="26"/>
  <c r="AJ68" i="26" s="1"/>
  <c r="CO69" i="26"/>
  <c r="AJ69" i="26" s="1"/>
  <c r="CO70" i="26"/>
  <c r="AJ70" i="26" s="1"/>
  <c r="CO71" i="26"/>
  <c r="AJ71" i="26" s="1"/>
  <c r="CO72" i="26"/>
  <c r="AJ72" i="26" s="1"/>
  <c r="CO73" i="26"/>
  <c r="AJ73" i="26" s="1"/>
  <c r="CO74" i="26"/>
  <c r="AJ74" i="26" s="1"/>
  <c r="CO75" i="26"/>
  <c r="AJ75" i="26" s="1"/>
  <c r="CO76" i="26"/>
  <c r="AJ76" i="26" s="1"/>
  <c r="CO77" i="26"/>
  <c r="AJ77" i="26" s="1"/>
  <c r="CO78" i="26"/>
  <c r="AJ78" i="26" s="1"/>
  <c r="CO79" i="26"/>
  <c r="AJ79" i="26" s="1"/>
  <c r="CO80" i="26"/>
  <c r="AJ80" i="26" s="1"/>
  <c r="CO81" i="26"/>
  <c r="AJ81" i="26" s="1"/>
  <c r="CO82" i="26"/>
  <c r="AJ82" i="26" s="1"/>
  <c r="CO83" i="26"/>
  <c r="AJ83" i="26" s="1"/>
  <c r="CO84" i="26"/>
  <c r="AJ84" i="26" s="1"/>
  <c r="CO85" i="26"/>
  <c r="AJ85" i="26" s="1"/>
  <c r="CO86" i="26"/>
  <c r="AJ86" i="26" s="1"/>
  <c r="CO87" i="26"/>
  <c r="AJ87" i="26" s="1"/>
  <c r="CO88" i="26"/>
  <c r="AJ88" i="26" s="1"/>
  <c r="CO89" i="26"/>
  <c r="AJ89" i="26" s="1"/>
  <c r="CO90" i="26"/>
  <c r="AJ90" i="26" s="1"/>
  <c r="CO91" i="26"/>
  <c r="AJ91" i="26" s="1"/>
  <c r="CO92" i="26"/>
  <c r="AJ92" i="26" s="1"/>
  <c r="CO93" i="26"/>
  <c r="AJ93" i="26" s="1"/>
  <c r="CO94" i="26"/>
  <c r="AJ94" i="26" s="1"/>
  <c r="CO95" i="26"/>
  <c r="AJ95" i="26" s="1"/>
  <c r="CO96" i="26"/>
  <c r="AJ96" i="26" s="1"/>
  <c r="CO97" i="26"/>
  <c r="AJ97" i="26" s="1"/>
  <c r="CO98" i="26"/>
  <c r="AJ98" i="26" s="1"/>
  <c r="CO99" i="26"/>
  <c r="AJ99" i="26" s="1"/>
  <c r="CO100" i="26"/>
  <c r="AJ100" i="26" s="1"/>
  <c r="CO101" i="26"/>
  <c r="AJ101" i="26" s="1"/>
  <c r="CO102" i="26"/>
  <c r="AJ102" i="26" s="1"/>
  <c r="CO103" i="26"/>
  <c r="AJ103" i="26" s="1"/>
  <c r="CO104" i="26"/>
  <c r="AJ104" i="26" s="1"/>
  <c r="CO105" i="26"/>
  <c r="AJ105" i="26" s="1"/>
  <c r="CO106" i="26"/>
  <c r="AJ106" i="26" s="1"/>
  <c r="CO107" i="26"/>
  <c r="AJ107" i="26" s="1"/>
  <c r="CO108" i="26"/>
  <c r="AJ108" i="26" s="1"/>
  <c r="CO109" i="26"/>
  <c r="AJ109" i="26" s="1"/>
  <c r="CO110" i="26"/>
  <c r="AJ110" i="26" s="1"/>
  <c r="CO111" i="26"/>
  <c r="AJ111" i="26" s="1"/>
  <c r="CO112" i="26"/>
  <c r="AJ112" i="26" s="1"/>
  <c r="CO113" i="26"/>
  <c r="AJ113" i="26" s="1"/>
  <c r="CO114" i="26"/>
  <c r="AJ114" i="26" s="1"/>
  <c r="CO115" i="26"/>
  <c r="AJ115" i="26" s="1"/>
  <c r="CO116" i="26"/>
  <c r="AJ116" i="26" s="1"/>
  <c r="CO117" i="26"/>
  <c r="AJ117" i="26" s="1"/>
  <c r="CO118" i="26"/>
  <c r="AJ118" i="26" s="1"/>
  <c r="CO119" i="26"/>
  <c r="AJ119" i="26" s="1"/>
  <c r="CO120" i="26"/>
  <c r="AJ120" i="26" s="1"/>
  <c r="CO121" i="26"/>
  <c r="AJ121" i="26" s="1"/>
  <c r="CO122" i="26"/>
  <c r="AJ122" i="26" s="1"/>
  <c r="CO123" i="26"/>
  <c r="AJ123" i="26" s="1"/>
  <c r="CO124" i="26"/>
  <c r="AJ124" i="26" s="1"/>
  <c r="CO125" i="26"/>
  <c r="AJ125" i="26" s="1"/>
  <c r="CO126" i="26"/>
  <c r="AJ126" i="26" s="1"/>
  <c r="CO127" i="26"/>
  <c r="AJ127" i="26" s="1"/>
  <c r="CO128" i="26"/>
  <c r="AJ128" i="26" s="1"/>
  <c r="CO129" i="26"/>
  <c r="AJ129" i="26" s="1"/>
  <c r="CO130" i="26"/>
  <c r="AJ130" i="26" s="1"/>
  <c r="CO131" i="26"/>
  <c r="AJ131" i="26" s="1"/>
  <c r="CO132" i="26"/>
  <c r="AJ132" i="26" s="1"/>
  <c r="CO133" i="26"/>
  <c r="AJ133" i="26" s="1"/>
  <c r="CO134" i="26"/>
  <c r="AJ134" i="26" s="1"/>
  <c r="CO135" i="26"/>
  <c r="AJ135" i="26" s="1"/>
  <c r="CO136" i="26"/>
  <c r="AJ136" i="26" s="1"/>
  <c r="CO137" i="26"/>
  <c r="AJ137" i="26" s="1"/>
  <c r="CO138" i="26"/>
  <c r="AJ138" i="26" s="1"/>
  <c r="CO139" i="26"/>
  <c r="AJ139" i="26" s="1"/>
  <c r="CO140" i="26"/>
  <c r="AJ140" i="26" s="1"/>
  <c r="CO141" i="26"/>
  <c r="AJ141" i="26" s="1"/>
  <c r="CO142" i="26"/>
  <c r="AJ142" i="26" s="1"/>
  <c r="CO143" i="26"/>
  <c r="AJ143" i="26" s="1"/>
  <c r="CO144" i="26"/>
  <c r="AJ144" i="26" s="1"/>
  <c r="CO145" i="26"/>
  <c r="AJ145" i="26" s="1"/>
  <c r="CO146" i="26"/>
  <c r="AJ146" i="26" s="1"/>
  <c r="CO147" i="26"/>
  <c r="AJ147" i="26" s="1"/>
  <c r="CO148" i="26"/>
  <c r="AJ148" i="26" s="1"/>
  <c r="CO149" i="26"/>
  <c r="AJ149" i="26" s="1"/>
  <c r="CO150" i="26"/>
  <c r="AJ150" i="26" s="1"/>
  <c r="CO151" i="26"/>
  <c r="AJ151" i="26" s="1"/>
  <c r="CO152" i="26"/>
  <c r="AJ152" i="26" s="1"/>
  <c r="CO153" i="26"/>
  <c r="AJ153" i="26" s="1"/>
  <c r="CO154" i="26"/>
  <c r="AJ154" i="26" s="1"/>
  <c r="CO155" i="26"/>
  <c r="AJ155" i="26" s="1"/>
  <c r="CO156" i="26"/>
  <c r="AJ156" i="26" s="1"/>
  <c r="CO157" i="26"/>
  <c r="AJ157" i="26" s="1"/>
  <c r="CO158" i="26"/>
  <c r="AJ158" i="26" s="1"/>
  <c r="CO159" i="26"/>
  <c r="AJ159" i="26" s="1"/>
  <c r="CO160" i="26"/>
  <c r="AJ160" i="26" s="1"/>
  <c r="CO161" i="26"/>
  <c r="AJ161" i="26" s="1"/>
  <c r="CO162" i="26"/>
  <c r="AJ162" i="26" s="1"/>
  <c r="CO163" i="26"/>
  <c r="AJ163" i="26" s="1"/>
  <c r="CO164" i="26"/>
  <c r="AJ164" i="26" s="1"/>
  <c r="CO165" i="26"/>
  <c r="AJ165" i="26" s="1"/>
  <c r="CO166" i="26"/>
  <c r="AJ166" i="26" s="1"/>
  <c r="CO167" i="26"/>
  <c r="AJ167" i="26" s="1"/>
  <c r="CO168" i="26"/>
  <c r="AJ168" i="26" s="1"/>
  <c r="CO169" i="26"/>
  <c r="AJ169" i="26" s="1"/>
  <c r="CO170" i="26"/>
  <c r="AJ170" i="26" s="1"/>
  <c r="CO171" i="26"/>
  <c r="AJ171" i="26" s="1"/>
  <c r="CO172" i="26"/>
  <c r="AJ172" i="26" s="1"/>
  <c r="CO173" i="26"/>
  <c r="AJ173" i="26" s="1"/>
  <c r="CO174" i="26"/>
  <c r="AJ174" i="26" s="1"/>
  <c r="CO175" i="26"/>
  <c r="AJ175" i="26" s="1"/>
  <c r="CO176" i="26"/>
  <c r="AJ176" i="26" s="1"/>
  <c r="CO177" i="26"/>
  <c r="AJ177" i="26" s="1"/>
  <c r="CO178" i="26"/>
  <c r="AJ178" i="26" s="1"/>
  <c r="CO179" i="26"/>
  <c r="AJ179" i="26" s="1"/>
  <c r="CO180" i="26"/>
  <c r="AJ180" i="26" s="1"/>
  <c r="CO181" i="26"/>
  <c r="AJ181" i="26" s="1"/>
  <c r="CO182" i="26"/>
  <c r="AJ182" i="26" s="1"/>
  <c r="CO183" i="26"/>
  <c r="AJ183" i="26" s="1"/>
  <c r="CO184" i="26"/>
  <c r="AJ184" i="26" s="1"/>
  <c r="CO185" i="26"/>
  <c r="AJ185" i="26" s="1"/>
  <c r="CO186" i="26"/>
  <c r="AJ186" i="26" s="1"/>
  <c r="CO187" i="26"/>
  <c r="AJ187" i="26" s="1"/>
  <c r="CO188" i="26"/>
  <c r="AJ188" i="26" s="1"/>
  <c r="CO189" i="26"/>
  <c r="AJ189" i="26" s="1"/>
  <c r="CO190" i="26"/>
  <c r="AJ190" i="26" s="1"/>
  <c r="CO191" i="26"/>
  <c r="AJ191" i="26" s="1"/>
  <c r="CO192" i="26"/>
  <c r="AJ192" i="26" s="1"/>
  <c r="CO193" i="26"/>
  <c r="AJ193" i="26" s="1"/>
  <c r="CO194" i="26"/>
  <c r="AJ194" i="26" s="1"/>
  <c r="CO195" i="26"/>
  <c r="AJ195" i="26" s="1"/>
  <c r="CO196" i="26"/>
  <c r="AJ196" i="26" s="1"/>
  <c r="CO197" i="26"/>
  <c r="AJ197" i="26" s="1"/>
  <c r="CO198" i="26"/>
  <c r="AJ198" i="26" s="1"/>
  <c r="CO199" i="26"/>
  <c r="AJ199" i="26" s="1"/>
  <c r="CO200" i="26"/>
  <c r="AJ200" i="26" s="1"/>
  <c r="CO201" i="26"/>
  <c r="AJ201" i="26" s="1"/>
  <c r="CO202" i="26"/>
  <c r="AJ202" i="26" s="1"/>
  <c r="CO203" i="26"/>
  <c r="AJ203" i="26" s="1"/>
  <c r="CO204" i="26"/>
  <c r="AJ204" i="26" s="1"/>
  <c r="CO205" i="26"/>
  <c r="AJ205" i="26" s="1"/>
  <c r="CM8" i="26"/>
  <c r="AI8" i="26" s="1"/>
  <c r="CM9" i="26"/>
  <c r="AI9" i="26" s="1"/>
  <c r="CM10" i="26"/>
  <c r="AI10" i="26" s="1"/>
  <c r="CM11" i="26"/>
  <c r="CM12" i="26"/>
  <c r="CM13" i="26"/>
  <c r="AI13" i="26" s="1"/>
  <c r="CM14" i="26"/>
  <c r="AI14" i="26" s="1"/>
  <c r="CM15" i="26"/>
  <c r="AI15" i="26" s="1"/>
  <c r="CM16" i="26"/>
  <c r="AI16" i="26" s="1"/>
  <c r="CM17" i="26"/>
  <c r="AI17" i="26" s="1"/>
  <c r="CM18" i="26"/>
  <c r="AI18" i="26" s="1"/>
  <c r="CM19" i="26"/>
  <c r="AI19" i="26" s="1"/>
  <c r="CM20" i="26"/>
  <c r="AI20" i="26" s="1"/>
  <c r="CM21" i="26"/>
  <c r="AI21" i="26" s="1"/>
  <c r="CM22" i="26"/>
  <c r="AI22" i="26" s="1"/>
  <c r="CM23" i="26"/>
  <c r="AI23" i="26" s="1"/>
  <c r="CM24" i="26"/>
  <c r="AI24" i="26" s="1"/>
  <c r="CM25" i="26"/>
  <c r="AI25" i="26" s="1"/>
  <c r="CM26" i="26"/>
  <c r="AI26" i="26" s="1"/>
  <c r="CM27" i="26"/>
  <c r="AI27" i="26" s="1"/>
  <c r="CM28" i="26"/>
  <c r="AI28" i="26" s="1"/>
  <c r="CM29" i="26"/>
  <c r="AI29" i="26" s="1"/>
  <c r="CM30" i="26"/>
  <c r="AI30" i="26" s="1"/>
  <c r="CM31" i="26"/>
  <c r="AI31" i="26" s="1"/>
  <c r="CM32" i="26"/>
  <c r="AI32" i="26" s="1"/>
  <c r="CM33" i="26"/>
  <c r="AI33" i="26" s="1"/>
  <c r="CM34" i="26"/>
  <c r="AI34" i="26" s="1"/>
  <c r="CM35" i="26"/>
  <c r="AI35" i="26" s="1"/>
  <c r="CM36" i="26"/>
  <c r="AI36" i="26" s="1"/>
  <c r="CM37" i="26"/>
  <c r="AI37" i="26" s="1"/>
  <c r="CM38" i="26"/>
  <c r="AI38" i="26" s="1"/>
  <c r="CM39" i="26"/>
  <c r="AI39" i="26" s="1"/>
  <c r="CM40" i="26"/>
  <c r="AI40" i="26" s="1"/>
  <c r="CM41" i="26"/>
  <c r="AI41" i="26" s="1"/>
  <c r="CM42" i="26"/>
  <c r="AI42" i="26" s="1"/>
  <c r="CM43" i="26"/>
  <c r="AI43" i="26" s="1"/>
  <c r="CM44" i="26"/>
  <c r="AI44" i="26" s="1"/>
  <c r="CM45" i="26"/>
  <c r="AI45" i="26" s="1"/>
  <c r="CM46" i="26"/>
  <c r="AI46" i="26" s="1"/>
  <c r="CM47" i="26"/>
  <c r="AI47" i="26" s="1"/>
  <c r="CM48" i="26"/>
  <c r="AI48" i="26" s="1"/>
  <c r="CM49" i="26"/>
  <c r="AI49" i="26" s="1"/>
  <c r="CM50" i="26"/>
  <c r="AI50" i="26" s="1"/>
  <c r="CM51" i="26"/>
  <c r="AI51" i="26" s="1"/>
  <c r="CM52" i="26"/>
  <c r="AI52" i="26" s="1"/>
  <c r="CM53" i="26"/>
  <c r="AI53" i="26" s="1"/>
  <c r="CM54" i="26"/>
  <c r="AI54" i="26" s="1"/>
  <c r="CM55" i="26"/>
  <c r="AI55" i="26" s="1"/>
  <c r="CM56" i="26"/>
  <c r="AI56" i="26" s="1"/>
  <c r="CM57" i="26"/>
  <c r="AI57" i="26" s="1"/>
  <c r="CM58" i="26"/>
  <c r="AI58" i="26" s="1"/>
  <c r="CM59" i="26"/>
  <c r="AI59" i="26" s="1"/>
  <c r="CM60" i="26"/>
  <c r="AI60" i="26" s="1"/>
  <c r="CM61" i="26"/>
  <c r="AI61" i="26" s="1"/>
  <c r="CM62" i="26"/>
  <c r="AI62" i="26" s="1"/>
  <c r="CM63" i="26"/>
  <c r="AI63" i="26" s="1"/>
  <c r="CM64" i="26"/>
  <c r="AI64" i="26" s="1"/>
  <c r="CM65" i="26"/>
  <c r="AI65" i="26" s="1"/>
  <c r="CM66" i="26"/>
  <c r="AI66" i="26" s="1"/>
  <c r="CM67" i="26"/>
  <c r="AI67" i="26" s="1"/>
  <c r="CM68" i="26"/>
  <c r="AI68" i="26" s="1"/>
  <c r="CM69" i="26"/>
  <c r="AI69" i="26" s="1"/>
  <c r="CM70" i="26"/>
  <c r="AI70" i="26" s="1"/>
  <c r="CM71" i="26"/>
  <c r="AI71" i="26" s="1"/>
  <c r="CM72" i="26"/>
  <c r="AI72" i="26" s="1"/>
  <c r="CM73" i="26"/>
  <c r="AI73" i="26" s="1"/>
  <c r="CM74" i="26"/>
  <c r="AI74" i="26" s="1"/>
  <c r="CM75" i="26"/>
  <c r="AI75" i="26" s="1"/>
  <c r="CM76" i="26"/>
  <c r="AI76" i="26" s="1"/>
  <c r="CM77" i="26"/>
  <c r="AI77" i="26" s="1"/>
  <c r="CM78" i="26"/>
  <c r="AI78" i="26" s="1"/>
  <c r="CM79" i="26"/>
  <c r="AI79" i="26" s="1"/>
  <c r="CM80" i="26"/>
  <c r="AI80" i="26" s="1"/>
  <c r="CM81" i="26"/>
  <c r="AI81" i="26" s="1"/>
  <c r="CM82" i="26"/>
  <c r="AI82" i="26" s="1"/>
  <c r="CM83" i="26"/>
  <c r="AI83" i="26" s="1"/>
  <c r="CM84" i="26"/>
  <c r="AI84" i="26" s="1"/>
  <c r="CM85" i="26"/>
  <c r="AI85" i="26" s="1"/>
  <c r="CM86" i="26"/>
  <c r="AI86" i="26" s="1"/>
  <c r="CM87" i="26"/>
  <c r="AI87" i="26" s="1"/>
  <c r="CM88" i="26"/>
  <c r="AI88" i="26" s="1"/>
  <c r="CM89" i="26"/>
  <c r="AI89" i="26" s="1"/>
  <c r="CM90" i="26"/>
  <c r="AI90" i="26" s="1"/>
  <c r="CM91" i="26"/>
  <c r="AI91" i="26" s="1"/>
  <c r="CM92" i="26"/>
  <c r="AI92" i="26" s="1"/>
  <c r="CM93" i="26"/>
  <c r="AI93" i="26" s="1"/>
  <c r="CM94" i="26"/>
  <c r="AI94" i="26" s="1"/>
  <c r="CM95" i="26"/>
  <c r="AI95" i="26" s="1"/>
  <c r="CM96" i="26"/>
  <c r="AI96" i="26" s="1"/>
  <c r="CM97" i="26"/>
  <c r="AI97" i="26" s="1"/>
  <c r="CM98" i="26"/>
  <c r="AI98" i="26" s="1"/>
  <c r="CM99" i="26"/>
  <c r="AI99" i="26" s="1"/>
  <c r="CM100" i="26"/>
  <c r="AI100" i="26" s="1"/>
  <c r="CM101" i="26"/>
  <c r="AI101" i="26" s="1"/>
  <c r="CM102" i="26"/>
  <c r="AI102" i="26" s="1"/>
  <c r="CM103" i="26"/>
  <c r="AI103" i="26" s="1"/>
  <c r="CM104" i="26"/>
  <c r="AI104" i="26" s="1"/>
  <c r="CM105" i="26"/>
  <c r="AI105" i="26" s="1"/>
  <c r="CM106" i="26"/>
  <c r="AI106" i="26" s="1"/>
  <c r="CM107" i="26"/>
  <c r="AI107" i="26" s="1"/>
  <c r="CM108" i="26"/>
  <c r="AI108" i="26" s="1"/>
  <c r="CM109" i="26"/>
  <c r="AI109" i="26" s="1"/>
  <c r="CM110" i="26"/>
  <c r="AI110" i="26" s="1"/>
  <c r="CM111" i="26"/>
  <c r="AI111" i="26" s="1"/>
  <c r="CM112" i="26"/>
  <c r="AI112" i="26" s="1"/>
  <c r="CM113" i="26"/>
  <c r="AI113" i="26" s="1"/>
  <c r="CM114" i="26"/>
  <c r="AI114" i="26" s="1"/>
  <c r="CM115" i="26"/>
  <c r="AI115" i="26" s="1"/>
  <c r="CM116" i="26"/>
  <c r="AI116" i="26" s="1"/>
  <c r="CM117" i="26"/>
  <c r="AI117" i="26" s="1"/>
  <c r="CM118" i="26"/>
  <c r="AI118" i="26" s="1"/>
  <c r="CM119" i="26"/>
  <c r="AI119" i="26" s="1"/>
  <c r="CM120" i="26"/>
  <c r="AI120" i="26" s="1"/>
  <c r="CM121" i="26"/>
  <c r="AI121" i="26" s="1"/>
  <c r="CM122" i="26"/>
  <c r="AI122" i="26" s="1"/>
  <c r="CM123" i="26"/>
  <c r="AI123" i="26" s="1"/>
  <c r="CM124" i="26"/>
  <c r="AI124" i="26" s="1"/>
  <c r="CM125" i="26"/>
  <c r="AI125" i="26" s="1"/>
  <c r="CM126" i="26"/>
  <c r="AI126" i="26" s="1"/>
  <c r="CM127" i="26"/>
  <c r="AI127" i="26" s="1"/>
  <c r="CM128" i="26"/>
  <c r="AI128" i="26" s="1"/>
  <c r="CM129" i="26"/>
  <c r="AI129" i="26" s="1"/>
  <c r="CM130" i="26"/>
  <c r="AI130" i="26" s="1"/>
  <c r="CM131" i="26"/>
  <c r="AI131" i="26" s="1"/>
  <c r="CM132" i="26"/>
  <c r="AI132" i="26" s="1"/>
  <c r="CM133" i="26"/>
  <c r="AI133" i="26" s="1"/>
  <c r="CM134" i="26"/>
  <c r="AI134" i="26" s="1"/>
  <c r="CM135" i="26"/>
  <c r="AI135" i="26" s="1"/>
  <c r="CM136" i="26"/>
  <c r="AI136" i="26" s="1"/>
  <c r="CM137" i="26"/>
  <c r="AI137" i="26" s="1"/>
  <c r="CM138" i="26"/>
  <c r="AI138" i="26" s="1"/>
  <c r="CM139" i="26"/>
  <c r="AI139" i="26" s="1"/>
  <c r="CM140" i="26"/>
  <c r="AI140" i="26" s="1"/>
  <c r="CM141" i="26"/>
  <c r="AI141" i="26" s="1"/>
  <c r="CM142" i="26"/>
  <c r="AI142" i="26" s="1"/>
  <c r="CM143" i="26"/>
  <c r="AI143" i="26" s="1"/>
  <c r="CM144" i="26"/>
  <c r="AI144" i="26" s="1"/>
  <c r="CM145" i="26"/>
  <c r="AI145" i="26" s="1"/>
  <c r="CM146" i="26"/>
  <c r="AI146" i="26" s="1"/>
  <c r="CM147" i="26"/>
  <c r="AI147" i="26" s="1"/>
  <c r="CM148" i="26"/>
  <c r="AI148" i="26" s="1"/>
  <c r="CM149" i="26"/>
  <c r="AI149" i="26" s="1"/>
  <c r="CM150" i="26"/>
  <c r="AI150" i="26" s="1"/>
  <c r="CM151" i="26"/>
  <c r="AI151" i="26" s="1"/>
  <c r="CM152" i="26"/>
  <c r="AI152" i="26" s="1"/>
  <c r="CM153" i="26"/>
  <c r="AI153" i="26" s="1"/>
  <c r="CM154" i="26"/>
  <c r="AI154" i="26" s="1"/>
  <c r="CM155" i="26"/>
  <c r="AI155" i="26" s="1"/>
  <c r="CM156" i="26"/>
  <c r="AI156" i="26" s="1"/>
  <c r="CM157" i="26"/>
  <c r="AI157" i="26" s="1"/>
  <c r="CM158" i="26"/>
  <c r="AI158" i="26" s="1"/>
  <c r="CM159" i="26"/>
  <c r="AI159" i="26" s="1"/>
  <c r="CM160" i="26"/>
  <c r="AI160" i="26" s="1"/>
  <c r="CM161" i="26"/>
  <c r="AI161" i="26" s="1"/>
  <c r="CM162" i="26"/>
  <c r="AI162" i="26" s="1"/>
  <c r="CM163" i="26"/>
  <c r="AI163" i="26" s="1"/>
  <c r="CM164" i="26"/>
  <c r="AI164" i="26" s="1"/>
  <c r="CM165" i="26"/>
  <c r="AI165" i="26" s="1"/>
  <c r="CM166" i="26"/>
  <c r="AI166" i="26" s="1"/>
  <c r="CM167" i="26"/>
  <c r="AI167" i="26" s="1"/>
  <c r="CM168" i="26"/>
  <c r="AI168" i="26" s="1"/>
  <c r="CM169" i="26"/>
  <c r="AI169" i="26" s="1"/>
  <c r="CM170" i="26"/>
  <c r="AI170" i="26" s="1"/>
  <c r="CM171" i="26"/>
  <c r="AI171" i="26" s="1"/>
  <c r="CM172" i="26"/>
  <c r="AI172" i="26" s="1"/>
  <c r="CM173" i="26"/>
  <c r="AI173" i="26" s="1"/>
  <c r="CM174" i="26"/>
  <c r="AI174" i="26" s="1"/>
  <c r="CM175" i="26"/>
  <c r="AI175" i="26" s="1"/>
  <c r="CM176" i="26"/>
  <c r="AI176" i="26" s="1"/>
  <c r="CM177" i="26"/>
  <c r="AI177" i="26" s="1"/>
  <c r="CM178" i="26"/>
  <c r="AI178" i="26" s="1"/>
  <c r="CM179" i="26"/>
  <c r="AI179" i="26" s="1"/>
  <c r="CM180" i="26"/>
  <c r="AI180" i="26" s="1"/>
  <c r="CM181" i="26"/>
  <c r="AI181" i="26" s="1"/>
  <c r="CM182" i="26"/>
  <c r="AI182" i="26" s="1"/>
  <c r="CM183" i="26"/>
  <c r="AI183" i="26" s="1"/>
  <c r="CM184" i="26"/>
  <c r="AI184" i="26" s="1"/>
  <c r="CM185" i="26"/>
  <c r="AI185" i="26" s="1"/>
  <c r="CM186" i="26"/>
  <c r="AI186" i="26" s="1"/>
  <c r="CM187" i="26"/>
  <c r="AI187" i="26" s="1"/>
  <c r="CM188" i="26"/>
  <c r="AI188" i="26" s="1"/>
  <c r="CM189" i="26"/>
  <c r="AI189" i="26" s="1"/>
  <c r="CM190" i="26"/>
  <c r="AI190" i="26" s="1"/>
  <c r="CM191" i="26"/>
  <c r="AI191" i="26" s="1"/>
  <c r="CM192" i="26"/>
  <c r="AI192" i="26" s="1"/>
  <c r="CM193" i="26"/>
  <c r="AI193" i="26" s="1"/>
  <c r="CM194" i="26"/>
  <c r="AI194" i="26" s="1"/>
  <c r="CM195" i="26"/>
  <c r="AI195" i="26" s="1"/>
  <c r="CM196" i="26"/>
  <c r="AI196" i="26" s="1"/>
  <c r="CM197" i="26"/>
  <c r="AI197" i="26" s="1"/>
  <c r="CM198" i="26"/>
  <c r="AI198" i="26" s="1"/>
  <c r="CM199" i="26"/>
  <c r="AI199" i="26" s="1"/>
  <c r="CM200" i="26"/>
  <c r="AI200" i="26" s="1"/>
  <c r="CM201" i="26"/>
  <c r="AI201" i="26" s="1"/>
  <c r="CM202" i="26"/>
  <c r="AI202" i="26" s="1"/>
  <c r="CM203" i="26"/>
  <c r="AI203" i="26" s="1"/>
  <c r="CM204" i="26"/>
  <c r="AI204" i="26" s="1"/>
  <c r="CM205" i="26"/>
  <c r="AI205" i="26" s="1"/>
  <c r="CK8" i="26"/>
  <c r="AH8" i="26" s="1"/>
  <c r="CK9" i="26"/>
  <c r="AH9" i="26" s="1"/>
  <c r="CK10" i="26"/>
  <c r="AH10" i="26" s="1"/>
  <c r="CK11" i="26"/>
  <c r="AH11" i="26" s="1"/>
  <c r="CK12" i="26"/>
  <c r="CK13" i="26"/>
  <c r="AH13" i="26" s="1"/>
  <c r="CK14" i="26"/>
  <c r="AH14" i="26" s="1"/>
  <c r="CK15" i="26"/>
  <c r="AH15" i="26" s="1"/>
  <c r="CK16" i="26"/>
  <c r="AH16" i="26" s="1"/>
  <c r="CK17" i="26"/>
  <c r="AH17" i="26" s="1"/>
  <c r="CK18" i="26"/>
  <c r="AH18" i="26" s="1"/>
  <c r="CK19" i="26"/>
  <c r="AH19" i="26" s="1"/>
  <c r="CK20" i="26"/>
  <c r="AH20" i="26" s="1"/>
  <c r="CK21" i="26"/>
  <c r="AH21" i="26" s="1"/>
  <c r="CK22" i="26"/>
  <c r="AH22" i="26" s="1"/>
  <c r="CK23" i="26"/>
  <c r="AH23" i="26" s="1"/>
  <c r="CK24" i="26"/>
  <c r="AH24" i="26" s="1"/>
  <c r="CK25" i="26"/>
  <c r="AH25" i="26" s="1"/>
  <c r="CK26" i="26"/>
  <c r="AH26" i="26" s="1"/>
  <c r="CK27" i="26"/>
  <c r="AH27" i="26" s="1"/>
  <c r="CK28" i="26"/>
  <c r="AH28" i="26" s="1"/>
  <c r="CK29" i="26"/>
  <c r="AH29" i="26" s="1"/>
  <c r="CK30" i="26"/>
  <c r="AH30" i="26" s="1"/>
  <c r="CK31" i="26"/>
  <c r="AH31" i="26" s="1"/>
  <c r="CK32" i="26"/>
  <c r="AH32" i="26" s="1"/>
  <c r="CK33" i="26"/>
  <c r="AH33" i="26" s="1"/>
  <c r="CK34" i="26"/>
  <c r="AH34" i="26" s="1"/>
  <c r="CK35" i="26"/>
  <c r="AH35" i="26" s="1"/>
  <c r="CK36" i="26"/>
  <c r="AH36" i="26" s="1"/>
  <c r="CK37" i="26"/>
  <c r="AH37" i="26" s="1"/>
  <c r="CK38" i="26"/>
  <c r="AH38" i="26" s="1"/>
  <c r="CK39" i="26"/>
  <c r="AH39" i="26" s="1"/>
  <c r="CK40" i="26"/>
  <c r="AH40" i="26" s="1"/>
  <c r="CK41" i="26"/>
  <c r="AH41" i="26" s="1"/>
  <c r="CK42" i="26"/>
  <c r="AH42" i="26" s="1"/>
  <c r="CK43" i="26"/>
  <c r="AH43" i="26" s="1"/>
  <c r="CK44" i="26"/>
  <c r="AH44" i="26" s="1"/>
  <c r="CK45" i="26"/>
  <c r="AH45" i="26" s="1"/>
  <c r="CK46" i="26"/>
  <c r="AH46" i="26" s="1"/>
  <c r="CK47" i="26"/>
  <c r="AH47" i="26" s="1"/>
  <c r="CK48" i="26"/>
  <c r="AH48" i="26" s="1"/>
  <c r="CK49" i="26"/>
  <c r="AH49" i="26" s="1"/>
  <c r="CK50" i="26"/>
  <c r="AH50" i="26" s="1"/>
  <c r="CK51" i="26"/>
  <c r="AH51" i="26" s="1"/>
  <c r="CK52" i="26"/>
  <c r="AH52" i="26" s="1"/>
  <c r="CK53" i="26"/>
  <c r="AH53" i="26" s="1"/>
  <c r="CK54" i="26"/>
  <c r="AH54" i="26" s="1"/>
  <c r="CK55" i="26"/>
  <c r="AH55" i="26" s="1"/>
  <c r="CK56" i="26"/>
  <c r="AH56" i="26" s="1"/>
  <c r="CK57" i="26"/>
  <c r="AH57" i="26" s="1"/>
  <c r="CK58" i="26"/>
  <c r="AH58" i="26" s="1"/>
  <c r="CK59" i="26"/>
  <c r="AH59" i="26" s="1"/>
  <c r="CK60" i="26"/>
  <c r="AH60" i="26" s="1"/>
  <c r="CK61" i="26"/>
  <c r="AH61" i="26" s="1"/>
  <c r="CK62" i="26"/>
  <c r="AH62" i="26" s="1"/>
  <c r="CK63" i="26"/>
  <c r="AH63" i="26" s="1"/>
  <c r="CK64" i="26"/>
  <c r="AH64" i="26" s="1"/>
  <c r="CK65" i="26"/>
  <c r="AH65" i="26" s="1"/>
  <c r="CK66" i="26"/>
  <c r="AH66" i="26" s="1"/>
  <c r="CK67" i="26"/>
  <c r="AH67" i="26" s="1"/>
  <c r="CK68" i="26"/>
  <c r="AH68" i="26" s="1"/>
  <c r="CK69" i="26"/>
  <c r="AH69" i="26" s="1"/>
  <c r="CK70" i="26"/>
  <c r="AH70" i="26" s="1"/>
  <c r="CK71" i="26"/>
  <c r="AH71" i="26" s="1"/>
  <c r="CK72" i="26"/>
  <c r="AH72" i="26" s="1"/>
  <c r="CK73" i="26"/>
  <c r="AH73" i="26" s="1"/>
  <c r="CK74" i="26"/>
  <c r="AH74" i="26" s="1"/>
  <c r="CK75" i="26"/>
  <c r="AH75" i="26" s="1"/>
  <c r="CK76" i="26"/>
  <c r="AH76" i="26" s="1"/>
  <c r="CK77" i="26"/>
  <c r="AH77" i="26" s="1"/>
  <c r="CK78" i="26"/>
  <c r="AH78" i="26" s="1"/>
  <c r="CK79" i="26"/>
  <c r="AH79" i="26" s="1"/>
  <c r="CK80" i="26"/>
  <c r="AH80" i="26" s="1"/>
  <c r="CK81" i="26"/>
  <c r="AH81" i="26" s="1"/>
  <c r="CK82" i="26"/>
  <c r="AH82" i="26" s="1"/>
  <c r="CK83" i="26"/>
  <c r="AH83" i="26" s="1"/>
  <c r="CK84" i="26"/>
  <c r="AH84" i="26" s="1"/>
  <c r="CK85" i="26"/>
  <c r="AH85" i="26" s="1"/>
  <c r="CK86" i="26"/>
  <c r="AH86" i="26" s="1"/>
  <c r="CK87" i="26"/>
  <c r="AH87" i="26" s="1"/>
  <c r="CK88" i="26"/>
  <c r="AH88" i="26" s="1"/>
  <c r="CK89" i="26"/>
  <c r="AH89" i="26" s="1"/>
  <c r="CK90" i="26"/>
  <c r="AH90" i="26" s="1"/>
  <c r="CK91" i="26"/>
  <c r="AH91" i="26" s="1"/>
  <c r="CK92" i="26"/>
  <c r="AH92" i="26" s="1"/>
  <c r="CK93" i="26"/>
  <c r="AH93" i="26" s="1"/>
  <c r="CK94" i="26"/>
  <c r="AH94" i="26" s="1"/>
  <c r="CK95" i="26"/>
  <c r="AH95" i="26" s="1"/>
  <c r="CK96" i="26"/>
  <c r="AH96" i="26" s="1"/>
  <c r="CK97" i="26"/>
  <c r="AH97" i="26" s="1"/>
  <c r="CK98" i="26"/>
  <c r="AH98" i="26" s="1"/>
  <c r="CK99" i="26"/>
  <c r="AH99" i="26" s="1"/>
  <c r="CK100" i="26"/>
  <c r="AH100" i="26" s="1"/>
  <c r="CK101" i="26"/>
  <c r="AH101" i="26" s="1"/>
  <c r="CK102" i="26"/>
  <c r="AH102" i="26" s="1"/>
  <c r="CK103" i="26"/>
  <c r="AH103" i="26" s="1"/>
  <c r="CK104" i="26"/>
  <c r="AH104" i="26" s="1"/>
  <c r="CK105" i="26"/>
  <c r="AH105" i="26" s="1"/>
  <c r="CK106" i="26"/>
  <c r="AH106" i="26" s="1"/>
  <c r="CK107" i="26"/>
  <c r="AH107" i="26" s="1"/>
  <c r="CK108" i="26"/>
  <c r="AH108" i="26" s="1"/>
  <c r="CK109" i="26"/>
  <c r="AH109" i="26" s="1"/>
  <c r="CK110" i="26"/>
  <c r="AH110" i="26" s="1"/>
  <c r="CK111" i="26"/>
  <c r="AH111" i="26" s="1"/>
  <c r="CK112" i="26"/>
  <c r="AH112" i="26" s="1"/>
  <c r="CK113" i="26"/>
  <c r="AH113" i="26" s="1"/>
  <c r="CK114" i="26"/>
  <c r="AH114" i="26" s="1"/>
  <c r="CK115" i="26"/>
  <c r="AH115" i="26" s="1"/>
  <c r="CK116" i="26"/>
  <c r="AH116" i="26" s="1"/>
  <c r="CK117" i="26"/>
  <c r="AH117" i="26" s="1"/>
  <c r="CK118" i="26"/>
  <c r="AH118" i="26" s="1"/>
  <c r="CK119" i="26"/>
  <c r="AH119" i="26" s="1"/>
  <c r="CK120" i="26"/>
  <c r="AH120" i="26" s="1"/>
  <c r="CK121" i="26"/>
  <c r="AH121" i="26" s="1"/>
  <c r="CK122" i="26"/>
  <c r="AH122" i="26" s="1"/>
  <c r="CK123" i="26"/>
  <c r="AH123" i="26" s="1"/>
  <c r="CK124" i="26"/>
  <c r="AH124" i="26" s="1"/>
  <c r="CK125" i="26"/>
  <c r="AH125" i="26" s="1"/>
  <c r="CK126" i="26"/>
  <c r="AH126" i="26" s="1"/>
  <c r="CK127" i="26"/>
  <c r="AH127" i="26" s="1"/>
  <c r="CK128" i="26"/>
  <c r="AH128" i="26" s="1"/>
  <c r="CK129" i="26"/>
  <c r="AH129" i="26" s="1"/>
  <c r="CK130" i="26"/>
  <c r="AH130" i="26" s="1"/>
  <c r="CK131" i="26"/>
  <c r="AH131" i="26" s="1"/>
  <c r="CK132" i="26"/>
  <c r="AH132" i="26" s="1"/>
  <c r="CK133" i="26"/>
  <c r="AH133" i="26" s="1"/>
  <c r="CK134" i="26"/>
  <c r="AH134" i="26" s="1"/>
  <c r="CK135" i="26"/>
  <c r="AH135" i="26" s="1"/>
  <c r="CK136" i="26"/>
  <c r="AH136" i="26" s="1"/>
  <c r="CK137" i="26"/>
  <c r="AH137" i="26" s="1"/>
  <c r="CK138" i="26"/>
  <c r="AH138" i="26" s="1"/>
  <c r="CK139" i="26"/>
  <c r="AH139" i="26" s="1"/>
  <c r="CK140" i="26"/>
  <c r="AH140" i="26" s="1"/>
  <c r="CK141" i="26"/>
  <c r="AH141" i="26" s="1"/>
  <c r="CK142" i="26"/>
  <c r="AH142" i="26" s="1"/>
  <c r="CK143" i="26"/>
  <c r="AH143" i="26" s="1"/>
  <c r="CK144" i="26"/>
  <c r="AH144" i="26" s="1"/>
  <c r="CK145" i="26"/>
  <c r="AH145" i="26" s="1"/>
  <c r="CK146" i="26"/>
  <c r="AH146" i="26" s="1"/>
  <c r="CK147" i="26"/>
  <c r="AH147" i="26" s="1"/>
  <c r="CK148" i="26"/>
  <c r="AH148" i="26" s="1"/>
  <c r="CK149" i="26"/>
  <c r="AH149" i="26" s="1"/>
  <c r="CK150" i="26"/>
  <c r="AH150" i="26" s="1"/>
  <c r="CK151" i="26"/>
  <c r="AH151" i="26" s="1"/>
  <c r="CK152" i="26"/>
  <c r="AH152" i="26" s="1"/>
  <c r="CK153" i="26"/>
  <c r="AH153" i="26" s="1"/>
  <c r="CK154" i="26"/>
  <c r="AH154" i="26" s="1"/>
  <c r="CK155" i="26"/>
  <c r="AH155" i="26" s="1"/>
  <c r="CK156" i="26"/>
  <c r="AH156" i="26" s="1"/>
  <c r="CK157" i="26"/>
  <c r="AH157" i="26" s="1"/>
  <c r="CK158" i="26"/>
  <c r="AH158" i="26" s="1"/>
  <c r="CK159" i="26"/>
  <c r="AH159" i="26" s="1"/>
  <c r="CK160" i="26"/>
  <c r="AH160" i="26" s="1"/>
  <c r="CK161" i="26"/>
  <c r="AH161" i="26" s="1"/>
  <c r="CK162" i="26"/>
  <c r="AH162" i="26" s="1"/>
  <c r="CK163" i="26"/>
  <c r="AH163" i="26" s="1"/>
  <c r="CK164" i="26"/>
  <c r="AH164" i="26" s="1"/>
  <c r="CK165" i="26"/>
  <c r="AH165" i="26" s="1"/>
  <c r="CK166" i="26"/>
  <c r="AH166" i="26" s="1"/>
  <c r="CK167" i="26"/>
  <c r="AH167" i="26" s="1"/>
  <c r="CK168" i="26"/>
  <c r="AH168" i="26" s="1"/>
  <c r="CK169" i="26"/>
  <c r="AH169" i="26" s="1"/>
  <c r="CK170" i="26"/>
  <c r="AH170" i="26" s="1"/>
  <c r="CK171" i="26"/>
  <c r="AH171" i="26" s="1"/>
  <c r="CK172" i="26"/>
  <c r="AH172" i="26" s="1"/>
  <c r="CK173" i="26"/>
  <c r="AH173" i="26" s="1"/>
  <c r="CK174" i="26"/>
  <c r="AH174" i="26" s="1"/>
  <c r="CK175" i="26"/>
  <c r="AH175" i="26" s="1"/>
  <c r="CK176" i="26"/>
  <c r="AH176" i="26" s="1"/>
  <c r="CK177" i="26"/>
  <c r="AH177" i="26" s="1"/>
  <c r="CK178" i="26"/>
  <c r="AH178" i="26" s="1"/>
  <c r="CK179" i="26"/>
  <c r="AH179" i="26" s="1"/>
  <c r="CK180" i="26"/>
  <c r="AH180" i="26" s="1"/>
  <c r="CK181" i="26"/>
  <c r="AH181" i="26" s="1"/>
  <c r="CK182" i="26"/>
  <c r="AH182" i="26" s="1"/>
  <c r="CK183" i="26"/>
  <c r="AH183" i="26" s="1"/>
  <c r="CK184" i="26"/>
  <c r="AH184" i="26" s="1"/>
  <c r="CK185" i="26"/>
  <c r="AH185" i="26" s="1"/>
  <c r="CK186" i="26"/>
  <c r="AH186" i="26" s="1"/>
  <c r="CK187" i="26"/>
  <c r="AH187" i="26" s="1"/>
  <c r="CK188" i="26"/>
  <c r="AH188" i="26" s="1"/>
  <c r="CK189" i="26"/>
  <c r="AH189" i="26" s="1"/>
  <c r="CK190" i="26"/>
  <c r="AH190" i="26" s="1"/>
  <c r="CK191" i="26"/>
  <c r="AH191" i="26" s="1"/>
  <c r="CK192" i="26"/>
  <c r="AH192" i="26" s="1"/>
  <c r="CK193" i="26"/>
  <c r="AH193" i="26" s="1"/>
  <c r="CK194" i="26"/>
  <c r="AH194" i="26" s="1"/>
  <c r="CK195" i="26"/>
  <c r="AH195" i="26" s="1"/>
  <c r="CK196" i="26"/>
  <c r="AH196" i="26" s="1"/>
  <c r="CK197" i="26"/>
  <c r="AH197" i="26" s="1"/>
  <c r="CK198" i="26"/>
  <c r="AH198" i="26" s="1"/>
  <c r="CK199" i="26"/>
  <c r="AH199" i="26" s="1"/>
  <c r="CK200" i="26"/>
  <c r="AH200" i="26" s="1"/>
  <c r="CK201" i="26"/>
  <c r="AH201" i="26" s="1"/>
  <c r="CK202" i="26"/>
  <c r="AH202" i="26" s="1"/>
  <c r="CK203" i="26"/>
  <c r="AH203" i="26" s="1"/>
  <c r="CK204" i="26"/>
  <c r="AH204" i="26" s="1"/>
  <c r="CK205" i="26"/>
  <c r="AH205" i="26" s="1"/>
  <c r="CI8" i="26"/>
  <c r="AG8" i="26" s="1"/>
  <c r="CI9" i="26"/>
  <c r="AG9" i="26" s="1"/>
  <c r="CI10" i="26"/>
  <c r="AG10" i="26" s="1"/>
  <c r="CI11" i="26"/>
  <c r="AG11" i="26" s="1"/>
  <c r="CI12" i="26"/>
  <c r="CI13" i="26"/>
  <c r="AG13" i="26" s="1"/>
  <c r="CI14" i="26"/>
  <c r="AG14" i="26" s="1"/>
  <c r="CI15" i="26"/>
  <c r="AG15" i="26" s="1"/>
  <c r="CI16" i="26"/>
  <c r="AG16" i="26" s="1"/>
  <c r="CI17" i="26"/>
  <c r="AG17" i="26" s="1"/>
  <c r="CI18" i="26"/>
  <c r="AG18" i="26" s="1"/>
  <c r="CI19" i="26"/>
  <c r="AG19" i="26" s="1"/>
  <c r="CI20" i="26"/>
  <c r="AG20" i="26" s="1"/>
  <c r="CI21" i="26"/>
  <c r="AG21" i="26" s="1"/>
  <c r="CI22" i="26"/>
  <c r="AG22" i="26" s="1"/>
  <c r="CI23" i="26"/>
  <c r="AG23" i="26" s="1"/>
  <c r="CI24" i="26"/>
  <c r="AG24" i="26" s="1"/>
  <c r="CI25" i="26"/>
  <c r="AG25" i="26" s="1"/>
  <c r="CI26" i="26"/>
  <c r="AG26" i="26" s="1"/>
  <c r="CI27" i="26"/>
  <c r="AG27" i="26" s="1"/>
  <c r="CI28" i="26"/>
  <c r="AG28" i="26" s="1"/>
  <c r="CI29" i="26"/>
  <c r="AG29" i="26" s="1"/>
  <c r="CI30" i="26"/>
  <c r="AG30" i="26" s="1"/>
  <c r="CI31" i="26"/>
  <c r="AG31" i="26" s="1"/>
  <c r="CI32" i="26"/>
  <c r="AG32" i="26" s="1"/>
  <c r="CI33" i="26"/>
  <c r="AG33" i="26" s="1"/>
  <c r="CI34" i="26"/>
  <c r="AG34" i="26" s="1"/>
  <c r="CI35" i="26"/>
  <c r="AG35" i="26" s="1"/>
  <c r="CI36" i="26"/>
  <c r="AG36" i="26" s="1"/>
  <c r="CI37" i="26"/>
  <c r="AG37" i="26" s="1"/>
  <c r="CI38" i="26"/>
  <c r="AG38" i="26" s="1"/>
  <c r="CI39" i="26"/>
  <c r="AG39" i="26" s="1"/>
  <c r="CI40" i="26"/>
  <c r="AG40" i="26" s="1"/>
  <c r="CI41" i="26"/>
  <c r="AG41" i="26" s="1"/>
  <c r="CI42" i="26"/>
  <c r="AG42" i="26" s="1"/>
  <c r="CI43" i="26"/>
  <c r="AG43" i="26" s="1"/>
  <c r="CI44" i="26"/>
  <c r="AG44" i="26" s="1"/>
  <c r="CI45" i="26"/>
  <c r="AG45" i="26" s="1"/>
  <c r="CI46" i="26"/>
  <c r="AG46" i="26" s="1"/>
  <c r="CI47" i="26"/>
  <c r="AG47" i="26" s="1"/>
  <c r="CI48" i="26"/>
  <c r="AG48" i="26" s="1"/>
  <c r="CI49" i="26"/>
  <c r="AG49" i="26" s="1"/>
  <c r="CI50" i="26"/>
  <c r="AG50" i="26" s="1"/>
  <c r="CI51" i="26"/>
  <c r="AG51" i="26" s="1"/>
  <c r="CI52" i="26"/>
  <c r="AG52" i="26" s="1"/>
  <c r="CI53" i="26"/>
  <c r="AG53" i="26" s="1"/>
  <c r="CI54" i="26"/>
  <c r="AG54" i="26" s="1"/>
  <c r="CI55" i="26"/>
  <c r="AG55" i="26" s="1"/>
  <c r="CI56" i="26"/>
  <c r="AG56" i="26" s="1"/>
  <c r="CI57" i="26"/>
  <c r="AG57" i="26" s="1"/>
  <c r="CI58" i="26"/>
  <c r="AG58" i="26" s="1"/>
  <c r="CI59" i="26"/>
  <c r="AG59" i="26" s="1"/>
  <c r="CI60" i="26"/>
  <c r="AG60" i="26" s="1"/>
  <c r="CI61" i="26"/>
  <c r="AG61" i="26" s="1"/>
  <c r="CI62" i="26"/>
  <c r="AG62" i="26" s="1"/>
  <c r="CI63" i="26"/>
  <c r="AG63" i="26" s="1"/>
  <c r="CI64" i="26"/>
  <c r="AG64" i="26" s="1"/>
  <c r="CI65" i="26"/>
  <c r="AG65" i="26" s="1"/>
  <c r="CI66" i="26"/>
  <c r="AG66" i="26" s="1"/>
  <c r="CI67" i="26"/>
  <c r="AG67" i="26" s="1"/>
  <c r="CI68" i="26"/>
  <c r="AG68" i="26" s="1"/>
  <c r="CI69" i="26"/>
  <c r="AG69" i="26" s="1"/>
  <c r="CI70" i="26"/>
  <c r="AG70" i="26" s="1"/>
  <c r="CI71" i="26"/>
  <c r="AG71" i="26" s="1"/>
  <c r="CI72" i="26"/>
  <c r="AG72" i="26" s="1"/>
  <c r="CI73" i="26"/>
  <c r="AG73" i="26" s="1"/>
  <c r="CI74" i="26"/>
  <c r="AG74" i="26" s="1"/>
  <c r="CI75" i="26"/>
  <c r="AG75" i="26" s="1"/>
  <c r="CI76" i="26"/>
  <c r="AG76" i="26" s="1"/>
  <c r="CI77" i="26"/>
  <c r="AG77" i="26" s="1"/>
  <c r="CI78" i="26"/>
  <c r="AG78" i="26" s="1"/>
  <c r="CI79" i="26"/>
  <c r="AG79" i="26" s="1"/>
  <c r="CI80" i="26"/>
  <c r="AG80" i="26" s="1"/>
  <c r="CI81" i="26"/>
  <c r="AG81" i="26" s="1"/>
  <c r="CI82" i="26"/>
  <c r="AG82" i="26" s="1"/>
  <c r="CI83" i="26"/>
  <c r="AG83" i="26" s="1"/>
  <c r="CI84" i="26"/>
  <c r="AG84" i="26" s="1"/>
  <c r="CI85" i="26"/>
  <c r="AG85" i="26" s="1"/>
  <c r="CI86" i="26"/>
  <c r="AG86" i="26" s="1"/>
  <c r="CI87" i="26"/>
  <c r="AG87" i="26" s="1"/>
  <c r="CI88" i="26"/>
  <c r="AG88" i="26" s="1"/>
  <c r="CI89" i="26"/>
  <c r="AG89" i="26" s="1"/>
  <c r="CI90" i="26"/>
  <c r="AG90" i="26" s="1"/>
  <c r="CI91" i="26"/>
  <c r="AG91" i="26" s="1"/>
  <c r="CI92" i="26"/>
  <c r="AG92" i="26" s="1"/>
  <c r="CI93" i="26"/>
  <c r="AG93" i="26" s="1"/>
  <c r="CI94" i="26"/>
  <c r="AG94" i="26" s="1"/>
  <c r="CI95" i="26"/>
  <c r="AG95" i="26" s="1"/>
  <c r="CI96" i="26"/>
  <c r="AG96" i="26" s="1"/>
  <c r="CI97" i="26"/>
  <c r="AG97" i="26" s="1"/>
  <c r="CI98" i="26"/>
  <c r="AG98" i="26" s="1"/>
  <c r="CI99" i="26"/>
  <c r="AG99" i="26" s="1"/>
  <c r="CI100" i="26"/>
  <c r="AG100" i="26" s="1"/>
  <c r="CI101" i="26"/>
  <c r="AG101" i="26" s="1"/>
  <c r="CI102" i="26"/>
  <c r="AG102" i="26" s="1"/>
  <c r="CI103" i="26"/>
  <c r="AG103" i="26" s="1"/>
  <c r="CI104" i="26"/>
  <c r="AG104" i="26" s="1"/>
  <c r="CI105" i="26"/>
  <c r="AG105" i="26" s="1"/>
  <c r="CI106" i="26"/>
  <c r="AG106" i="26" s="1"/>
  <c r="CI107" i="26"/>
  <c r="AG107" i="26" s="1"/>
  <c r="CI108" i="26"/>
  <c r="AG108" i="26" s="1"/>
  <c r="CI109" i="26"/>
  <c r="AG109" i="26" s="1"/>
  <c r="CI110" i="26"/>
  <c r="AG110" i="26" s="1"/>
  <c r="CI111" i="26"/>
  <c r="AG111" i="26" s="1"/>
  <c r="CI112" i="26"/>
  <c r="AG112" i="26" s="1"/>
  <c r="CI113" i="26"/>
  <c r="AG113" i="26" s="1"/>
  <c r="CI114" i="26"/>
  <c r="AG114" i="26" s="1"/>
  <c r="CI115" i="26"/>
  <c r="AG115" i="26" s="1"/>
  <c r="CI116" i="26"/>
  <c r="AG116" i="26" s="1"/>
  <c r="CI117" i="26"/>
  <c r="AG117" i="26" s="1"/>
  <c r="CI118" i="26"/>
  <c r="AG118" i="26" s="1"/>
  <c r="CI119" i="26"/>
  <c r="AG119" i="26" s="1"/>
  <c r="CI120" i="26"/>
  <c r="AG120" i="26" s="1"/>
  <c r="CI121" i="26"/>
  <c r="AG121" i="26" s="1"/>
  <c r="CI122" i="26"/>
  <c r="AG122" i="26" s="1"/>
  <c r="CI123" i="26"/>
  <c r="AG123" i="26" s="1"/>
  <c r="CI124" i="26"/>
  <c r="AG124" i="26" s="1"/>
  <c r="CI125" i="26"/>
  <c r="AG125" i="26" s="1"/>
  <c r="CI126" i="26"/>
  <c r="AG126" i="26" s="1"/>
  <c r="CI127" i="26"/>
  <c r="AG127" i="26" s="1"/>
  <c r="CI128" i="26"/>
  <c r="AG128" i="26" s="1"/>
  <c r="CI129" i="26"/>
  <c r="AG129" i="26" s="1"/>
  <c r="CI130" i="26"/>
  <c r="AG130" i="26" s="1"/>
  <c r="CI131" i="26"/>
  <c r="AG131" i="26" s="1"/>
  <c r="CI132" i="26"/>
  <c r="AG132" i="26" s="1"/>
  <c r="CI133" i="26"/>
  <c r="AG133" i="26" s="1"/>
  <c r="CI134" i="26"/>
  <c r="AG134" i="26" s="1"/>
  <c r="CI135" i="26"/>
  <c r="AG135" i="26" s="1"/>
  <c r="CI136" i="26"/>
  <c r="AG136" i="26" s="1"/>
  <c r="CI137" i="26"/>
  <c r="AG137" i="26" s="1"/>
  <c r="CI138" i="26"/>
  <c r="AG138" i="26" s="1"/>
  <c r="CI139" i="26"/>
  <c r="AG139" i="26" s="1"/>
  <c r="CI140" i="26"/>
  <c r="AG140" i="26" s="1"/>
  <c r="CI141" i="26"/>
  <c r="AG141" i="26" s="1"/>
  <c r="CI142" i="26"/>
  <c r="AG142" i="26" s="1"/>
  <c r="CI143" i="26"/>
  <c r="AG143" i="26" s="1"/>
  <c r="CI144" i="26"/>
  <c r="AG144" i="26" s="1"/>
  <c r="CI145" i="26"/>
  <c r="AG145" i="26" s="1"/>
  <c r="CI146" i="26"/>
  <c r="AG146" i="26" s="1"/>
  <c r="CI147" i="26"/>
  <c r="AG147" i="26" s="1"/>
  <c r="CI148" i="26"/>
  <c r="AG148" i="26" s="1"/>
  <c r="CI149" i="26"/>
  <c r="AG149" i="26" s="1"/>
  <c r="CI150" i="26"/>
  <c r="AG150" i="26" s="1"/>
  <c r="CI151" i="26"/>
  <c r="AG151" i="26" s="1"/>
  <c r="CI152" i="26"/>
  <c r="AG152" i="26" s="1"/>
  <c r="CI153" i="26"/>
  <c r="AG153" i="26" s="1"/>
  <c r="CI154" i="26"/>
  <c r="AG154" i="26" s="1"/>
  <c r="CI155" i="26"/>
  <c r="AG155" i="26" s="1"/>
  <c r="CI156" i="26"/>
  <c r="AG156" i="26" s="1"/>
  <c r="CI157" i="26"/>
  <c r="AG157" i="26" s="1"/>
  <c r="CI158" i="26"/>
  <c r="AG158" i="26" s="1"/>
  <c r="CI159" i="26"/>
  <c r="AG159" i="26" s="1"/>
  <c r="CI160" i="26"/>
  <c r="AG160" i="26" s="1"/>
  <c r="CI161" i="26"/>
  <c r="AG161" i="26" s="1"/>
  <c r="CI162" i="26"/>
  <c r="AG162" i="26" s="1"/>
  <c r="CI163" i="26"/>
  <c r="AG163" i="26" s="1"/>
  <c r="CI164" i="26"/>
  <c r="AG164" i="26" s="1"/>
  <c r="CI165" i="26"/>
  <c r="AG165" i="26" s="1"/>
  <c r="CI166" i="26"/>
  <c r="AG166" i="26" s="1"/>
  <c r="CI167" i="26"/>
  <c r="AG167" i="26" s="1"/>
  <c r="CI168" i="26"/>
  <c r="AG168" i="26" s="1"/>
  <c r="CI169" i="26"/>
  <c r="AG169" i="26" s="1"/>
  <c r="CI170" i="26"/>
  <c r="AG170" i="26" s="1"/>
  <c r="CI171" i="26"/>
  <c r="AG171" i="26" s="1"/>
  <c r="CI172" i="26"/>
  <c r="AG172" i="26" s="1"/>
  <c r="CI173" i="26"/>
  <c r="AG173" i="26" s="1"/>
  <c r="CI174" i="26"/>
  <c r="AG174" i="26" s="1"/>
  <c r="CI175" i="26"/>
  <c r="AG175" i="26" s="1"/>
  <c r="CI176" i="26"/>
  <c r="AG176" i="26" s="1"/>
  <c r="CI177" i="26"/>
  <c r="AG177" i="26" s="1"/>
  <c r="CI178" i="26"/>
  <c r="AG178" i="26" s="1"/>
  <c r="CI179" i="26"/>
  <c r="AG179" i="26" s="1"/>
  <c r="CI180" i="26"/>
  <c r="AG180" i="26" s="1"/>
  <c r="CI181" i="26"/>
  <c r="AG181" i="26" s="1"/>
  <c r="CI182" i="26"/>
  <c r="AG182" i="26" s="1"/>
  <c r="CI183" i="26"/>
  <c r="AG183" i="26" s="1"/>
  <c r="CI184" i="26"/>
  <c r="AG184" i="26" s="1"/>
  <c r="CI185" i="26"/>
  <c r="AG185" i="26" s="1"/>
  <c r="CI186" i="26"/>
  <c r="AG186" i="26" s="1"/>
  <c r="CI187" i="26"/>
  <c r="AG187" i="26" s="1"/>
  <c r="CI188" i="26"/>
  <c r="AG188" i="26" s="1"/>
  <c r="CI189" i="26"/>
  <c r="AG189" i="26" s="1"/>
  <c r="CI190" i="26"/>
  <c r="AG190" i="26" s="1"/>
  <c r="CI191" i="26"/>
  <c r="AG191" i="26" s="1"/>
  <c r="CI192" i="26"/>
  <c r="AG192" i="26" s="1"/>
  <c r="CI193" i="26"/>
  <c r="AG193" i="26" s="1"/>
  <c r="CI194" i="26"/>
  <c r="AG194" i="26" s="1"/>
  <c r="CI195" i="26"/>
  <c r="AG195" i="26" s="1"/>
  <c r="CI196" i="26"/>
  <c r="AG196" i="26" s="1"/>
  <c r="CI197" i="26"/>
  <c r="AG197" i="26" s="1"/>
  <c r="CI198" i="26"/>
  <c r="AG198" i="26" s="1"/>
  <c r="CI199" i="26"/>
  <c r="AG199" i="26" s="1"/>
  <c r="CI200" i="26"/>
  <c r="AG200" i="26" s="1"/>
  <c r="CI201" i="26"/>
  <c r="AG201" i="26" s="1"/>
  <c r="CI202" i="26"/>
  <c r="AG202" i="26" s="1"/>
  <c r="CI203" i="26"/>
  <c r="AG203" i="26" s="1"/>
  <c r="CI204" i="26"/>
  <c r="AG204" i="26" s="1"/>
  <c r="CI205" i="26"/>
  <c r="AG205" i="26" s="1"/>
  <c r="CG200" i="26"/>
  <c r="AF200" i="26" s="1"/>
  <c r="CG201" i="26"/>
  <c r="AF201" i="26" s="1"/>
  <c r="CG202" i="26"/>
  <c r="AF202" i="26" s="1"/>
  <c r="CG203" i="26"/>
  <c r="AF203" i="26" s="1"/>
  <c r="CG204" i="26"/>
  <c r="AF204" i="26" s="1"/>
  <c r="CG205" i="26"/>
  <c r="AF205" i="26" s="1"/>
  <c r="CG8" i="26"/>
  <c r="AF8" i="26" s="1"/>
  <c r="CG9" i="26"/>
  <c r="CG10" i="26"/>
  <c r="AF10" i="26" s="1"/>
  <c r="CG11" i="26"/>
  <c r="AF11" i="26" s="1"/>
  <c r="CG12" i="26"/>
  <c r="CG13" i="26"/>
  <c r="AF13" i="26" s="1"/>
  <c r="CG14" i="26"/>
  <c r="AF14" i="26" s="1"/>
  <c r="CG15" i="26"/>
  <c r="AF15" i="26" s="1"/>
  <c r="CG16" i="26"/>
  <c r="AF16" i="26" s="1"/>
  <c r="CG17" i="26"/>
  <c r="AF17" i="26" s="1"/>
  <c r="CG18" i="26"/>
  <c r="AF18" i="26" s="1"/>
  <c r="CG19" i="26"/>
  <c r="AF19" i="26" s="1"/>
  <c r="CG20" i="26"/>
  <c r="AF20" i="26" s="1"/>
  <c r="CG21" i="26"/>
  <c r="AF21" i="26" s="1"/>
  <c r="CG22" i="26"/>
  <c r="AF22" i="26" s="1"/>
  <c r="CG23" i="26"/>
  <c r="AF23" i="26" s="1"/>
  <c r="CG24" i="26"/>
  <c r="AF24" i="26" s="1"/>
  <c r="CG25" i="26"/>
  <c r="AF25" i="26" s="1"/>
  <c r="CG26" i="26"/>
  <c r="AF26" i="26" s="1"/>
  <c r="CG27" i="26"/>
  <c r="AF27" i="26" s="1"/>
  <c r="CG28" i="26"/>
  <c r="AF28" i="26" s="1"/>
  <c r="CG29" i="26"/>
  <c r="AF29" i="26" s="1"/>
  <c r="CG30" i="26"/>
  <c r="AF30" i="26" s="1"/>
  <c r="CG31" i="26"/>
  <c r="AF31" i="26" s="1"/>
  <c r="CG32" i="26"/>
  <c r="AF32" i="26" s="1"/>
  <c r="CG33" i="26"/>
  <c r="AF33" i="26" s="1"/>
  <c r="CG34" i="26"/>
  <c r="AF34" i="26" s="1"/>
  <c r="CG35" i="26"/>
  <c r="AF35" i="26" s="1"/>
  <c r="CG36" i="26"/>
  <c r="AF36" i="26" s="1"/>
  <c r="CG37" i="26"/>
  <c r="AF37" i="26" s="1"/>
  <c r="CG38" i="26"/>
  <c r="AF38" i="26" s="1"/>
  <c r="CG39" i="26"/>
  <c r="AF39" i="26" s="1"/>
  <c r="CG40" i="26"/>
  <c r="AF40" i="26" s="1"/>
  <c r="CG41" i="26"/>
  <c r="AF41" i="26" s="1"/>
  <c r="CG42" i="26"/>
  <c r="AF42" i="26" s="1"/>
  <c r="CG43" i="26"/>
  <c r="AF43" i="26" s="1"/>
  <c r="CG44" i="26"/>
  <c r="AF44" i="26" s="1"/>
  <c r="CG45" i="26"/>
  <c r="AF45" i="26" s="1"/>
  <c r="CG46" i="26"/>
  <c r="AF46" i="26" s="1"/>
  <c r="CG47" i="26"/>
  <c r="AF47" i="26" s="1"/>
  <c r="CG48" i="26"/>
  <c r="AF48" i="26" s="1"/>
  <c r="CG49" i="26"/>
  <c r="AF49" i="26" s="1"/>
  <c r="CG50" i="26"/>
  <c r="AF50" i="26" s="1"/>
  <c r="CG51" i="26"/>
  <c r="AF51" i="26" s="1"/>
  <c r="CG52" i="26"/>
  <c r="AF52" i="26" s="1"/>
  <c r="CG53" i="26"/>
  <c r="AF53" i="26" s="1"/>
  <c r="CG54" i="26"/>
  <c r="AF54" i="26" s="1"/>
  <c r="CG55" i="26"/>
  <c r="AF55" i="26" s="1"/>
  <c r="CG56" i="26"/>
  <c r="AF56" i="26" s="1"/>
  <c r="CG57" i="26"/>
  <c r="AF57" i="26" s="1"/>
  <c r="CG58" i="26"/>
  <c r="AF58" i="26" s="1"/>
  <c r="CG59" i="26"/>
  <c r="AF59" i="26" s="1"/>
  <c r="CG60" i="26"/>
  <c r="AF60" i="26" s="1"/>
  <c r="CG61" i="26"/>
  <c r="AF61" i="26" s="1"/>
  <c r="CG62" i="26"/>
  <c r="AF62" i="26" s="1"/>
  <c r="CG63" i="26"/>
  <c r="AF63" i="26" s="1"/>
  <c r="CG64" i="26"/>
  <c r="AF64" i="26" s="1"/>
  <c r="CG65" i="26"/>
  <c r="AF65" i="26" s="1"/>
  <c r="CG66" i="26"/>
  <c r="AF66" i="26" s="1"/>
  <c r="CG67" i="26"/>
  <c r="AF67" i="26" s="1"/>
  <c r="CG68" i="26"/>
  <c r="AF68" i="26" s="1"/>
  <c r="CG69" i="26"/>
  <c r="AF69" i="26" s="1"/>
  <c r="CG70" i="26"/>
  <c r="AF70" i="26" s="1"/>
  <c r="CG71" i="26"/>
  <c r="AF71" i="26" s="1"/>
  <c r="CG72" i="26"/>
  <c r="AF72" i="26" s="1"/>
  <c r="CG73" i="26"/>
  <c r="AF73" i="26" s="1"/>
  <c r="CG74" i="26"/>
  <c r="AF74" i="26" s="1"/>
  <c r="CG75" i="26"/>
  <c r="AF75" i="26" s="1"/>
  <c r="CG76" i="26"/>
  <c r="AF76" i="26" s="1"/>
  <c r="CG77" i="26"/>
  <c r="AF77" i="26" s="1"/>
  <c r="CG78" i="26"/>
  <c r="AF78" i="26" s="1"/>
  <c r="CG79" i="26"/>
  <c r="AF79" i="26" s="1"/>
  <c r="CG80" i="26"/>
  <c r="AF80" i="26" s="1"/>
  <c r="CG81" i="26"/>
  <c r="AF81" i="26" s="1"/>
  <c r="CG82" i="26"/>
  <c r="AF82" i="26" s="1"/>
  <c r="CG83" i="26"/>
  <c r="AF83" i="26" s="1"/>
  <c r="CG84" i="26"/>
  <c r="AF84" i="26" s="1"/>
  <c r="CG85" i="26"/>
  <c r="AF85" i="26" s="1"/>
  <c r="CG86" i="26"/>
  <c r="AF86" i="26" s="1"/>
  <c r="CG87" i="26"/>
  <c r="AF87" i="26" s="1"/>
  <c r="CG88" i="26"/>
  <c r="AF88" i="26" s="1"/>
  <c r="CG89" i="26"/>
  <c r="AF89" i="26" s="1"/>
  <c r="CG90" i="26"/>
  <c r="AF90" i="26" s="1"/>
  <c r="CG91" i="26"/>
  <c r="AF91" i="26" s="1"/>
  <c r="CG92" i="26"/>
  <c r="AF92" i="26" s="1"/>
  <c r="CG93" i="26"/>
  <c r="AF93" i="26" s="1"/>
  <c r="CG94" i="26"/>
  <c r="AF94" i="26" s="1"/>
  <c r="CG95" i="26"/>
  <c r="AF95" i="26" s="1"/>
  <c r="CG96" i="26"/>
  <c r="AF96" i="26" s="1"/>
  <c r="CG97" i="26"/>
  <c r="AF97" i="26" s="1"/>
  <c r="CG98" i="26"/>
  <c r="AF98" i="26" s="1"/>
  <c r="CG99" i="26"/>
  <c r="AF99" i="26" s="1"/>
  <c r="CG100" i="26"/>
  <c r="AF100" i="26" s="1"/>
  <c r="CG101" i="26"/>
  <c r="AF101" i="26" s="1"/>
  <c r="CG102" i="26"/>
  <c r="AF102" i="26" s="1"/>
  <c r="CG103" i="26"/>
  <c r="AF103" i="26" s="1"/>
  <c r="CG104" i="26"/>
  <c r="AF104" i="26" s="1"/>
  <c r="CG105" i="26"/>
  <c r="AF105" i="26" s="1"/>
  <c r="CG106" i="26"/>
  <c r="AF106" i="26" s="1"/>
  <c r="CG107" i="26"/>
  <c r="AF107" i="26" s="1"/>
  <c r="CG108" i="26"/>
  <c r="AF108" i="26" s="1"/>
  <c r="CG109" i="26"/>
  <c r="AF109" i="26" s="1"/>
  <c r="CG110" i="26"/>
  <c r="AF110" i="26" s="1"/>
  <c r="CG111" i="26"/>
  <c r="AF111" i="26" s="1"/>
  <c r="CG112" i="26"/>
  <c r="AF112" i="26" s="1"/>
  <c r="CG113" i="26"/>
  <c r="AF113" i="26" s="1"/>
  <c r="CG114" i="26"/>
  <c r="AF114" i="26" s="1"/>
  <c r="CG115" i="26"/>
  <c r="AF115" i="26" s="1"/>
  <c r="CG116" i="26"/>
  <c r="AF116" i="26" s="1"/>
  <c r="CG117" i="26"/>
  <c r="AF117" i="26" s="1"/>
  <c r="CG118" i="26"/>
  <c r="AF118" i="26" s="1"/>
  <c r="CG119" i="26"/>
  <c r="AF119" i="26" s="1"/>
  <c r="CG120" i="26"/>
  <c r="AF120" i="26" s="1"/>
  <c r="CG121" i="26"/>
  <c r="AF121" i="26" s="1"/>
  <c r="CG122" i="26"/>
  <c r="AF122" i="26" s="1"/>
  <c r="CG123" i="26"/>
  <c r="AF123" i="26" s="1"/>
  <c r="CG124" i="26"/>
  <c r="AF124" i="26" s="1"/>
  <c r="CG125" i="26"/>
  <c r="AF125" i="26" s="1"/>
  <c r="CG126" i="26"/>
  <c r="AF126" i="26" s="1"/>
  <c r="CG127" i="26"/>
  <c r="AF127" i="26" s="1"/>
  <c r="CG128" i="26"/>
  <c r="AF128" i="26" s="1"/>
  <c r="CG129" i="26"/>
  <c r="AF129" i="26" s="1"/>
  <c r="CG130" i="26"/>
  <c r="AF130" i="26" s="1"/>
  <c r="CG131" i="26"/>
  <c r="AF131" i="26" s="1"/>
  <c r="CG132" i="26"/>
  <c r="AF132" i="26" s="1"/>
  <c r="CG133" i="26"/>
  <c r="AF133" i="26" s="1"/>
  <c r="CG134" i="26"/>
  <c r="AF134" i="26" s="1"/>
  <c r="CG135" i="26"/>
  <c r="AF135" i="26" s="1"/>
  <c r="CG136" i="26"/>
  <c r="AF136" i="26" s="1"/>
  <c r="CG137" i="26"/>
  <c r="AF137" i="26" s="1"/>
  <c r="CG138" i="26"/>
  <c r="AF138" i="26" s="1"/>
  <c r="CG139" i="26"/>
  <c r="AF139" i="26" s="1"/>
  <c r="CG140" i="26"/>
  <c r="AF140" i="26" s="1"/>
  <c r="CG141" i="26"/>
  <c r="AF141" i="26" s="1"/>
  <c r="CG142" i="26"/>
  <c r="AF142" i="26" s="1"/>
  <c r="CG143" i="26"/>
  <c r="AF143" i="26" s="1"/>
  <c r="CG144" i="26"/>
  <c r="AF144" i="26" s="1"/>
  <c r="CG145" i="26"/>
  <c r="AF145" i="26" s="1"/>
  <c r="CG146" i="26"/>
  <c r="AF146" i="26" s="1"/>
  <c r="CG147" i="26"/>
  <c r="AF147" i="26" s="1"/>
  <c r="CG148" i="26"/>
  <c r="AF148" i="26" s="1"/>
  <c r="CG149" i="26"/>
  <c r="AF149" i="26" s="1"/>
  <c r="CG150" i="26"/>
  <c r="AF150" i="26" s="1"/>
  <c r="CG151" i="26"/>
  <c r="AF151" i="26" s="1"/>
  <c r="CG152" i="26"/>
  <c r="AF152" i="26" s="1"/>
  <c r="CG153" i="26"/>
  <c r="AF153" i="26" s="1"/>
  <c r="CG154" i="26"/>
  <c r="AF154" i="26" s="1"/>
  <c r="CG155" i="26"/>
  <c r="AF155" i="26" s="1"/>
  <c r="CG156" i="26"/>
  <c r="AF156" i="26" s="1"/>
  <c r="CG157" i="26"/>
  <c r="AF157" i="26" s="1"/>
  <c r="CG158" i="26"/>
  <c r="AF158" i="26" s="1"/>
  <c r="CG159" i="26"/>
  <c r="AF159" i="26" s="1"/>
  <c r="CG160" i="26"/>
  <c r="AF160" i="26" s="1"/>
  <c r="CG161" i="26"/>
  <c r="AF161" i="26" s="1"/>
  <c r="CG162" i="26"/>
  <c r="AF162" i="26" s="1"/>
  <c r="CG163" i="26"/>
  <c r="AF163" i="26" s="1"/>
  <c r="CG164" i="26"/>
  <c r="AF164" i="26" s="1"/>
  <c r="CG165" i="26"/>
  <c r="AF165" i="26" s="1"/>
  <c r="CG166" i="26"/>
  <c r="AF166" i="26" s="1"/>
  <c r="CG167" i="26"/>
  <c r="AF167" i="26" s="1"/>
  <c r="CG168" i="26"/>
  <c r="AF168" i="26" s="1"/>
  <c r="CG169" i="26"/>
  <c r="AF169" i="26" s="1"/>
  <c r="CG170" i="26"/>
  <c r="AF170" i="26" s="1"/>
  <c r="CG171" i="26"/>
  <c r="AF171" i="26" s="1"/>
  <c r="CG172" i="26"/>
  <c r="AF172" i="26" s="1"/>
  <c r="CG173" i="26"/>
  <c r="AF173" i="26" s="1"/>
  <c r="CG174" i="26"/>
  <c r="AF174" i="26" s="1"/>
  <c r="CG175" i="26"/>
  <c r="AF175" i="26" s="1"/>
  <c r="CG176" i="26"/>
  <c r="AF176" i="26" s="1"/>
  <c r="CG177" i="26"/>
  <c r="AF177" i="26" s="1"/>
  <c r="CG178" i="26"/>
  <c r="AF178" i="26" s="1"/>
  <c r="CG179" i="26"/>
  <c r="AF179" i="26" s="1"/>
  <c r="CG180" i="26"/>
  <c r="AF180" i="26" s="1"/>
  <c r="CG181" i="26"/>
  <c r="AF181" i="26" s="1"/>
  <c r="CG182" i="26"/>
  <c r="AF182" i="26" s="1"/>
  <c r="CG183" i="26"/>
  <c r="AF183" i="26" s="1"/>
  <c r="CG184" i="26"/>
  <c r="AF184" i="26" s="1"/>
  <c r="CG185" i="26"/>
  <c r="AF185" i="26" s="1"/>
  <c r="CG186" i="26"/>
  <c r="AF186" i="26" s="1"/>
  <c r="CG187" i="26"/>
  <c r="AF187" i="26" s="1"/>
  <c r="CG188" i="26"/>
  <c r="AF188" i="26" s="1"/>
  <c r="CG189" i="26"/>
  <c r="AF189" i="26" s="1"/>
  <c r="CG190" i="26"/>
  <c r="AF190" i="26" s="1"/>
  <c r="CG191" i="26"/>
  <c r="AF191" i="26" s="1"/>
  <c r="CG192" i="26"/>
  <c r="AF192" i="26" s="1"/>
  <c r="CG193" i="26"/>
  <c r="AF193" i="26" s="1"/>
  <c r="CG194" i="26"/>
  <c r="AF194" i="26" s="1"/>
  <c r="CG195" i="26"/>
  <c r="AF195" i="26" s="1"/>
  <c r="CG196" i="26"/>
  <c r="AF196" i="26" s="1"/>
  <c r="CG197" i="26"/>
  <c r="AF197" i="26" s="1"/>
  <c r="CG198" i="26"/>
  <c r="AF198" i="26" s="1"/>
  <c r="CG199" i="26"/>
  <c r="AF199" i="26" s="1"/>
  <c r="B14" i="23"/>
  <c r="E27" i="23"/>
  <c r="E28" i="23"/>
  <c r="E29" i="23"/>
  <c r="E30" i="23"/>
  <c r="E31" i="23"/>
  <c r="E32" i="23"/>
  <c r="E26" i="23"/>
  <c r="E20" i="23"/>
  <c r="E19" i="23"/>
  <c r="E18" i="23"/>
  <c r="C37" i="14"/>
  <c r="F32" i="14" s="1"/>
  <c r="B52" i="14"/>
  <c r="B28" i="14"/>
  <c r="CF6" i="25"/>
  <c r="CF7" i="25"/>
  <c r="CF8" i="25"/>
  <c r="CF9" i="25"/>
  <c r="CF10" i="25"/>
  <c r="CF11" i="25"/>
  <c r="CF12" i="25"/>
  <c r="CF13" i="25"/>
  <c r="CF14" i="25"/>
  <c r="CF15" i="25"/>
  <c r="CF16" i="25"/>
  <c r="CF17" i="25"/>
  <c r="CF18" i="25"/>
  <c r="CF19" i="25"/>
  <c r="CF20" i="25"/>
  <c r="CF21" i="25"/>
  <c r="CF22" i="25"/>
  <c r="CF23" i="25"/>
  <c r="CF24" i="25"/>
  <c r="CF25" i="25"/>
  <c r="CF26" i="25"/>
  <c r="CF27" i="25"/>
  <c r="CF28" i="25"/>
  <c r="CF29" i="25"/>
  <c r="CF30" i="25"/>
  <c r="CF31" i="25"/>
  <c r="CF32" i="25"/>
  <c r="CF33" i="25"/>
  <c r="CF34" i="25"/>
  <c r="CF35" i="25"/>
  <c r="CF36" i="25"/>
  <c r="CF37" i="25"/>
  <c r="CF38" i="25"/>
  <c r="CF39" i="25"/>
  <c r="CF40" i="25"/>
  <c r="CF41" i="25"/>
  <c r="CF42" i="25"/>
  <c r="CF43" i="25"/>
  <c r="CF44" i="25"/>
  <c r="CF45" i="25"/>
  <c r="CF46" i="25"/>
  <c r="CF47" i="25"/>
  <c r="CF48" i="25"/>
  <c r="CF49" i="25"/>
  <c r="CF50" i="25"/>
  <c r="CF51" i="25"/>
  <c r="CF52" i="25"/>
  <c r="CF53" i="25"/>
  <c r="CF54" i="25"/>
  <c r="CF55" i="25"/>
  <c r="CF56" i="25"/>
  <c r="CF57" i="25"/>
  <c r="CF58" i="25"/>
  <c r="CF59" i="25"/>
  <c r="CF60" i="25"/>
  <c r="CF61" i="25"/>
  <c r="CF62" i="25"/>
  <c r="CF63" i="25"/>
  <c r="CF64" i="25"/>
  <c r="CF65" i="25"/>
  <c r="CF66" i="25"/>
  <c r="CF67" i="25"/>
  <c r="CF68" i="25"/>
  <c r="CF69" i="25"/>
  <c r="CF70" i="25"/>
  <c r="CF71" i="25"/>
  <c r="CF72" i="25"/>
  <c r="CF73" i="25"/>
  <c r="CF74" i="25"/>
  <c r="CF75" i="25"/>
  <c r="CF76" i="25"/>
  <c r="CF77" i="25"/>
  <c r="CF78" i="25"/>
  <c r="CF79" i="25"/>
  <c r="CF80" i="25"/>
  <c r="CF81" i="25"/>
  <c r="CF82" i="25"/>
  <c r="CF83" i="25"/>
  <c r="CF84" i="25"/>
  <c r="CF85" i="25"/>
  <c r="CF86" i="25"/>
  <c r="CF87" i="25"/>
  <c r="CF88" i="25"/>
  <c r="CF89" i="25"/>
  <c r="CF90" i="25"/>
  <c r="CF91" i="25"/>
  <c r="CF92" i="25"/>
  <c r="CF93" i="25"/>
  <c r="CF94" i="25"/>
  <c r="CF95" i="25"/>
  <c r="CF96" i="25"/>
  <c r="CF97" i="25"/>
  <c r="CF98" i="25"/>
  <c r="CF99" i="25"/>
  <c r="CF100" i="25"/>
  <c r="CF101" i="25"/>
  <c r="CF102" i="25"/>
  <c r="CF103" i="25"/>
  <c r="CF104" i="25"/>
  <c r="CF105" i="25"/>
  <c r="CF106" i="25"/>
  <c r="CF107" i="25"/>
  <c r="CF108" i="25"/>
  <c r="CF109" i="25"/>
  <c r="CF110" i="25"/>
  <c r="CF111" i="25"/>
  <c r="CF112" i="25"/>
  <c r="CF113" i="25"/>
  <c r="CF114" i="25"/>
  <c r="CF115" i="25"/>
  <c r="CF116" i="25"/>
  <c r="CF117" i="25"/>
  <c r="CF118" i="25"/>
  <c r="CF119" i="25"/>
  <c r="CF120" i="25"/>
  <c r="CF121" i="25"/>
  <c r="CF122" i="25"/>
  <c r="CF123" i="25"/>
  <c r="CF124" i="25"/>
  <c r="CF125" i="25"/>
  <c r="CF126" i="25"/>
  <c r="CF127" i="25"/>
  <c r="CF128" i="25"/>
  <c r="CF129" i="25"/>
  <c r="CF130" i="25"/>
  <c r="CF131" i="25"/>
  <c r="CF132" i="25"/>
  <c r="CF133" i="25"/>
  <c r="CF134" i="25"/>
  <c r="CF135" i="25"/>
  <c r="CF136" i="25"/>
  <c r="CF137" i="25"/>
  <c r="CF138" i="25"/>
  <c r="CF139" i="25"/>
  <c r="CF140" i="25"/>
  <c r="CF141" i="25"/>
  <c r="CF142" i="25"/>
  <c r="CF143" i="25"/>
  <c r="CF144" i="25"/>
  <c r="CF145" i="25"/>
  <c r="CF146" i="25"/>
  <c r="CF147" i="25"/>
  <c r="CF148" i="25"/>
  <c r="CF149" i="25"/>
  <c r="CF150" i="25"/>
  <c r="CF151" i="25"/>
  <c r="CF152" i="25"/>
  <c r="CF153" i="25"/>
  <c r="CF154" i="25"/>
  <c r="CF155" i="25"/>
  <c r="CF156" i="25"/>
  <c r="CF157" i="25"/>
  <c r="CF158" i="25"/>
  <c r="CF159" i="25"/>
  <c r="CF160" i="25"/>
  <c r="CF161" i="25"/>
  <c r="CF162" i="25"/>
  <c r="CF163" i="25"/>
  <c r="CF164" i="25"/>
  <c r="CF165" i="25"/>
  <c r="CF166" i="25"/>
  <c r="CF167" i="25"/>
  <c r="CF168" i="25"/>
  <c r="CF169" i="25"/>
  <c r="CF170" i="25"/>
  <c r="CF171" i="25"/>
  <c r="CF172" i="25"/>
  <c r="CF173" i="25"/>
  <c r="CF174" i="25"/>
  <c r="CF175" i="25"/>
  <c r="CF176" i="25"/>
  <c r="CF177" i="25"/>
  <c r="CF178" i="25"/>
  <c r="CF179" i="25"/>
  <c r="CF180" i="25"/>
  <c r="CF181" i="25"/>
  <c r="CF182" i="25"/>
  <c r="CF183" i="25"/>
  <c r="CF184" i="25"/>
  <c r="CF185" i="25"/>
  <c r="CF186" i="25"/>
  <c r="CF187" i="25"/>
  <c r="CF188" i="25"/>
  <c r="CF189" i="25"/>
  <c r="CF190" i="25"/>
  <c r="CF191" i="25"/>
  <c r="CF192" i="25"/>
  <c r="CF193" i="25"/>
  <c r="CF194" i="25"/>
  <c r="CF195" i="25"/>
  <c r="CF196" i="25"/>
  <c r="CF197" i="25"/>
  <c r="CF198" i="25"/>
  <c r="CF199" i="25"/>
  <c r="CF200" i="25"/>
  <c r="CF201" i="25"/>
  <c r="CF202" i="25"/>
  <c r="CF203" i="25"/>
  <c r="CF5" i="25"/>
  <c r="CD5" i="25"/>
  <c r="CC6" i="25"/>
  <c r="CC7" i="25"/>
  <c r="CC8" i="25"/>
  <c r="CC9" i="25"/>
  <c r="CC10" i="25"/>
  <c r="CC11" i="25"/>
  <c r="CC12" i="25"/>
  <c r="CC13" i="25"/>
  <c r="CC14" i="25"/>
  <c r="CC15" i="25"/>
  <c r="CC16" i="25"/>
  <c r="CC17" i="25"/>
  <c r="CC18" i="25"/>
  <c r="CC19" i="25"/>
  <c r="CC20" i="25"/>
  <c r="CC21" i="25"/>
  <c r="CC22" i="25"/>
  <c r="CC23" i="25"/>
  <c r="CC24" i="25"/>
  <c r="CC25" i="25"/>
  <c r="CC26" i="25"/>
  <c r="CC27" i="25"/>
  <c r="CC28" i="25"/>
  <c r="CC29" i="25"/>
  <c r="CC30" i="25"/>
  <c r="CC31" i="25"/>
  <c r="CC32" i="25"/>
  <c r="CC33" i="25"/>
  <c r="CC34" i="25"/>
  <c r="CC35" i="25"/>
  <c r="CC36" i="25"/>
  <c r="CC37" i="25"/>
  <c r="CC38" i="25"/>
  <c r="CC39" i="25"/>
  <c r="CC40" i="25"/>
  <c r="CC41" i="25"/>
  <c r="CC42" i="25"/>
  <c r="CC43" i="25"/>
  <c r="CC44" i="25"/>
  <c r="CC45" i="25"/>
  <c r="CC46" i="25"/>
  <c r="CC47" i="25"/>
  <c r="CC48" i="25"/>
  <c r="CC49" i="25"/>
  <c r="CC50" i="25"/>
  <c r="CC51" i="25"/>
  <c r="CC52" i="25"/>
  <c r="CC53" i="25"/>
  <c r="CC54" i="25"/>
  <c r="CC55" i="25"/>
  <c r="CC56" i="25"/>
  <c r="CC57" i="25"/>
  <c r="CC58" i="25"/>
  <c r="CC59" i="25"/>
  <c r="CC60" i="25"/>
  <c r="CC61" i="25"/>
  <c r="CC62" i="25"/>
  <c r="CC63" i="25"/>
  <c r="CC64" i="25"/>
  <c r="CC65" i="25"/>
  <c r="CC66" i="25"/>
  <c r="CC67" i="25"/>
  <c r="CC68" i="25"/>
  <c r="CC69" i="25"/>
  <c r="CC70" i="25"/>
  <c r="CC71" i="25"/>
  <c r="CC72" i="25"/>
  <c r="CC73" i="25"/>
  <c r="CC74" i="25"/>
  <c r="CC75" i="25"/>
  <c r="CC76" i="25"/>
  <c r="CC77" i="25"/>
  <c r="CC78" i="25"/>
  <c r="CC79" i="25"/>
  <c r="CC80" i="25"/>
  <c r="CC81" i="25"/>
  <c r="CC82" i="25"/>
  <c r="CC83" i="25"/>
  <c r="CC84" i="25"/>
  <c r="CC85" i="25"/>
  <c r="CC86" i="25"/>
  <c r="CC87" i="25"/>
  <c r="CC88" i="25"/>
  <c r="CC89" i="25"/>
  <c r="CC90" i="25"/>
  <c r="CC91" i="25"/>
  <c r="CC92" i="25"/>
  <c r="CC93" i="25"/>
  <c r="CC94" i="25"/>
  <c r="CC95" i="25"/>
  <c r="CC96" i="25"/>
  <c r="CC97" i="25"/>
  <c r="CC98" i="25"/>
  <c r="CC99" i="25"/>
  <c r="CC100" i="25"/>
  <c r="CC101" i="25"/>
  <c r="CC102" i="25"/>
  <c r="CC103" i="25"/>
  <c r="CC104" i="25"/>
  <c r="CC105" i="25"/>
  <c r="CC106" i="25"/>
  <c r="CC107" i="25"/>
  <c r="CC108" i="25"/>
  <c r="CC109" i="25"/>
  <c r="CC110" i="25"/>
  <c r="CC111" i="25"/>
  <c r="CC112" i="25"/>
  <c r="CC113" i="25"/>
  <c r="CC114" i="25"/>
  <c r="CC115" i="25"/>
  <c r="CC116" i="25"/>
  <c r="CC117" i="25"/>
  <c r="CC118" i="25"/>
  <c r="CC119" i="25"/>
  <c r="CC120" i="25"/>
  <c r="CC121" i="25"/>
  <c r="CC122" i="25"/>
  <c r="CC123" i="25"/>
  <c r="CC124" i="25"/>
  <c r="CC125" i="25"/>
  <c r="CC126" i="25"/>
  <c r="CC127" i="25"/>
  <c r="CC128" i="25"/>
  <c r="CC129" i="25"/>
  <c r="CC130" i="25"/>
  <c r="CC131" i="25"/>
  <c r="CC132" i="25"/>
  <c r="CC133" i="25"/>
  <c r="CC134" i="25"/>
  <c r="CC135" i="25"/>
  <c r="CC136" i="25"/>
  <c r="CC137" i="25"/>
  <c r="CC138" i="25"/>
  <c r="CC139" i="25"/>
  <c r="CC140" i="25"/>
  <c r="CC141" i="25"/>
  <c r="CC142" i="25"/>
  <c r="CC143" i="25"/>
  <c r="CC144" i="25"/>
  <c r="CC145" i="25"/>
  <c r="CC146" i="25"/>
  <c r="CC147" i="25"/>
  <c r="CC148" i="25"/>
  <c r="CC149" i="25"/>
  <c r="CC150" i="25"/>
  <c r="CC151" i="25"/>
  <c r="CC152" i="25"/>
  <c r="CC153" i="25"/>
  <c r="CC154" i="25"/>
  <c r="CC155" i="25"/>
  <c r="CC156" i="25"/>
  <c r="CC157" i="25"/>
  <c r="CC158" i="25"/>
  <c r="CC159" i="25"/>
  <c r="CC160" i="25"/>
  <c r="CC161" i="25"/>
  <c r="CC162" i="25"/>
  <c r="CC163" i="25"/>
  <c r="CC164" i="25"/>
  <c r="CC165" i="25"/>
  <c r="CC166" i="25"/>
  <c r="CC167" i="25"/>
  <c r="CC168" i="25"/>
  <c r="CC169" i="25"/>
  <c r="CC170" i="25"/>
  <c r="CC171" i="25"/>
  <c r="CC172" i="25"/>
  <c r="CC173" i="25"/>
  <c r="CC174" i="25"/>
  <c r="CC175" i="25"/>
  <c r="CC176" i="25"/>
  <c r="CC177" i="25"/>
  <c r="CC178" i="25"/>
  <c r="CC179" i="25"/>
  <c r="CC180" i="25"/>
  <c r="CC181" i="25"/>
  <c r="CC182" i="25"/>
  <c r="CC183" i="25"/>
  <c r="CC184" i="25"/>
  <c r="CC185" i="25"/>
  <c r="CC186" i="25"/>
  <c r="CC187" i="25"/>
  <c r="CC188" i="25"/>
  <c r="CC189" i="25"/>
  <c r="CC190" i="25"/>
  <c r="CC191" i="25"/>
  <c r="CC192" i="25"/>
  <c r="CC193" i="25"/>
  <c r="CC194" i="25"/>
  <c r="CC195" i="25"/>
  <c r="CC196" i="25"/>
  <c r="CC197" i="25"/>
  <c r="CC198" i="25"/>
  <c r="CC199" i="25"/>
  <c r="CC200" i="25"/>
  <c r="CC201" i="25"/>
  <c r="CC202" i="25"/>
  <c r="CC203" i="25"/>
  <c r="CC5" i="25"/>
  <c r="CS6" i="25"/>
  <c r="CS7" i="25"/>
  <c r="CS8" i="25"/>
  <c r="CS9" i="25"/>
  <c r="CS10" i="25"/>
  <c r="CS11" i="25"/>
  <c r="CS12" i="25"/>
  <c r="CS13" i="25"/>
  <c r="CS14" i="25"/>
  <c r="CS15" i="25"/>
  <c r="CS16" i="25"/>
  <c r="CS17" i="25"/>
  <c r="CS18" i="25"/>
  <c r="CS19" i="25"/>
  <c r="CS20" i="25"/>
  <c r="CS21" i="25"/>
  <c r="CS22" i="25"/>
  <c r="CS23" i="25"/>
  <c r="CS24" i="25"/>
  <c r="CS25" i="25"/>
  <c r="CS26" i="25"/>
  <c r="CS27" i="25"/>
  <c r="CS28" i="25"/>
  <c r="CS29" i="25"/>
  <c r="CS30" i="25"/>
  <c r="CS31" i="25"/>
  <c r="CS32" i="25"/>
  <c r="CS33" i="25"/>
  <c r="CS34" i="25"/>
  <c r="CS35" i="25"/>
  <c r="CS36" i="25"/>
  <c r="CS37" i="25"/>
  <c r="CS38" i="25"/>
  <c r="CS39" i="25"/>
  <c r="CS40" i="25"/>
  <c r="CS41" i="25"/>
  <c r="CS42" i="25"/>
  <c r="CS43" i="25"/>
  <c r="CS44" i="25"/>
  <c r="CS45" i="25"/>
  <c r="CS46" i="25"/>
  <c r="CS47" i="25"/>
  <c r="CS48" i="25"/>
  <c r="CS49" i="25"/>
  <c r="CS50" i="25"/>
  <c r="CS51" i="25"/>
  <c r="CS52" i="25"/>
  <c r="CS53" i="25"/>
  <c r="CS54" i="25"/>
  <c r="CS55" i="25"/>
  <c r="CS56" i="25"/>
  <c r="CS57" i="25"/>
  <c r="CS58" i="25"/>
  <c r="CS59" i="25"/>
  <c r="CS60" i="25"/>
  <c r="CS61" i="25"/>
  <c r="CS62" i="25"/>
  <c r="CS63" i="25"/>
  <c r="CS64" i="25"/>
  <c r="CS65" i="25"/>
  <c r="CS66" i="25"/>
  <c r="CS67" i="25"/>
  <c r="CS68" i="25"/>
  <c r="CS69" i="25"/>
  <c r="CS70" i="25"/>
  <c r="CS71" i="25"/>
  <c r="CS72" i="25"/>
  <c r="CS73" i="25"/>
  <c r="CS74" i="25"/>
  <c r="CS75" i="25"/>
  <c r="CS76" i="25"/>
  <c r="CS77" i="25"/>
  <c r="CS78" i="25"/>
  <c r="CS79" i="25"/>
  <c r="CS80" i="25"/>
  <c r="CS81" i="25"/>
  <c r="CS82" i="25"/>
  <c r="CS83" i="25"/>
  <c r="CS84" i="25"/>
  <c r="CS85" i="25"/>
  <c r="CS86" i="25"/>
  <c r="CS87" i="25"/>
  <c r="CS88" i="25"/>
  <c r="CS89" i="25"/>
  <c r="CS90" i="25"/>
  <c r="CS91" i="25"/>
  <c r="CS92" i="25"/>
  <c r="CS93" i="25"/>
  <c r="CS94" i="25"/>
  <c r="CS95" i="25"/>
  <c r="CS96" i="25"/>
  <c r="CS97" i="25"/>
  <c r="CS98" i="25"/>
  <c r="CS99" i="25"/>
  <c r="CS100" i="25"/>
  <c r="CS101" i="25"/>
  <c r="CS102" i="25"/>
  <c r="CS103" i="25"/>
  <c r="CS104" i="25"/>
  <c r="CS105" i="25"/>
  <c r="CS106" i="25"/>
  <c r="CS107" i="25"/>
  <c r="CS108" i="25"/>
  <c r="CS109" i="25"/>
  <c r="CS110" i="25"/>
  <c r="CS111" i="25"/>
  <c r="CS112" i="25"/>
  <c r="CS113" i="25"/>
  <c r="CS114" i="25"/>
  <c r="CS115" i="25"/>
  <c r="CS116" i="25"/>
  <c r="CS117" i="25"/>
  <c r="CS118" i="25"/>
  <c r="CS119" i="25"/>
  <c r="CS120" i="25"/>
  <c r="CS121" i="25"/>
  <c r="CS122" i="25"/>
  <c r="CS123" i="25"/>
  <c r="CS124" i="25"/>
  <c r="CS125" i="25"/>
  <c r="CS126" i="25"/>
  <c r="CS127" i="25"/>
  <c r="CS128" i="25"/>
  <c r="CS129" i="25"/>
  <c r="CS130" i="25"/>
  <c r="CS131" i="25"/>
  <c r="CS132" i="25"/>
  <c r="CS133" i="25"/>
  <c r="CS134" i="25"/>
  <c r="CS135" i="25"/>
  <c r="CS136" i="25"/>
  <c r="CS137" i="25"/>
  <c r="CS138" i="25"/>
  <c r="CS139" i="25"/>
  <c r="CS140" i="25"/>
  <c r="CS141" i="25"/>
  <c r="CS142" i="25"/>
  <c r="CS143" i="25"/>
  <c r="CS144" i="25"/>
  <c r="CS145" i="25"/>
  <c r="CS146" i="25"/>
  <c r="CS147" i="25"/>
  <c r="CS148" i="25"/>
  <c r="CS149" i="25"/>
  <c r="CS150" i="25"/>
  <c r="CS151" i="25"/>
  <c r="CS152" i="25"/>
  <c r="CS153" i="25"/>
  <c r="CS154" i="25"/>
  <c r="CS155" i="25"/>
  <c r="CS156" i="25"/>
  <c r="CS157" i="25"/>
  <c r="CS158" i="25"/>
  <c r="CS159" i="25"/>
  <c r="CS160" i="25"/>
  <c r="CS161" i="25"/>
  <c r="CS162" i="25"/>
  <c r="CS163" i="25"/>
  <c r="CS164" i="25"/>
  <c r="CS165" i="25"/>
  <c r="CS166" i="25"/>
  <c r="CS167" i="25"/>
  <c r="CS168" i="25"/>
  <c r="CS169" i="25"/>
  <c r="CS170" i="25"/>
  <c r="CS171" i="25"/>
  <c r="CS172" i="25"/>
  <c r="CS173" i="25"/>
  <c r="CS174" i="25"/>
  <c r="CS175" i="25"/>
  <c r="CS176" i="25"/>
  <c r="CS177" i="25"/>
  <c r="CS178" i="25"/>
  <c r="CS179" i="25"/>
  <c r="CS180" i="25"/>
  <c r="CS181" i="25"/>
  <c r="CS182" i="25"/>
  <c r="CS183" i="25"/>
  <c r="CS184" i="25"/>
  <c r="CS185" i="25"/>
  <c r="CS186" i="25"/>
  <c r="CS187" i="25"/>
  <c r="CS188" i="25"/>
  <c r="CS189" i="25"/>
  <c r="CS190" i="25"/>
  <c r="CS191" i="25"/>
  <c r="CS192" i="25"/>
  <c r="CS193" i="25"/>
  <c r="CS194" i="25"/>
  <c r="CS195" i="25"/>
  <c r="CS196" i="25"/>
  <c r="CS197" i="25"/>
  <c r="CS198" i="25"/>
  <c r="CS199" i="25"/>
  <c r="CS200" i="25"/>
  <c r="CS201" i="25"/>
  <c r="CS202" i="25"/>
  <c r="CS203" i="25"/>
  <c r="CS5" i="25"/>
  <c r="CO10" i="25"/>
  <c r="CO11" i="25"/>
  <c r="CO12" i="25"/>
  <c r="CO13" i="25"/>
  <c r="CO14" i="25"/>
  <c r="CO15" i="25"/>
  <c r="CO16" i="25"/>
  <c r="CO17" i="25"/>
  <c r="CO18" i="25"/>
  <c r="CO19" i="25"/>
  <c r="CO20" i="25"/>
  <c r="CO21" i="25"/>
  <c r="CO22" i="25"/>
  <c r="CO23" i="25"/>
  <c r="CO24" i="25"/>
  <c r="CO25" i="25"/>
  <c r="CO26" i="25"/>
  <c r="CO27" i="25"/>
  <c r="CO28" i="25"/>
  <c r="CO29" i="25"/>
  <c r="CO30" i="25"/>
  <c r="CO31" i="25"/>
  <c r="CO32" i="25"/>
  <c r="CO33" i="25"/>
  <c r="CO34" i="25"/>
  <c r="CO35" i="25"/>
  <c r="CO36" i="25"/>
  <c r="CO37" i="25"/>
  <c r="CO38" i="25"/>
  <c r="CO39" i="25"/>
  <c r="CO40" i="25"/>
  <c r="CO41" i="25"/>
  <c r="CO42" i="25"/>
  <c r="CO43" i="25"/>
  <c r="CO44" i="25"/>
  <c r="CO45" i="25"/>
  <c r="CO46" i="25"/>
  <c r="CO47" i="25"/>
  <c r="CO48" i="25"/>
  <c r="CO49" i="25"/>
  <c r="CO50" i="25"/>
  <c r="CO51" i="25"/>
  <c r="CO52" i="25"/>
  <c r="CO53" i="25"/>
  <c r="CO54" i="25"/>
  <c r="CO55" i="25"/>
  <c r="CO56" i="25"/>
  <c r="CO57" i="25"/>
  <c r="CO58" i="25"/>
  <c r="CO59" i="25"/>
  <c r="CO60" i="25"/>
  <c r="CO61" i="25"/>
  <c r="CO62" i="25"/>
  <c r="CO63" i="25"/>
  <c r="CO64" i="25"/>
  <c r="CO65" i="25"/>
  <c r="CO66" i="25"/>
  <c r="CO67" i="25"/>
  <c r="CO68" i="25"/>
  <c r="CO69" i="25"/>
  <c r="CO70" i="25"/>
  <c r="CO71" i="25"/>
  <c r="CO72" i="25"/>
  <c r="CO73" i="25"/>
  <c r="CO74" i="25"/>
  <c r="CO75" i="25"/>
  <c r="CO76" i="25"/>
  <c r="CO77" i="25"/>
  <c r="CO78" i="25"/>
  <c r="CO79" i="25"/>
  <c r="CO80" i="25"/>
  <c r="CO81" i="25"/>
  <c r="CO82" i="25"/>
  <c r="CO83" i="25"/>
  <c r="CO84" i="25"/>
  <c r="CO85" i="25"/>
  <c r="CO86" i="25"/>
  <c r="CO87" i="25"/>
  <c r="CO88" i="25"/>
  <c r="CO89" i="25"/>
  <c r="CO90" i="25"/>
  <c r="CO91" i="25"/>
  <c r="CO92" i="25"/>
  <c r="CO93" i="25"/>
  <c r="CO94" i="25"/>
  <c r="CO95" i="25"/>
  <c r="CO96" i="25"/>
  <c r="CO97" i="25"/>
  <c r="CO98" i="25"/>
  <c r="CO99" i="25"/>
  <c r="CO100" i="25"/>
  <c r="CO101" i="25"/>
  <c r="CO102" i="25"/>
  <c r="CO103" i="25"/>
  <c r="CO104" i="25"/>
  <c r="CO105" i="25"/>
  <c r="CO106" i="25"/>
  <c r="CO107" i="25"/>
  <c r="CO108" i="25"/>
  <c r="CO109" i="25"/>
  <c r="CO110" i="25"/>
  <c r="CO111" i="25"/>
  <c r="CO112" i="25"/>
  <c r="CO113" i="25"/>
  <c r="CO114" i="25"/>
  <c r="CO115" i="25"/>
  <c r="CO116" i="25"/>
  <c r="CO117" i="25"/>
  <c r="CO118" i="25"/>
  <c r="CO119" i="25"/>
  <c r="CO120" i="25"/>
  <c r="CO121" i="25"/>
  <c r="CO122" i="25"/>
  <c r="CO123" i="25"/>
  <c r="CO124" i="25"/>
  <c r="CO125" i="25"/>
  <c r="CO126" i="25"/>
  <c r="CO127" i="25"/>
  <c r="CO128" i="25"/>
  <c r="CO129" i="25"/>
  <c r="CO130" i="25"/>
  <c r="CO131" i="25"/>
  <c r="CO132" i="25"/>
  <c r="CO133" i="25"/>
  <c r="CO134" i="25"/>
  <c r="CO135" i="25"/>
  <c r="CO136" i="25"/>
  <c r="CO137" i="25"/>
  <c r="CO138" i="25"/>
  <c r="CO139" i="25"/>
  <c r="CO140" i="25"/>
  <c r="CO141" i="25"/>
  <c r="CO142" i="25"/>
  <c r="CO143" i="25"/>
  <c r="CO144" i="25"/>
  <c r="CO145" i="25"/>
  <c r="CO146" i="25"/>
  <c r="CO147" i="25"/>
  <c r="CO148" i="25"/>
  <c r="CO149" i="25"/>
  <c r="CO150" i="25"/>
  <c r="CO151" i="25"/>
  <c r="CO152" i="25"/>
  <c r="CO153" i="25"/>
  <c r="CO154" i="25"/>
  <c r="CO155" i="25"/>
  <c r="CO156" i="25"/>
  <c r="CO157" i="25"/>
  <c r="CO158" i="25"/>
  <c r="CO159" i="25"/>
  <c r="CO160" i="25"/>
  <c r="CO161" i="25"/>
  <c r="CO162" i="25"/>
  <c r="CO163" i="25"/>
  <c r="CO164" i="25"/>
  <c r="CO165" i="25"/>
  <c r="CO166" i="25"/>
  <c r="CO167" i="25"/>
  <c r="CO168" i="25"/>
  <c r="CO169" i="25"/>
  <c r="CO170" i="25"/>
  <c r="CO171" i="25"/>
  <c r="CO172" i="25"/>
  <c r="CO173" i="25"/>
  <c r="CO174" i="25"/>
  <c r="CO175" i="25"/>
  <c r="CO176" i="25"/>
  <c r="CO177" i="25"/>
  <c r="CO178" i="25"/>
  <c r="CO179" i="25"/>
  <c r="CO180" i="25"/>
  <c r="CO181" i="25"/>
  <c r="CO182" i="25"/>
  <c r="CO183" i="25"/>
  <c r="CO184" i="25"/>
  <c r="CO185" i="25"/>
  <c r="CO186" i="25"/>
  <c r="CO187" i="25"/>
  <c r="CO188" i="25"/>
  <c r="CO189" i="25"/>
  <c r="CO190" i="25"/>
  <c r="CO191" i="25"/>
  <c r="CO192" i="25"/>
  <c r="CO193" i="25"/>
  <c r="CO194" i="25"/>
  <c r="CO195" i="25"/>
  <c r="CO196" i="25"/>
  <c r="CO197" i="25"/>
  <c r="CO198" i="25"/>
  <c r="CO199" i="25"/>
  <c r="CO200" i="25"/>
  <c r="CO201" i="25"/>
  <c r="CO202" i="25"/>
  <c r="CO203" i="25"/>
  <c r="CO6" i="25"/>
  <c r="CO7" i="25"/>
  <c r="CO8" i="25"/>
  <c r="CO9" i="25"/>
  <c r="CO5" i="25"/>
  <c r="CL9" i="25"/>
  <c r="CL5" i="25"/>
  <c r="CL8" i="25"/>
  <c r="CL10" i="25"/>
  <c r="CL11" i="25"/>
  <c r="CL12" i="25"/>
  <c r="CL13" i="25"/>
  <c r="CL14" i="25"/>
  <c r="CL15" i="25"/>
  <c r="CL16" i="25"/>
  <c r="CL17" i="25"/>
  <c r="CL18" i="25"/>
  <c r="CL19" i="25"/>
  <c r="CL20" i="25"/>
  <c r="CL21" i="25"/>
  <c r="CL22" i="25"/>
  <c r="CL23" i="25"/>
  <c r="CL24" i="25"/>
  <c r="CL25" i="25"/>
  <c r="CL26" i="25"/>
  <c r="CL27" i="25"/>
  <c r="CL28" i="25"/>
  <c r="CL29" i="25"/>
  <c r="CL30" i="25"/>
  <c r="CL31" i="25"/>
  <c r="CL32" i="25"/>
  <c r="CL33" i="25"/>
  <c r="CL34" i="25"/>
  <c r="CL35" i="25"/>
  <c r="CL36" i="25"/>
  <c r="CL37" i="25"/>
  <c r="CL38" i="25"/>
  <c r="CL39" i="25"/>
  <c r="CL40" i="25"/>
  <c r="CL41" i="25"/>
  <c r="CL42" i="25"/>
  <c r="CL43" i="25"/>
  <c r="CL44" i="25"/>
  <c r="CL45" i="25"/>
  <c r="CL46" i="25"/>
  <c r="CL47" i="25"/>
  <c r="CL48" i="25"/>
  <c r="CL49" i="25"/>
  <c r="CL50" i="25"/>
  <c r="CL51" i="25"/>
  <c r="CL52" i="25"/>
  <c r="CL53" i="25"/>
  <c r="CL54" i="25"/>
  <c r="CL55" i="25"/>
  <c r="CL56" i="25"/>
  <c r="CL57" i="25"/>
  <c r="CL58" i="25"/>
  <c r="CL59" i="25"/>
  <c r="CL60" i="25"/>
  <c r="CL61" i="25"/>
  <c r="CL62" i="25"/>
  <c r="CL63" i="25"/>
  <c r="CL64" i="25"/>
  <c r="CL65" i="25"/>
  <c r="CL66" i="25"/>
  <c r="CL67" i="25"/>
  <c r="CL68" i="25"/>
  <c r="CL69" i="25"/>
  <c r="CL70" i="25"/>
  <c r="CL71" i="25"/>
  <c r="CL72" i="25"/>
  <c r="CL73" i="25"/>
  <c r="CL74" i="25"/>
  <c r="CL75" i="25"/>
  <c r="CL76" i="25"/>
  <c r="CL77" i="25"/>
  <c r="CL78" i="25"/>
  <c r="CL79" i="25"/>
  <c r="CL80" i="25"/>
  <c r="CL81" i="25"/>
  <c r="CL82" i="25"/>
  <c r="CL83" i="25"/>
  <c r="CL84" i="25"/>
  <c r="CL85" i="25"/>
  <c r="CL86" i="25"/>
  <c r="CL87" i="25"/>
  <c r="CL88" i="25"/>
  <c r="CL89" i="25"/>
  <c r="CL90" i="25"/>
  <c r="CL91" i="25"/>
  <c r="CL92" i="25"/>
  <c r="CL93" i="25"/>
  <c r="CL94" i="25"/>
  <c r="CL95" i="25"/>
  <c r="CL96" i="25"/>
  <c r="CL97" i="25"/>
  <c r="CL98" i="25"/>
  <c r="CL99" i="25"/>
  <c r="CL100" i="25"/>
  <c r="CL101" i="25"/>
  <c r="CL102" i="25"/>
  <c r="CL103" i="25"/>
  <c r="CL104" i="25"/>
  <c r="CL105" i="25"/>
  <c r="CL106" i="25"/>
  <c r="CL107" i="25"/>
  <c r="CL108" i="25"/>
  <c r="CL109" i="25"/>
  <c r="CL110" i="25"/>
  <c r="CL111" i="25"/>
  <c r="CL112" i="25"/>
  <c r="CL113" i="25"/>
  <c r="CL114" i="25"/>
  <c r="CL115" i="25"/>
  <c r="CL116" i="25"/>
  <c r="CL117" i="25"/>
  <c r="CL118" i="25"/>
  <c r="CL119" i="25"/>
  <c r="CL120" i="25"/>
  <c r="CL121" i="25"/>
  <c r="CL122" i="25"/>
  <c r="CL123" i="25"/>
  <c r="CL124" i="25"/>
  <c r="CL125" i="25"/>
  <c r="CL126" i="25"/>
  <c r="CL127" i="25"/>
  <c r="CL128" i="25"/>
  <c r="CL129" i="25"/>
  <c r="CL130" i="25"/>
  <c r="CL131" i="25"/>
  <c r="CL132" i="25"/>
  <c r="CL133" i="25"/>
  <c r="CL134" i="25"/>
  <c r="CL135" i="25"/>
  <c r="CL136" i="25"/>
  <c r="CL137" i="25"/>
  <c r="CL138" i="25"/>
  <c r="CL139" i="25"/>
  <c r="CL140" i="25"/>
  <c r="CL141" i="25"/>
  <c r="CL142" i="25"/>
  <c r="CL143" i="25"/>
  <c r="CL144" i="25"/>
  <c r="CL145" i="25"/>
  <c r="CL146" i="25"/>
  <c r="CL147" i="25"/>
  <c r="CL148" i="25"/>
  <c r="CL149" i="25"/>
  <c r="CL150" i="25"/>
  <c r="CL151" i="25"/>
  <c r="CL152" i="25"/>
  <c r="CL153" i="25"/>
  <c r="CL154" i="25"/>
  <c r="CL155" i="25"/>
  <c r="CL156" i="25"/>
  <c r="CL157" i="25"/>
  <c r="CL158" i="25"/>
  <c r="CL159" i="25"/>
  <c r="CL160" i="25"/>
  <c r="CL161" i="25"/>
  <c r="CL162" i="25"/>
  <c r="CL163" i="25"/>
  <c r="CL164" i="25"/>
  <c r="CL165" i="25"/>
  <c r="CL166" i="25"/>
  <c r="CL167" i="25"/>
  <c r="CL168" i="25"/>
  <c r="CL169" i="25"/>
  <c r="CL170" i="25"/>
  <c r="CL171" i="25"/>
  <c r="CL172" i="25"/>
  <c r="CL173" i="25"/>
  <c r="CL174" i="25"/>
  <c r="CL175" i="25"/>
  <c r="CL176" i="25"/>
  <c r="CL177" i="25"/>
  <c r="CL178" i="25"/>
  <c r="CL179" i="25"/>
  <c r="CL180" i="25"/>
  <c r="CL181" i="25"/>
  <c r="CL182" i="25"/>
  <c r="CL183" i="25"/>
  <c r="CL184" i="25"/>
  <c r="CL185" i="25"/>
  <c r="CL186" i="25"/>
  <c r="CL187" i="25"/>
  <c r="CL188" i="25"/>
  <c r="CL189" i="25"/>
  <c r="CL190" i="25"/>
  <c r="CL191" i="25"/>
  <c r="CL192" i="25"/>
  <c r="CL193" i="25"/>
  <c r="CL194" i="25"/>
  <c r="CL195" i="25"/>
  <c r="CL196" i="25"/>
  <c r="CL197" i="25"/>
  <c r="CL198" i="25"/>
  <c r="CL199" i="25"/>
  <c r="CL200" i="25"/>
  <c r="CL201" i="25"/>
  <c r="CL202" i="25"/>
  <c r="CL203" i="25"/>
  <c r="CL6" i="25"/>
  <c r="CL7" i="25"/>
  <c r="CJ11" i="25"/>
  <c r="CJ12" i="25"/>
  <c r="CJ13" i="25"/>
  <c r="CJ14" i="25"/>
  <c r="CJ15" i="25"/>
  <c r="CJ16" i="25"/>
  <c r="CJ17" i="25"/>
  <c r="CJ18" i="25"/>
  <c r="CJ19" i="25"/>
  <c r="CJ20" i="25"/>
  <c r="CJ21" i="25"/>
  <c r="CJ22" i="25"/>
  <c r="CJ23" i="25"/>
  <c r="CJ24" i="25"/>
  <c r="CJ25" i="25"/>
  <c r="CJ26" i="25"/>
  <c r="CJ27" i="25"/>
  <c r="CJ28" i="25"/>
  <c r="CJ29" i="25"/>
  <c r="CJ30" i="25"/>
  <c r="CJ31" i="25"/>
  <c r="CJ32" i="25"/>
  <c r="CJ33" i="25"/>
  <c r="CJ34" i="25"/>
  <c r="CJ35" i="25"/>
  <c r="CJ36" i="25"/>
  <c r="CJ37" i="25"/>
  <c r="CJ38" i="25"/>
  <c r="CJ39" i="25"/>
  <c r="CJ40" i="25"/>
  <c r="CJ41" i="25"/>
  <c r="CJ42" i="25"/>
  <c r="CJ43" i="25"/>
  <c r="CJ44" i="25"/>
  <c r="CJ45" i="25"/>
  <c r="CJ46" i="25"/>
  <c r="CJ47" i="25"/>
  <c r="CJ48" i="25"/>
  <c r="CJ49" i="25"/>
  <c r="CJ50" i="25"/>
  <c r="CJ51" i="25"/>
  <c r="CJ52" i="25"/>
  <c r="CJ53" i="25"/>
  <c r="CJ54" i="25"/>
  <c r="CJ55" i="25"/>
  <c r="CJ56" i="25"/>
  <c r="CJ57" i="25"/>
  <c r="CJ58" i="25"/>
  <c r="CJ59" i="25"/>
  <c r="CJ60" i="25"/>
  <c r="CJ61" i="25"/>
  <c r="CJ62" i="25"/>
  <c r="CJ63" i="25"/>
  <c r="CJ64" i="25"/>
  <c r="CJ65" i="25"/>
  <c r="CJ66" i="25"/>
  <c r="CJ67" i="25"/>
  <c r="CJ68" i="25"/>
  <c r="CJ69" i="25"/>
  <c r="CJ70" i="25"/>
  <c r="CJ71" i="25"/>
  <c r="CJ72" i="25"/>
  <c r="CJ73" i="25"/>
  <c r="CJ74" i="25"/>
  <c r="CJ75" i="25"/>
  <c r="CJ76" i="25"/>
  <c r="CJ77" i="25"/>
  <c r="CJ78" i="25"/>
  <c r="CJ79" i="25"/>
  <c r="CJ80" i="25"/>
  <c r="CJ81" i="25"/>
  <c r="CJ82" i="25"/>
  <c r="CJ83" i="25"/>
  <c r="CJ84" i="25"/>
  <c r="CJ85" i="25"/>
  <c r="CJ86" i="25"/>
  <c r="CJ87" i="25"/>
  <c r="CJ88" i="25"/>
  <c r="CJ89" i="25"/>
  <c r="CJ90" i="25"/>
  <c r="CJ91" i="25"/>
  <c r="CJ92" i="25"/>
  <c r="CJ93" i="25"/>
  <c r="CJ94" i="25"/>
  <c r="CJ95" i="25"/>
  <c r="CJ96" i="25"/>
  <c r="CJ97" i="25"/>
  <c r="CJ98" i="25"/>
  <c r="CJ99" i="25"/>
  <c r="CJ100" i="25"/>
  <c r="CJ101" i="25"/>
  <c r="CJ102" i="25"/>
  <c r="CJ103" i="25"/>
  <c r="CJ104" i="25"/>
  <c r="CJ105" i="25"/>
  <c r="CJ106" i="25"/>
  <c r="CJ107" i="25"/>
  <c r="CJ108" i="25"/>
  <c r="CJ109" i="25"/>
  <c r="CJ110" i="25"/>
  <c r="CJ111" i="25"/>
  <c r="CJ112" i="25"/>
  <c r="CJ113" i="25"/>
  <c r="CJ114" i="25"/>
  <c r="CJ115" i="25"/>
  <c r="CJ116" i="25"/>
  <c r="CJ117" i="25"/>
  <c r="CJ118" i="25"/>
  <c r="CJ119" i="25"/>
  <c r="CJ120" i="25"/>
  <c r="CJ121" i="25"/>
  <c r="CJ122" i="25"/>
  <c r="CJ123" i="25"/>
  <c r="CJ124" i="25"/>
  <c r="CJ125" i="25"/>
  <c r="CJ126" i="25"/>
  <c r="CJ127" i="25"/>
  <c r="CJ128" i="25"/>
  <c r="CJ129" i="25"/>
  <c r="CJ130" i="25"/>
  <c r="CJ131" i="25"/>
  <c r="CJ132" i="25"/>
  <c r="CJ133" i="25"/>
  <c r="CJ134" i="25"/>
  <c r="CJ135" i="25"/>
  <c r="CJ136" i="25"/>
  <c r="CJ137" i="25"/>
  <c r="CJ138" i="25"/>
  <c r="CJ139" i="25"/>
  <c r="CJ140" i="25"/>
  <c r="CJ141" i="25"/>
  <c r="CJ142" i="25"/>
  <c r="CJ143" i="25"/>
  <c r="CJ144" i="25"/>
  <c r="CJ145" i="25"/>
  <c r="CJ146" i="25"/>
  <c r="CJ147" i="25"/>
  <c r="CJ148" i="25"/>
  <c r="CJ149" i="25"/>
  <c r="CJ150" i="25"/>
  <c r="CJ151" i="25"/>
  <c r="CJ152" i="25"/>
  <c r="CJ153" i="25"/>
  <c r="CJ154" i="25"/>
  <c r="CJ155" i="25"/>
  <c r="CJ156" i="25"/>
  <c r="CJ157" i="25"/>
  <c r="CJ158" i="25"/>
  <c r="CJ159" i="25"/>
  <c r="CJ160" i="25"/>
  <c r="CJ161" i="25"/>
  <c r="CJ162" i="25"/>
  <c r="CJ163" i="25"/>
  <c r="CJ164" i="25"/>
  <c r="CJ165" i="25"/>
  <c r="CJ166" i="25"/>
  <c r="CJ167" i="25"/>
  <c r="CJ168" i="25"/>
  <c r="CJ169" i="25"/>
  <c r="CJ170" i="25"/>
  <c r="CJ171" i="25"/>
  <c r="CJ172" i="25"/>
  <c r="CJ173" i="25"/>
  <c r="CJ174" i="25"/>
  <c r="CJ175" i="25"/>
  <c r="CJ176" i="25"/>
  <c r="CJ177" i="25"/>
  <c r="CJ178" i="25"/>
  <c r="CJ179" i="25"/>
  <c r="CJ180" i="25"/>
  <c r="CJ181" i="25"/>
  <c r="CJ182" i="25"/>
  <c r="CJ183" i="25"/>
  <c r="CJ184" i="25"/>
  <c r="CJ185" i="25"/>
  <c r="CJ186" i="25"/>
  <c r="CJ187" i="25"/>
  <c r="CJ188" i="25"/>
  <c r="CJ189" i="25"/>
  <c r="CJ190" i="25"/>
  <c r="CJ191" i="25"/>
  <c r="CJ192" i="25"/>
  <c r="CJ193" i="25"/>
  <c r="CJ194" i="25"/>
  <c r="CJ195" i="25"/>
  <c r="CJ196" i="25"/>
  <c r="CJ197" i="25"/>
  <c r="CJ198" i="25"/>
  <c r="CJ199" i="25"/>
  <c r="CJ200" i="25"/>
  <c r="CJ201" i="25"/>
  <c r="CJ202" i="25"/>
  <c r="CJ203" i="25"/>
  <c r="CE5" i="25"/>
  <c r="CD10" i="25"/>
  <c r="CE10" i="25"/>
  <c r="CD11" i="25"/>
  <c r="CE11" i="25"/>
  <c r="CD12" i="25"/>
  <c r="CE12" i="25"/>
  <c r="CD13" i="25"/>
  <c r="CE13" i="25"/>
  <c r="CD14" i="25"/>
  <c r="CE14" i="25"/>
  <c r="CD15" i="25"/>
  <c r="CE15" i="25"/>
  <c r="CD16" i="25"/>
  <c r="CE16" i="25"/>
  <c r="CD17" i="25"/>
  <c r="CE17" i="25"/>
  <c r="CD18" i="25"/>
  <c r="CE18" i="25"/>
  <c r="CD19" i="25"/>
  <c r="CE19" i="25"/>
  <c r="CD20" i="25"/>
  <c r="CE20" i="25"/>
  <c r="CD21" i="25"/>
  <c r="CE21" i="25"/>
  <c r="CD22" i="25"/>
  <c r="CE22" i="25"/>
  <c r="CD23" i="25"/>
  <c r="CE23" i="25"/>
  <c r="CD24" i="25"/>
  <c r="CE24" i="25"/>
  <c r="CD25" i="25"/>
  <c r="CE25" i="25"/>
  <c r="CD26" i="25"/>
  <c r="CE26" i="25"/>
  <c r="CD27" i="25"/>
  <c r="CE27" i="25"/>
  <c r="CD28" i="25"/>
  <c r="CE28" i="25"/>
  <c r="CD29" i="25"/>
  <c r="CE29" i="25"/>
  <c r="CD30" i="25"/>
  <c r="CE30" i="25"/>
  <c r="CD31" i="25"/>
  <c r="CE31" i="25"/>
  <c r="CD32" i="25"/>
  <c r="CE32" i="25"/>
  <c r="CD33" i="25"/>
  <c r="CE33" i="25"/>
  <c r="CD34" i="25"/>
  <c r="CE34" i="25"/>
  <c r="CD35" i="25"/>
  <c r="CE35" i="25"/>
  <c r="CD36" i="25"/>
  <c r="CE36" i="25"/>
  <c r="CD37" i="25"/>
  <c r="CE37" i="25"/>
  <c r="CD38" i="25"/>
  <c r="CE38" i="25"/>
  <c r="CD39" i="25"/>
  <c r="CE39" i="25"/>
  <c r="CD40" i="25"/>
  <c r="CE40" i="25"/>
  <c r="CD41" i="25"/>
  <c r="CE41" i="25"/>
  <c r="CD42" i="25"/>
  <c r="CE42" i="25"/>
  <c r="CD43" i="25"/>
  <c r="CE43" i="25"/>
  <c r="CD44" i="25"/>
  <c r="CE44" i="25"/>
  <c r="CD45" i="25"/>
  <c r="CE45" i="25"/>
  <c r="CD46" i="25"/>
  <c r="CE46" i="25"/>
  <c r="CD47" i="25"/>
  <c r="CE47" i="25"/>
  <c r="CD48" i="25"/>
  <c r="CE48" i="25"/>
  <c r="CD49" i="25"/>
  <c r="CE49" i="25"/>
  <c r="CD50" i="25"/>
  <c r="CE50" i="25"/>
  <c r="CD51" i="25"/>
  <c r="CE51" i="25"/>
  <c r="CD52" i="25"/>
  <c r="CE52" i="25"/>
  <c r="CD53" i="25"/>
  <c r="CE53" i="25"/>
  <c r="CD54" i="25"/>
  <c r="CE54" i="25"/>
  <c r="CD55" i="25"/>
  <c r="CE55" i="25"/>
  <c r="CD56" i="25"/>
  <c r="CE56" i="25"/>
  <c r="CD57" i="25"/>
  <c r="CE57" i="25"/>
  <c r="CD58" i="25"/>
  <c r="CE58" i="25"/>
  <c r="CD59" i="25"/>
  <c r="CE59" i="25"/>
  <c r="CD60" i="25"/>
  <c r="CE60" i="25"/>
  <c r="CD61" i="25"/>
  <c r="CE61" i="25"/>
  <c r="CD62" i="25"/>
  <c r="CE62" i="25"/>
  <c r="CD63" i="25"/>
  <c r="CE63" i="25"/>
  <c r="CD64" i="25"/>
  <c r="CE64" i="25"/>
  <c r="CD65" i="25"/>
  <c r="CE65" i="25"/>
  <c r="CD66" i="25"/>
  <c r="CE66" i="25"/>
  <c r="CD67" i="25"/>
  <c r="CE67" i="25"/>
  <c r="CD68" i="25"/>
  <c r="CE68" i="25"/>
  <c r="CD69" i="25"/>
  <c r="CE69" i="25"/>
  <c r="CD70" i="25"/>
  <c r="CE70" i="25"/>
  <c r="CD71" i="25"/>
  <c r="CE71" i="25"/>
  <c r="CD72" i="25"/>
  <c r="CE72" i="25"/>
  <c r="CD73" i="25"/>
  <c r="CE73" i="25"/>
  <c r="CD74" i="25"/>
  <c r="CE74" i="25"/>
  <c r="CD75" i="25"/>
  <c r="CE75" i="25"/>
  <c r="CD76" i="25"/>
  <c r="CE76" i="25"/>
  <c r="CD77" i="25"/>
  <c r="CE77" i="25"/>
  <c r="CD78" i="25"/>
  <c r="CE78" i="25"/>
  <c r="CD79" i="25"/>
  <c r="CE79" i="25"/>
  <c r="CD80" i="25"/>
  <c r="CE80" i="25"/>
  <c r="CD81" i="25"/>
  <c r="CE81" i="25"/>
  <c r="CD82" i="25"/>
  <c r="CE82" i="25"/>
  <c r="CD83" i="25"/>
  <c r="CE83" i="25"/>
  <c r="CD84" i="25"/>
  <c r="CE84" i="25"/>
  <c r="CD85" i="25"/>
  <c r="CE85" i="25"/>
  <c r="CD86" i="25"/>
  <c r="CE86" i="25"/>
  <c r="CD87" i="25"/>
  <c r="CE87" i="25"/>
  <c r="CD88" i="25"/>
  <c r="CE88" i="25"/>
  <c r="CD89" i="25"/>
  <c r="CE89" i="25"/>
  <c r="CD90" i="25"/>
  <c r="CE90" i="25"/>
  <c r="CD91" i="25"/>
  <c r="CE91" i="25"/>
  <c r="CD92" i="25"/>
  <c r="CE92" i="25"/>
  <c r="CD93" i="25"/>
  <c r="CE93" i="25"/>
  <c r="CD94" i="25"/>
  <c r="CE94" i="25"/>
  <c r="CD95" i="25"/>
  <c r="CE95" i="25"/>
  <c r="CD96" i="25"/>
  <c r="CE96" i="25"/>
  <c r="CD97" i="25"/>
  <c r="CE97" i="25"/>
  <c r="CD98" i="25"/>
  <c r="CE98" i="25"/>
  <c r="CD99" i="25"/>
  <c r="CE99" i="25"/>
  <c r="CD100" i="25"/>
  <c r="CE100" i="25"/>
  <c r="CD101" i="25"/>
  <c r="CE101" i="25"/>
  <c r="CD102" i="25"/>
  <c r="CE102" i="25"/>
  <c r="CD103" i="25"/>
  <c r="CE103" i="25"/>
  <c r="CD104" i="25"/>
  <c r="CE104" i="25"/>
  <c r="CD105" i="25"/>
  <c r="CE105" i="25"/>
  <c r="CD106" i="25"/>
  <c r="CE106" i="25"/>
  <c r="CD107" i="25"/>
  <c r="CE107" i="25"/>
  <c r="CD108" i="25"/>
  <c r="CE108" i="25"/>
  <c r="CD109" i="25"/>
  <c r="CE109" i="25"/>
  <c r="CD110" i="25"/>
  <c r="CE110" i="25"/>
  <c r="CD111" i="25"/>
  <c r="CE111" i="25"/>
  <c r="CD112" i="25"/>
  <c r="CE112" i="25"/>
  <c r="CD113" i="25"/>
  <c r="CE113" i="25"/>
  <c r="CD114" i="25"/>
  <c r="CE114" i="25"/>
  <c r="CD115" i="25"/>
  <c r="CE115" i="25"/>
  <c r="CD116" i="25"/>
  <c r="CE116" i="25"/>
  <c r="CD117" i="25"/>
  <c r="CE117" i="25"/>
  <c r="CD118" i="25"/>
  <c r="CE118" i="25"/>
  <c r="CD119" i="25"/>
  <c r="CE119" i="25"/>
  <c r="CD120" i="25"/>
  <c r="CE120" i="25"/>
  <c r="CD121" i="25"/>
  <c r="CE121" i="25"/>
  <c r="CD122" i="25"/>
  <c r="CE122" i="25"/>
  <c r="CD123" i="25"/>
  <c r="CE123" i="25"/>
  <c r="CD124" i="25"/>
  <c r="CE124" i="25"/>
  <c r="CD125" i="25"/>
  <c r="CE125" i="25"/>
  <c r="CD126" i="25"/>
  <c r="CE126" i="25"/>
  <c r="CD127" i="25"/>
  <c r="CE127" i="25"/>
  <c r="CD128" i="25"/>
  <c r="CE128" i="25"/>
  <c r="CD129" i="25"/>
  <c r="CE129" i="25"/>
  <c r="CD130" i="25"/>
  <c r="CE130" i="25"/>
  <c r="CD131" i="25"/>
  <c r="CE131" i="25"/>
  <c r="CD132" i="25"/>
  <c r="CE132" i="25"/>
  <c r="CD133" i="25"/>
  <c r="CE133" i="25"/>
  <c r="CD134" i="25"/>
  <c r="CE134" i="25"/>
  <c r="CD135" i="25"/>
  <c r="CE135" i="25"/>
  <c r="CD136" i="25"/>
  <c r="CE136" i="25"/>
  <c r="CD137" i="25"/>
  <c r="CE137" i="25"/>
  <c r="CD138" i="25"/>
  <c r="CE138" i="25"/>
  <c r="CD139" i="25"/>
  <c r="CE139" i="25"/>
  <c r="CD140" i="25"/>
  <c r="CE140" i="25"/>
  <c r="CD141" i="25"/>
  <c r="CE141" i="25"/>
  <c r="CD142" i="25"/>
  <c r="CE142" i="25"/>
  <c r="CD143" i="25"/>
  <c r="CE143" i="25"/>
  <c r="CD144" i="25"/>
  <c r="CE144" i="25"/>
  <c r="CD145" i="25"/>
  <c r="CE145" i="25"/>
  <c r="CD146" i="25"/>
  <c r="CE146" i="25"/>
  <c r="CD147" i="25"/>
  <c r="CE147" i="25"/>
  <c r="CD148" i="25"/>
  <c r="CE148" i="25"/>
  <c r="CD149" i="25"/>
  <c r="CE149" i="25"/>
  <c r="CD150" i="25"/>
  <c r="CE150" i="25"/>
  <c r="CD151" i="25"/>
  <c r="CE151" i="25"/>
  <c r="CD152" i="25"/>
  <c r="CE152" i="25"/>
  <c r="CD153" i="25"/>
  <c r="CE153" i="25"/>
  <c r="CD154" i="25"/>
  <c r="CE154" i="25"/>
  <c r="CD155" i="25"/>
  <c r="CE155" i="25"/>
  <c r="CD156" i="25"/>
  <c r="CE156" i="25"/>
  <c r="CD157" i="25"/>
  <c r="CE157" i="25"/>
  <c r="CD158" i="25"/>
  <c r="CE158" i="25"/>
  <c r="CD159" i="25"/>
  <c r="CE159" i="25"/>
  <c r="CD160" i="25"/>
  <c r="CE160" i="25"/>
  <c r="CD161" i="25"/>
  <c r="CE161" i="25"/>
  <c r="CD162" i="25"/>
  <c r="CE162" i="25"/>
  <c r="CD163" i="25"/>
  <c r="CE163" i="25"/>
  <c r="CD164" i="25"/>
  <c r="CE164" i="25"/>
  <c r="CD165" i="25"/>
  <c r="CE165" i="25"/>
  <c r="CD166" i="25"/>
  <c r="CE166" i="25"/>
  <c r="CD167" i="25"/>
  <c r="CE167" i="25"/>
  <c r="CD168" i="25"/>
  <c r="CE168" i="25"/>
  <c r="CD169" i="25"/>
  <c r="CE169" i="25"/>
  <c r="CD170" i="25"/>
  <c r="CE170" i="25"/>
  <c r="CD171" i="25"/>
  <c r="CE171" i="25"/>
  <c r="CD172" i="25"/>
  <c r="CE172" i="25"/>
  <c r="CD173" i="25"/>
  <c r="CE173" i="25"/>
  <c r="CD174" i="25"/>
  <c r="CE174" i="25"/>
  <c r="CD175" i="25"/>
  <c r="CE175" i="25"/>
  <c r="CD176" i="25"/>
  <c r="CE176" i="25"/>
  <c r="CD177" i="25"/>
  <c r="CE177" i="25"/>
  <c r="CD178" i="25"/>
  <c r="CE178" i="25"/>
  <c r="CD179" i="25"/>
  <c r="CE179" i="25"/>
  <c r="CD180" i="25"/>
  <c r="CE180" i="25"/>
  <c r="CD181" i="25"/>
  <c r="CE181" i="25"/>
  <c r="CD182" i="25"/>
  <c r="CE182" i="25"/>
  <c r="CD183" i="25"/>
  <c r="CE183" i="25"/>
  <c r="CD184" i="25"/>
  <c r="CE184" i="25"/>
  <c r="CD185" i="25"/>
  <c r="CE185" i="25"/>
  <c r="CD186" i="25"/>
  <c r="CE186" i="25"/>
  <c r="CD187" i="25"/>
  <c r="CE187" i="25"/>
  <c r="CD188" i="25"/>
  <c r="CE188" i="25"/>
  <c r="CD189" i="25"/>
  <c r="CE189" i="25"/>
  <c r="CD190" i="25"/>
  <c r="CE190" i="25"/>
  <c r="CD191" i="25"/>
  <c r="CE191" i="25"/>
  <c r="CD192" i="25"/>
  <c r="CE192" i="25"/>
  <c r="CD193" i="25"/>
  <c r="CE193" i="25"/>
  <c r="CD194" i="25"/>
  <c r="CE194" i="25"/>
  <c r="CD195" i="25"/>
  <c r="CE195" i="25"/>
  <c r="CD196" i="25"/>
  <c r="CE196" i="25"/>
  <c r="CD197" i="25"/>
  <c r="CE197" i="25"/>
  <c r="CD198" i="25"/>
  <c r="CE198" i="25"/>
  <c r="CD199" i="25"/>
  <c r="CE199" i="25"/>
  <c r="CD200" i="25"/>
  <c r="CE200" i="25"/>
  <c r="CD201" i="25"/>
  <c r="CE201" i="25"/>
  <c r="CD202" i="25"/>
  <c r="CE202" i="25"/>
  <c r="CD203" i="25"/>
  <c r="CE203" i="25"/>
  <c r="CE6" i="25"/>
  <c r="CE7" i="25"/>
  <c r="CE8" i="25"/>
  <c r="CE9" i="25"/>
  <c r="CD6" i="25"/>
  <c r="CD7" i="25"/>
  <c r="CD8" i="25"/>
  <c r="CD9" i="25"/>
  <c r="O12" i="25"/>
  <c r="O13" i="25"/>
  <c r="O14" i="25"/>
  <c r="O15" i="25"/>
  <c r="O16" i="25"/>
  <c r="O17" i="25"/>
  <c r="O18" i="25"/>
  <c r="O19" i="25"/>
  <c r="O20" i="25"/>
  <c r="O21" i="25"/>
  <c r="O22" i="25"/>
  <c r="O23" i="25"/>
  <c r="O24" i="25"/>
  <c r="O25" i="25"/>
  <c r="O26" i="25"/>
  <c r="O27" i="25"/>
  <c r="O28" i="25"/>
  <c r="O29" i="25"/>
  <c r="O30" i="25"/>
  <c r="O31" i="25"/>
  <c r="O32" i="25"/>
  <c r="O33" i="25"/>
  <c r="O34" i="25"/>
  <c r="O35" i="25"/>
  <c r="O36" i="25"/>
  <c r="O37" i="25"/>
  <c r="O38" i="25"/>
  <c r="O39" i="25"/>
  <c r="O40" i="25"/>
  <c r="O41" i="25"/>
  <c r="O42" i="25"/>
  <c r="O43" i="25"/>
  <c r="O44" i="25"/>
  <c r="O45" i="25"/>
  <c r="O46" i="25"/>
  <c r="O47" i="25"/>
  <c r="O48" i="25"/>
  <c r="O49" i="25"/>
  <c r="O50" i="25"/>
  <c r="O51" i="25"/>
  <c r="O52" i="25"/>
  <c r="O53" i="25"/>
  <c r="O54" i="25"/>
  <c r="O55" i="25"/>
  <c r="O56" i="25"/>
  <c r="O57" i="25"/>
  <c r="O58" i="25"/>
  <c r="O59" i="25"/>
  <c r="O60" i="25"/>
  <c r="O61" i="25"/>
  <c r="O62" i="25"/>
  <c r="O63" i="25"/>
  <c r="O64" i="25"/>
  <c r="O65" i="25"/>
  <c r="O66" i="25"/>
  <c r="O67" i="25"/>
  <c r="O68" i="25"/>
  <c r="O69" i="25"/>
  <c r="O70" i="25"/>
  <c r="O71" i="25"/>
  <c r="O72" i="25"/>
  <c r="O73" i="25"/>
  <c r="O74" i="25"/>
  <c r="O75" i="25"/>
  <c r="O76" i="25"/>
  <c r="O77" i="25"/>
  <c r="O78" i="25"/>
  <c r="O79" i="25"/>
  <c r="O80" i="25"/>
  <c r="O81" i="25"/>
  <c r="O82" i="25"/>
  <c r="O83" i="25"/>
  <c r="O84" i="25"/>
  <c r="O85" i="25"/>
  <c r="O86" i="25"/>
  <c r="O87" i="25"/>
  <c r="O88" i="25"/>
  <c r="O89" i="25"/>
  <c r="O90" i="25"/>
  <c r="O91" i="25"/>
  <c r="O92" i="25"/>
  <c r="O93" i="25"/>
  <c r="O94" i="25"/>
  <c r="O95" i="25"/>
  <c r="O96" i="25"/>
  <c r="O97" i="25"/>
  <c r="O98" i="25"/>
  <c r="O99" i="25"/>
  <c r="O100" i="25"/>
  <c r="O101" i="25"/>
  <c r="O102" i="25"/>
  <c r="O103" i="25"/>
  <c r="O104" i="25"/>
  <c r="O105" i="25"/>
  <c r="O106" i="25"/>
  <c r="O107" i="25"/>
  <c r="O108" i="25"/>
  <c r="O109" i="25"/>
  <c r="O110" i="25"/>
  <c r="O111" i="25"/>
  <c r="O112" i="25"/>
  <c r="O113" i="25"/>
  <c r="O114" i="25"/>
  <c r="O115" i="25"/>
  <c r="O116" i="25"/>
  <c r="O117" i="25"/>
  <c r="O118" i="25"/>
  <c r="O119" i="25"/>
  <c r="O120" i="25"/>
  <c r="O121" i="25"/>
  <c r="O122" i="25"/>
  <c r="O123" i="25"/>
  <c r="O124" i="25"/>
  <c r="O125" i="25"/>
  <c r="O126" i="25"/>
  <c r="O127" i="25"/>
  <c r="O128" i="25"/>
  <c r="O129" i="25"/>
  <c r="O130" i="25"/>
  <c r="O131" i="25"/>
  <c r="O132" i="25"/>
  <c r="O133" i="25"/>
  <c r="O134" i="25"/>
  <c r="O135" i="25"/>
  <c r="O136" i="25"/>
  <c r="O137" i="25"/>
  <c r="O138" i="25"/>
  <c r="O139" i="25"/>
  <c r="O140" i="25"/>
  <c r="O141" i="25"/>
  <c r="O142" i="25"/>
  <c r="O143" i="25"/>
  <c r="O144" i="25"/>
  <c r="O145" i="25"/>
  <c r="O146" i="25"/>
  <c r="O147" i="25"/>
  <c r="O148" i="25"/>
  <c r="O149" i="25"/>
  <c r="O150" i="25"/>
  <c r="O151" i="25"/>
  <c r="O152" i="25"/>
  <c r="O153" i="25"/>
  <c r="O154" i="25"/>
  <c r="O155" i="25"/>
  <c r="O156" i="25"/>
  <c r="O157" i="25"/>
  <c r="O158" i="25"/>
  <c r="O159" i="25"/>
  <c r="O160" i="25"/>
  <c r="O161" i="25"/>
  <c r="O162" i="25"/>
  <c r="O163" i="25"/>
  <c r="O164" i="25"/>
  <c r="O165" i="25"/>
  <c r="O166" i="25"/>
  <c r="O167" i="25"/>
  <c r="O168" i="25"/>
  <c r="O169" i="25"/>
  <c r="O170" i="25"/>
  <c r="O171" i="25"/>
  <c r="O172" i="25"/>
  <c r="O173" i="25"/>
  <c r="O174" i="25"/>
  <c r="O175" i="25"/>
  <c r="O176" i="25"/>
  <c r="O177" i="25"/>
  <c r="O178" i="25"/>
  <c r="O179" i="25"/>
  <c r="O180" i="25"/>
  <c r="O181" i="25"/>
  <c r="O182" i="25"/>
  <c r="O183" i="25"/>
  <c r="O184" i="25"/>
  <c r="O185" i="25"/>
  <c r="O186" i="25"/>
  <c r="O187" i="25"/>
  <c r="O188" i="25"/>
  <c r="O189" i="25"/>
  <c r="O190" i="25"/>
  <c r="O191" i="25"/>
  <c r="O192" i="25"/>
  <c r="O193" i="25"/>
  <c r="O194" i="25"/>
  <c r="O195" i="25"/>
  <c r="O196" i="25"/>
  <c r="O197" i="25"/>
  <c r="O198" i="25"/>
  <c r="O199" i="25"/>
  <c r="O200" i="25"/>
  <c r="O201" i="25"/>
  <c r="O202" i="25"/>
  <c r="O203" i="25"/>
  <c r="O9" i="25"/>
  <c r="O8" i="25"/>
  <c r="O7" i="25"/>
  <c r="O6" i="25"/>
  <c r="BN19" i="26"/>
  <c r="BO19" i="26"/>
  <c r="BP19" i="26"/>
  <c r="BQ19" i="26"/>
  <c r="BR19" i="26"/>
  <c r="BS19" i="26"/>
  <c r="BT19" i="26"/>
  <c r="BN20" i="26"/>
  <c r="BO20" i="26"/>
  <c r="Q20" i="26" s="1"/>
  <c r="BP20" i="26"/>
  <c r="BQ20" i="26"/>
  <c r="BR20" i="26"/>
  <c r="BS20" i="26"/>
  <c r="BT20" i="26"/>
  <c r="BN21" i="26"/>
  <c r="BO21" i="26"/>
  <c r="R21" i="26" s="1"/>
  <c r="BP21" i="26"/>
  <c r="BQ21" i="26"/>
  <c r="BR21" i="26"/>
  <c r="BS21" i="26"/>
  <c r="BT21" i="26"/>
  <c r="BN22" i="26"/>
  <c r="BO22" i="26"/>
  <c r="Q22" i="26" s="1"/>
  <c r="BP22" i="26"/>
  <c r="BQ22" i="26"/>
  <c r="BR22" i="26"/>
  <c r="BS22" i="26"/>
  <c r="BT22" i="26"/>
  <c r="BN23" i="26"/>
  <c r="BO23" i="26"/>
  <c r="BP23" i="26"/>
  <c r="BQ23" i="26"/>
  <c r="BR23" i="26"/>
  <c r="BS23" i="26"/>
  <c r="BT23" i="26"/>
  <c r="BN24" i="26"/>
  <c r="BO24" i="26"/>
  <c r="BP24" i="26"/>
  <c r="BQ24" i="26"/>
  <c r="BR24" i="26"/>
  <c r="BS24" i="26"/>
  <c r="BT24" i="26"/>
  <c r="BN25" i="26"/>
  <c r="BO25" i="26"/>
  <c r="R25" i="26" s="1"/>
  <c r="BP25" i="26"/>
  <c r="BQ25" i="26"/>
  <c r="BR25" i="26"/>
  <c r="BS25" i="26"/>
  <c r="BT25" i="26"/>
  <c r="BN26" i="26"/>
  <c r="BO26" i="26"/>
  <c r="R26" i="26" s="1"/>
  <c r="BP26" i="26"/>
  <c r="BQ26" i="26"/>
  <c r="BR26" i="26"/>
  <c r="BS26" i="26"/>
  <c r="BT26" i="26"/>
  <c r="BN27" i="26"/>
  <c r="BO27" i="26"/>
  <c r="BP27" i="26"/>
  <c r="BQ27" i="26"/>
  <c r="BR27" i="26"/>
  <c r="BS27" i="26"/>
  <c r="BT27" i="26"/>
  <c r="BN28" i="26"/>
  <c r="BO28" i="26"/>
  <c r="BP28" i="26"/>
  <c r="BQ28" i="26"/>
  <c r="BR28" i="26"/>
  <c r="BS28" i="26"/>
  <c r="BT28" i="26"/>
  <c r="BN29" i="26"/>
  <c r="BO29" i="26"/>
  <c r="R29" i="26" s="1"/>
  <c r="BP29" i="26"/>
  <c r="BQ29" i="26"/>
  <c r="BR29" i="26"/>
  <c r="BS29" i="26"/>
  <c r="BT29" i="26"/>
  <c r="BN30" i="26"/>
  <c r="BO30" i="26"/>
  <c r="R30" i="26" s="1"/>
  <c r="BP30" i="26"/>
  <c r="BQ30" i="26"/>
  <c r="BR30" i="26"/>
  <c r="BS30" i="26"/>
  <c r="BT30" i="26"/>
  <c r="BN31" i="26"/>
  <c r="BO31" i="26"/>
  <c r="BP31" i="26"/>
  <c r="BQ31" i="26"/>
  <c r="BR31" i="26"/>
  <c r="BS31" i="26"/>
  <c r="BT31" i="26"/>
  <c r="BN32" i="26"/>
  <c r="BO32" i="26"/>
  <c r="Q32" i="26" s="1"/>
  <c r="BP32" i="26"/>
  <c r="BQ32" i="26"/>
  <c r="BR32" i="26"/>
  <c r="BS32" i="26"/>
  <c r="BT32" i="26"/>
  <c r="BN33" i="26"/>
  <c r="BO33" i="26"/>
  <c r="R33" i="26" s="1"/>
  <c r="BP33" i="26"/>
  <c r="BQ33" i="26"/>
  <c r="BR33" i="26"/>
  <c r="BS33" i="26"/>
  <c r="BT33" i="26"/>
  <c r="BN34" i="26"/>
  <c r="BO34" i="26"/>
  <c r="R34" i="26" s="1"/>
  <c r="BP34" i="26"/>
  <c r="BQ34" i="26"/>
  <c r="BR34" i="26"/>
  <c r="BS34" i="26"/>
  <c r="BT34" i="26"/>
  <c r="BN35" i="26"/>
  <c r="BO35" i="26"/>
  <c r="BP35" i="26"/>
  <c r="BQ35" i="26"/>
  <c r="BR35" i="26"/>
  <c r="BS35" i="26"/>
  <c r="BT35" i="26"/>
  <c r="BN36" i="26"/>
  <c r="BO36" i="26"/>
  <c r="BP36" i="26"/>
  <c r="BQ36" i="26"/>
  <c r="BR36" i="26"/>
  <c r="BS36" i="26"/>
  <c r="BT36" i="26"/>
  <c r="BN37" i="26"/>
  <c r="BO37" i="26"/>
  <c r="R37" i="26" s="1"/>
  <c r="BP37" i="26"/>
  <c r="BQ37" i="26"/>
  <c r="BR37" i="26"/>
  <c r="BS37" i="26"/>
  <c r="BT37" i="26"/>
  <c r="BN38" i="26"/>
  <c r="BO38" i="26"/>
  <c r="Q38" i="26" s="1"/>
  <c r="BP38" i="26"/>
  <c r="BQ38" i="26"/>
  <c r="BR38" i="26"/>
  <c r="BS38" i="26"/>
  <c r="BT38" i="26"/>
  <c r="BN39" i="26"/>
  <c r="BO39" i="26"/>
  <c r="BP39" i="26"/>
  <c r="BQ39" i="26"/>
  <c r="BR39" i="26"/>
  <c r="BS39" i="26"/>
  <c r="BT39" i="26"/>
  <c r="BN40" i="26"/>
  <c r="BO40" i="26"/>
  <c r="BP40" i="26"/>
  <c r="BQ40" i="26"/>
  <c r="BR40" i="26"/>
  <c r="BS40" i="26"/>
  <c r="BT40" i="26"/>
  <c r="BN41" i="26"/>
  <c r="BO41" i="26"/>
  <c r="BP41" i="26"/>
  <c r="BQ41" i="26"/>
  <c r="BR41" i="26"/>
  <c r="BS41" i="26"/>
  <c r="BT41" i="26"/>
  <c r="BN42" i="26"/>
  <c r="BO42" i="26"/>
  <c r="R42" i="26" s="1"/>
  <c r="BP42" i="26"/>
  <c r="BQ42" i="26"/>
  <c r="BR42" i="26"/>
  <c r="BS42" i="26"/>
  <c r="BT42" i="26"/>
  <c r="BN43" i="26"/>
  <c r="BO43" i="26"/>
  <c r="BP43" i="26"/>
  <c r="BQ43" i="26"/>
  <c r="BR43" i="26"/>
  <c r="BS43" i="26"/>
  <c r="BT43" i="26"/>
  <c r="BN44" i="26"/>
  <c r="BO44" i="26"/>
  <c r="BP44" i="26"/>
  <c r="BQ44" i="26"/>
  <c r="BR44" i="26"/>
  <c r="BS44" i="26"/>
  <c r="BT44" i="26"/>
  <c r="BN45" i="26"/>
  <c r="BO45" i="26"/>
  <c r="R45" i="26" s="1"/>
  <c r="BP45" i="26"/>
  <c r="BQ45" i="26"/>
  <c r="BR45" i="26"/>
  <c r="BS45" i="26"/>
  <c r="BT45" i="26"/>
  <c r="BN46" i="26"/>
  <c r="BO46" i="26"/>
  <c r="R46" i="26" s="1"/>
  <c r="BP46" i="26"/>
  <c r="BQ46" i="26"/>
  <c r="BR46" i="26"/>
  <c r="BS46" i="26"/>
  <c r="BT46" i="26"/>
  <c r="BN47" i="26"/>
  <c r="BO47" i="26"/>
  <c r="BP47" i="26"/>
  <c r="BQ47" i="26"/>
  <c r="BR47" i="26"/>
  <c r="BS47" i="26"/>
  <c r="BT47" i="26"/>
  <c r="BN48" i="26"/>
  <c r="BO48" i="26"/>
  <c r="BP48" i="26"/>
  <c r="BQ48" i="26"/>
  <c r="BR48" i="26"/>
  <c r="BS48" i="26"/>
  <c r="BT48" i="26"/>
  <c r="BN49" i="26"/>
  <c r="BO49" i="26"/>
  <c r="Q49" i="26" s="1"/>
  <c r="BP49" i="26"/>
  <c r="BQ49" i="26"/>
  <c r="BR49" i="26"/>
  <c r="BS49" i="26"/>
  <c r="BT49" i="26"/>
  <c r="BN50" i="26"/>
  <c r="BO50" i="26"/>
  <c r="R50" i="26" s="1"/>
  <c r="BP50" i="26"/>
  <c r="BQ50" i="26"/>
  <c r="BR50" i="26"/>
  <c r="BS50" i="26"/>
  <c r="BT50" i="26"/>
  <c r="BN51" i="26"/>
  <c r="BO51" i="26"/>
  <c r="BP51" i="26"/>
  <c r="BQ51" i="26"/>
  <c r="BR51" i="26"/>
  <c r="BS51" i="26"/>
  <c r="BT51" i="26"/>
  <c r="BN52" i="26"/>
  <c r="BO52" i="26"/>
  <c r="Q52" i="26" s="1"/>
  <c r="BP52" i="26"/>
  <c r="BQ52" i="26"/>
  <c r="BR52" i="26"/>
  <c r="BS52" i="26"/>
  <c r="BT52" i="26"/>
  <c r="BN53" i="26"/>
  <c r="BO53" i="26"/>
  <c r="R53" i="26" s="1"/>
  <c r="BP53" i="26"/>
  <c r="BQ53" i="26"/>
  <c r="BR53" i="26"/>
  <c r="BS53" i="26"/>
  <c r="BT53" i="26"/>
  <c r="BN54" i="26"/>
  <c r="BO54" i="26"/>
  <c r="Q54" i="26" s="1"/>
  <c r="BP54" i="26"/>
  <c r="BQ54" i="26"/>
  <c r="BR54" i="26"/>
  <c r="BS54" i="26"/>
  <c r="BT54" i="26"/>
  <c r="BN55" i="26"/>
  <c r="BO55" i="26"/>
  <c r="BP55" i="26"/>
  <c r="BQ55" i="26"/>
  <c r="BR55" i="26"/>
  <c r="BS55" i="26"/>
  <c r="BT55" i="26"/>
  <c r="BN56" i="26"/>
  <c r="BO56" i="26"/>
  <c r="BP56" i="26"/>
  <c r="BQ56" i="26"/>
  <c r="BR56" i="26"/>
  <c r="BS56" i="26"/>
  <c r="BT56" i="26"/>
  <c r="BN57" i="26"/>
  <c r="BO57" i="26"/>
  <c r="R57" i="26" s="1"/>
  <c r="BP57" i="26"/>
  <c r="BQ57" i="26"/>
  <c r="BR57" i="26"/>
  <c r="BS57" i="26"/>
  <c r="BT57" i="26"/>
  <c r="BN58" i="26"/>
  <c r="BO58" i="26"/>
  <c r="R58" i="26" s="1"/>
  <c r="BP58" i="26"/>
  <c r="BQ58" i="26"/>
  <c r="BR58" i="26"/>
  <c r="BS58" i="26"/>
  <c r="BT58" i="26"/>
  <c r="BN59" i="26"/>
  <c r="BO59" i="26"/>
  <c r="BP59" i="26"/>
  <c r="BQ59" i="26"/>
  <c r="BR59" i="26"/>
  <c r="BS59" i="26"/>
  <c r="BT59" i="26"/>
  <c r="BN60" i="26"/>
  <c r="BO60" i="26"/>
  <c r="BP60" i="26"/>
  <c r="BQ60" i="26"/>
  <c r="BR60" i="26"/>
  <c r="BS60" i="26"/>
  <c r="BT60" i="26"/>
  <c r="BN61" i="26"/>
  <c r="BO61" i="26"/>
  <c r="R61" i="26" s="1"/>
  <c r="BP61" i="26"/>
  <c r="BQ61" i="26"/>
  <c r="BR61" i="26"/>
  <c r="BS61" i="26"/>
  <c r="BT61" i="26"/>
  <c r="BN62" i="26"/>
  <c r="BO62" i="26"/>
  <c r="R62" i="26" s="1"/>
  <c r="BP62" i="26"/>
  <c r="BQ62" i="26"/>
  <c r="BR62" i="26"/>
  <c r="BS62" i="26"/>
  <c r="BT62" i="26"/>
  <c r="BN63" i="26"/>
  <c r="BO63" i="26"/>
  <c r="BP63" i="26"/>
  <c r="BQ63" i="26"/>
  <c r="BR63" i="26"/>
  <c r="BS63" i="26"/>
  <c r="BT63" i="26"/>
  <c r="BN64" i="26"/>
  <c r="BO64" i="26"/>
  <c r="BP64" i="26"/>
  <c r="BQ64" i="26"/>
  <c r="BR64" i="26"/>
  <c r="BS64" i="26"/>
  <c r="BT64" i="26"/>
  <c r="BN65" i="26"/>
  <c r="BO65" i="26"/>
  <c r="R65" i="26" s="1"/>
  <c r="BP65" i="26"/>
  <c r="BQ65" i="26"/>
  <c r="BR65" i="26"/>
  <c r="BS65" i="26"/>
  <c r="BT65" i="26"/>
  <c r="BN66" i="26"/>
  <c r="BO66" i="26"/>
  <c r="R66" i="26" s="1"/>
  <c r="BP66" i="26"/>
  <c r="BQ66" i="26"/>
  <c r="BR66" i="26"/>
  <c r="BS66" i="26"/>
  <c r="BT66" i="26"/>
  <c r="BN67" i="26"/>
  <c r="BO67" i="26"/>
  <c r="BP67" i="26"/>
  <c r="BQ67" i="26"/>
  <c r="BR67" i="26"/>
  <c r="BS67" i="26"/>
  <c r="BT67" i="26"/>
  <c r="BN68" i="26"/>
  <c r="BO68" i="26"/>
  <c r="BP68" i="26"/>
  <c r="BQ68" i="26"/>
  <c r="BR68" i="26"/>
  <c r="BS68" i="26"/>
  <c r="BT68" i="26"/>
  <c r="BN69" i="26"/>
  <c r="BO69" i="26"/>
  <c r="R69" i="26" s="1"/>
  <c r="BP69" i="26"/>
  <c r="BQ69" i="26"/>
  <c r="BR69" i="26"/>
  <c r="BS69" i="26"/>
  <c r="BT69" i="26"/>
  <c r="BN70" i="26"/>
  <c r="BO70" i="26"/>
  <c r="Q70" i="26" s="1"/>
  <c r="BP70" i="26"/>
  <c r="BQ70" i="26"/>
  <c r="BR70" i="26"/>
  <c r="BS70" i="26"/>
  <c r="BT70" i="26"/>
  <c r="BN71" i="26"/>
  <c r="BO71" i="26"/>
  <c r="BP71" i="26"/>
  <c r="BQ71" i="26"/>
  <c r="BR71" i="26"/>
  <c r="BS71" i="26"/>
  <c r="BT71" i="26"/>
  <c r="BN72" i="26"/>
  <c r="BO72" i="26"/>
  <c r="BP72" i="26"/>
  <c r="BQ72" i="26"/>
  <c r="BR72" i="26"/>
  <c r="BS72" i="26"/>
  <c r="BT72" i="26"/>
  <c r="BN73" i="26"/>
  <c r="BO73" i="26"/>
  <c r="BP73" i="26"/>
  <c r="BQ73" i="26"/>
  <c r="BR73" i="26"/>
  <c r="BS73" i="26"/>
  <c r="BT73" i="26"/>
  <c r="BN74" i="26"/>
  <c r="BO74" i="26"/>
  <c r="R74" i="26" s="1"/>
  <c r="BP74" i="26"/>
  <c r="BQ74" i="26"/>
  <c r="BR74" i="26"/>
  <c r="BS74" i="26"/>
  <c r="BT74" i="26"/>
  <c r="BN75" i="26"/>
  <c r="BO75" i="26"/>
  <c r="BP75" i="26"/>
  <c r="BQ75" i="26"/>
  <c r="BR75" i="26"/>
  <c r="BS75" i="26"/>
  <c r="BT75" i="26"/>
  <c r="BN76" i="26"/>
  <c r="BO76" i="26"/>
  <c r="BP76" i="26"/>
  <c r="BQ76" i="26"/>
  <c r="BR76" i="26"/>
  <c r="BS76" i="26"/>
  <c r="BT76" i="26"/>
  <c r="BN77" i="26"/>
  <c r="BO77" i="26"/>
  <c r="R77" i="26" s="1"/>
  <c r="BP77" i="26"/>
  <c r="BQ77" i="26"/>
  <c r="BR77" i="26"/>
  <c r="BS77" i="26"/>
  <c r="BT77" i="26"/>
  <c r="BN78" i="26"/>
  <c r="BO78" i="26"/>
  <c r="R78" i="26" s="1"/>
  <c r="BP78" i="26"/>
  <c r="BQ78" i="26"/>
  <c r="BR78" i="26"/>
  <c r="BS78" i="26"/>
  <c r="BT78" i="26"/>
  <c r="BN79" i="26"/>
  <c r="BO79" i="26"/>
  <c r="BP79" i="26"/>
  <c r="BQ79" i="26"/>
  <c r="BR79" i="26"/>
  <c r="BS79" i="26"/>
  <c r="BT79" i="26"/>
  <c r="BN80" i="26"/>
  <c r="BO80" i="26"/>
  <c r="BP80" i="26"/>
  <c r="BQ80" i="26"/>
  <c r="BR80" i="26"/>
  <c r="BS80" i="26"/>
  <c r="BT80" i="26"/>
  <c r="BN81" i="26"/>
  <c r="BO81" i="26"/>
  <c r="Q81" i="26" s="1"/>
  <c r="BP81" i="26"/>
  <c r="BQ81" i="26"/>
  <c r="BR81" i="26"/>
  <c r="BS81" i="26"/>
  <c r="BT81" i="26"/>
  <c r="BN82" i="26"/>
  <c r="BO82" i="26"/>
  <c r="R82" i="26" s="1"/>
  <c r="BP82" i="26"/>
  <c r="BQ82" i="26"/>
  <c r="BR82" i="26"/>
  <c r="BS82" i="26"/>
  <c r="BT82" i="26"/>
  <c r="BN83" i="26"/>
  <c r="BO83" i="26"/>
  <c r="BP83" i="26"/>
  <c r="BQ83" i="26"/>
  <c r="BR83" i="26"/>
  <c r="BS83" i="26"/>
  <c r="BT83" i="26"/>
  <c r="BN84" i="26"/>
  <c r="BO84" i="26"/>
  <c r="BP84" i="26"/>
  <c r="BQ84" i="26"/>
  <c r="BR84" i="26"/>
  <c r="BS84" i="26"/>
  <c r="BT84" i="26"/>
  <c r="BN85" i="26"/>
  <c r="BO85" i="26"/>
  <c r="R85" i="26" s="1"/>
  <c r="BP85" i="26"/>
  <c r="BQ85" i="26"/>
  <c r="BR85" i="26"/>
  <c r="BS85" i="26"/>
  <c r="BT85" i="26"/>
  <c r="BN86" i="26"/>
  <c r="BO86" i="26"/>
  <c r="Q86" i="26" s="1"/>
  <c r="BP86" i="26"/>
  <c r="BQ86" i="26"/>
  <c r="BR86" i="26"/>
  <c r="BS86" i="26"/>
  <c r="BT86" i="26"/>
  <c r="BN87" i="26"/>
  <c r="BO87" i="26"/>
  <c r="BP87" i="26"/>
  <c r="BQ87" i="26"/>
  <c r="BR87" i="26"/>
  <c r="BS87" i="26"/>
  <c r="BT87" i="26"/>
  <c r="BN88" i="26"/>
  <c r="BO88" i="26"/>
  <c r="BP88" i="26"/>
  <c r="BQ88" i="26"/>
  <c r="BR88" i="26"/>
  <c r="BS88" i="26"/>
  <c r="BT88" i="26"/>
  <c r="BN89" i="26"/>
  <c r="BO89" i="26"/>
  <c r="R89" i="26" s="1"/>
  <c r="BP89" i="26"/>
  <c r="BQ89" i="26"/>
  <c r="BR89" i="26"/>
  <c r="BS89" i="26"/>
  <c r="BT89" i="26"/>
  <c r="BN90" i="26"/>
  <c r="BO90" i="26"/>
  <c r="R90" i="26" s="1"/>
  <c r="BP90" i="26"/>
  <c r="BQ90" i="26"/>
  <c r="BR90" i="26"/>
  <c r="BS90" i="26"/>
  <c r="BT90" i="26"/>
  <c r="BN91" i="26"/>
  <c r="BO91" i="26"/>
  <c r="BP91" i="26"/>
  <c r="BQ91" i="26"/>
  <c r="BR91" i="26"/>
  <c r="BS91" i="26"/>
  <c r="BT91" i="26"/>
  <c r="BN92" i="26"/>
  <c r="BO92" i="26"/>
  <c r="Q92" i="26" s="1"/>
  <c r="BP92" i="26"/>
  <c r="BQ92" i="26"/>
  <c r="BR92" i="26"/>
  <c r="BS92" i="26"/>
  <c r="BT92" i="26"/>
  <c r="BN93" i="26"/>
  <c r="BO93" i="26"/>
  <c r="R93" i="26" s="1"/>
  <c r="BP93" i="26"/>
  <c r="BQ93" i="26"/>
  <c r="BR93" i="26"/>
  <c r="BS93" i="26"/>
  <c r="BT93" i="26"/>
  <c r="BN94" i="26"/>
  <c r="BO94" i="26"/>
  <c r="Q94" i="26" s="1"/>
  <c r="BP94" i="26"/>
  <c r="BQ94" i="26"/>
  <c r="BR94" i="26"/>
  <c r="BS94" i="26"/>
  <c r="BT94" i="26"/>
  <c r="BN95" i="26"/>
  <c r="BO95" i="26"/>
  <c r="BP95" i="26"/>
  <c r="BQ95" i="26"/>
  <c r="BR95" i="26"/>
  <c r="BS95" i="26"/>
  <c r="BT95" i="26"/>
  <c r="BN96" i="26"/>
  <c r="BO96" i="26"/>
  <c r="Q96" i="26" s="1"/>
  <c r="BP96" i="26"/>
  <c r="BQ96" i="26"/>
  <c r="BR96" i="26"/>
  <c r="BS96" i="26"/>
  <c r="BT96" i="26"/>
  <c r="BN97" i="26"/>
  <c r="BO97" i="26"/>
  <c r="R97" i="26" s="1"/>
  <c r="BP97" i="26"/>
  <c r="BQ97" i="26"/>
  <c r="BR97" i="26"/>
  <c r="BS97" i="26"/>
  <c r="BT97" i="26"/>
  <c r="BN98" i="26"/>
  <c r="BO98" i="26"/>
  <c r="R98" i="26" s="1"/>
  <c r="BP98" i="26"/>
  <c r="BQ98" i="26"/>
  <c r="BR98" i="26"/>
  <c r="BS98" i="26"/>
  <c r="BT98" i="26"/>
  <c r="BN99" i="26"/>
  <c r="BO99" i="26"/>
  <c r="BP99" i="26"/>
  <c r="BQ99" i="26"/>
  <c r="BR99" i="26"/>
  <c r="BS99" i="26"/>
  <c r="BT99" i="26"/>
  <c r="BN100" i="26"/>
  <c r="BO100" i="26"/>
  <c r="BP100" i="26"/>
  <c r="BQ100" i="26"/>
  <c r="BR100" i="26"/>
  <c r="BS100" i="26"/>
  <c r="BT100" i="26"/>
  <c r="BN101" i="26"/>
  <c r="BO101" i="26"/>
  <c r="R101" i="26" s="1"/>
  <c r="BP101" i="26"/>
  <c r="BQ101" i="26"/>
  <c r="BR101" i="26"/>
  <c r="BS101" i="26"/>
  <c r="BT101" i="26"/>
  <c r="BN102" i="26"/>
  <c r="BO102" i="26"/>
  <c r="Q102" i="26" s="1"/>
  <c r="BP102" i="26"/>
  <c r="BQ102" i="26"/>
  <c r="BR102" i="26"/>
  <c r="BS102" i="26"/>
  <c r="BT102" i="26"/>
  <c r="BN103" i="26"/>
  <c r="BO103" i="26"/>
  <c r="BP103" i="26"/>
  <c r="BQ103" i="26"/>
  <c r="BR103" i="26"/>
  <c r="BS103" i="26"/>
  <c r="BT103" i="26"/>
  <c r="BN104" i="26"/>
  <c r="BO104" i="26"/>
  <c r="BP104" i="26"/>
  <c r="BQ104" i="26"/>
  <c r="BR104" i="26"/>
  <c r="BS104" i="26"/>
  <c r="BT104" i="26"/>
  <c r="BN105" i="26"/>
  <c r="BO105" i="26"/>
  <c r="BP105" i="26"/>
  <c r="BQ105" i="26"/>
  <c r="BR105" i="26"/>
  <c r="BS105" i="26"/>
  <c r="BT105" i="26"/>
  <c r="BN106" i="26"/>
  <c r="BO106" i="26"/>
  <c r="R106" i="26" s="1"/>
  <c r="BP106" i="26"/>
  <c r="BQ106" i="26"/>
  <c r="BR106" i="26"/>
  <c r="BS106" i="26"/>
  <c r="BT106" i="26"/>
  <c r="BN107" i="26"/>
  <c r="BO107" i="26"/>
  <c r="BP107" i="26"/>
  <c r="BQ107" i="26"/>
  <c r="BR107" i="26"/>
  <c r="BS107" i="26"/>
  <c r="BT107" i="26"/>
  <c r="BN108" i="26"/>
  <c r="BO108" i="26"/>
  <c r="BP108" i="26"/>
  <c r="BQ108" i="26"/>
  <c r="BR108" i="26"/>
  <c r="BS108" i="26"/>
  <c r="BT108" i="26"/>
  <c r="BN109" i="26"/>
  <c r="BO109" i="26"/>
  <c r="R109" i="26" s="1"/>
  <c r="BP109" i="26"/>
  <c r="BQ109" i="26"/>
  <c r="BR109" i="26"/>
  <c r="BS109" i="26"/>
  <c r="BT109" i="26"/>
  <c r="BN110" i="26"/>
  <c r="BO110" i="26"/>
  <c r="R110" i="26" s="1"/>
  <c r="BP110" i="26"/>
  <c r="BQ110" i="26"/>
  <c r="BR110" i="26"/>
  <c r="BS110" i="26"/>
  <c r="BT110" i="26"/>
  <c r="BN111" i="26"/>
  <c r="BO111" i="26"/>
  <c r="BP111" i="26"/>
  <c r="BQ111" i="26"/>
  <c r="BR111" i="26"/>
  <c r="BS111" i="26"/>
  <c r="BT111" i="26"/>
  <c r="BN112" i="26"/>
  <c r="BO112" i="26"/>
  <c r="BP112" i="26"/>
  <c r="BQ112" i="26"/>
  <c r="BR112" i="26"/>
  <c r="BS112" i="26"/>
  <c r="BT112" i="26"/>
  <c r="BN113" i="26"/>
  <c r="BO113" i="26"/>
  <c r="Q113" i="26" s="1"/>
  <c r="BP113" i="26"/>
  <c r="BQ113" i="26"/>
  <c r="BR113" i="26"/>
  <c r="BS113" i="26"/>
  <c r="BT113" i="26"/>
  <c r="BN114" i="26"/>
  <c r="BO114" i="26"/>
  <c r="Q114" i="26" s="1"/>
  <c r="BP114" i="26"/>
  <c r="BQ114" i="26"/>
  <c r="BR114" i="26"/>
  <c r="BS114" i="26"/>
  <c r="BT114" i="26"/>
  <c r="BN115" i="26"/>
  <c r="BO115" i="26"/>
  <c r="BP115" i="26"/>
  <c r="BQ115" i="26"/>
  <c r="BR115" i="26"/>
  <c r="BS115" i="26"/>
  <c r="BT115" i="26"/>
  <c r="BN116" i="26"/>
  <c r="BO116" i="26"/>
  <c r="R116" i="26" s="1"/>
  <c r="BP116" i="26"/>
  <c r="BQ116" i="26"/>
  <c r="BR116" i="26"/>
  <c r="BS116" i="26"/>
  <c r="BT116" i="26"/>
  <c r="BN117" i="26"/>
  <c r="BO117" i="26"/>
  <c r="R117" i="26" s="1"/>
  <c r="BP117" i="26"/>
  <c r="BQ117" i="26"/>
  <c r="BR117" i="26"/>
  <c r="BS117" i="26"/>
  <c r="BT117" i="26"/>
  <c r="BN118" i="26"/>
  <c r="BO118" i="26"/>
  <c r="Q118" i="26" s="1"/>
  <c r="BP118" i="26"/>
  <c r="BQ118" i="26"/>
  <c r="BR118" i="26"/>
  <c r="BS118" i="26"/>
  <c r="BT118" i="26"/>
  <c r="BN119" i="26"/>
  <c r="BO119" i="26"/>
  <c r="BP119" i="26"/>
  <c r="BQ119" i="26"/>
  <c r="BR119" i="26"/>
  <c r="BS119" i="26"/>
  <c r="BT119" i="26"/>
  <c r="BN120" i="26"/>
  <c r="BO120" i="26"/>
  <c r="BP120" i="26"/>
  <c r="BQ120" i="26"/>
  <c r="BR120" i="26"/>
  <c r="BS120" i="26"/>
  <c r="BT120" i="26"/>
  <c r="BN121" i="26"/>
  <c r="BO121" i="26"/>
  <c r="R121" i="26" s="1"/>
  <c r="BP121" i="26"/>
  <c r="BQ121" i="26"/>
  <c r="BR121" i="26"/>
  <c r="BS121" i="26"/>
  <c r="BT121" i="26"/>
  <c r="BN122" i="26"/>
  <c r="BO122" i="26"/>
  <c r="Q122" i="26" s="1"/>
  <c r="BP122" i="26"/>
  <c r="BQ122" i="26"/>
  <c r="BR122" i="26"/>
  <c r="BS122" i="26"/>
  <c r="BT122" i="26"/>
  <c r="BN123" i="26"/>
  <c r="BO123" i="26"/>
  <c r="BP123" i="26"/>
  <c r="BQ123" i="26"/>
  <c r="BR123" i="26"/>
  <c r="BS123" i="26"/>
  <c r="BT123" i="26"/>
  <c r="BN124" i="26"/>
  <c r="BO124" i="26"/>
  <c r="BP124" i="26"/>
  <c r="BQ124" i="26"/>
  <c r="BR124" i="26"/>
  <c r="BS124" i="26"/>
  <c r="BT124" i="26"/>
  <c r="BN125" i="26"/>
  <c r="BO125" i="26"/>
  <c r="R125" i="26" s="1"/>
  <c r="BP125" i="26"/>
  <c r="BQ125" i="26"/>
  <c r="BR125" i="26"/>
  <c r="BS125" i="26"/>
  <c r="BT125" i="26"/>
  <c r="BN126" i="26"/>
  <c r="BO126" i="26"/>
  <c r="R126" i="26" s="1"/>
  <c r="BP126" i="26"/>
  <c r="BQ126" i="26"/>
  <c r="BR126" i="26"/>
  <c r="BS126" i="26"/>
  <c r="BT126" i="26"/>
  <c r="BN127" i="26"/>
  <c r="BO127" i="26"/>
  <c r="BP127" i="26"/>
  <c r="BQ127" i="26"/>
  <c r="BR127" i="26"/>
  <c r="BS127" i="26"/>
  <c r="BT127" i="26"/>
  <c r="BN128" i="26"/>
  <c r="BO128" i="26"/>
  <c r="BP128" i="26"/>
  <c r="BQ128" i="26"/>
  <c r="BR128" i="26"/>
  <c r="BS128" i="26"/>
  <c r="BT128" i="26"/>
  <c r="BN129" i="26"/>
  <c r="BO129" i="26"/>
  <c r="R129" i="26" s="1"/>
  <c r="BP129" i="26"/>
  <c r="BQ129" i="26"/>
  <c r="BR129" i="26"/>
  <c r="BS129" i="26"/>
  <c r="BT129" i="26"/>
  <c r="BN130" i="26"/>
  <c r="BO130" i="26"/>
  <c r="Q130" i="26" s="1"/>
  <c r="BP130" i="26"/>
  <c r="BQ130" i="26"/>
  <c r="BR130" i="26"/>
  <c r="BS130" i="26"/>
  <c r="BT130" i="26"/>
  <c r="BN131" i="26"/>
  <c r="BO131" i="26"/>
  <c r="BP131" i="26"/>
  <c r="BQ131" i="26"/>
  <c r="BR131" i="26"/>
  <c r="BS131" i="26"/>
  <c r="BT131" i="26"/>
  <c r="BN132" i="26"/>
  <c r="BO132" i="26"/>
  <c r="Q132" i="26" s="1"/>
  <c r="BP132" i="26"/>
  <c r="BQ132" i="26"/>
  <c r="BR132" i="26"/>
  <c r="BS132" i="26"/>
  <c r="BT132" i="26"/>
  <c r="BN133" i="26"/>
  <c r="BO133" i="26"/>
  <c r="R133" i="26" s="1"/>
  <c r="BP133" i="26"/>
  <c r="BQ133" i="26"/>
  <c r="BR133" i="26"/>
  <c r="BS133" i="26"/>
  <c r="BT133" i="26"/>
  <c r="BN134" i="26"/>
  <c r="BO134" i="26"/>
  <c r="R134" i="26" s="1"/>
  <c r="BP134" i="26"/>
  <c r="BQ134" i="26"/>
  <c r="BR134" i="26"/>
  <c r="BS134" i="26"/>
  <c r="BT134" i="26"/>
  <c r="BN135" i="26"/>
  <c r="BO135" i="26"/>
  <c r="BP135" i="26"/>
  <c r="BQ135" i="26"/>
  <c r="BR135" i="26"/>
  <c r="BS135" i="26"/>
  <c r="BT135" i="26"/>
  <c r="BN136" i="26"/>
  <c r="BO136" i="26"/>
  <c r="BP136" i="26"/>
  <c r="BQ136" i="26"/>
  <c r="BR136" i="26"/>
  <c r="BS136" i="26"/>
  <c r="BT136" i="26"/>
  <c r="BN137" i="26"/>
  <c r="BO137" i="26"/>
  <c r="BP137" i="26"/>
  <c r="BQ137" i="26"/>
  <c r="BR137" i="26"/>
  <c r="BS137" i="26"/>
  <c r="BT137" i="26"/>
  <c r="BN138" i="26"/>
  <c r="BO138" i="26"/>
  <c r="R138" i="26" s="1"/>
  <c r="BP138" i="26"/>
  <c r="BQ138" i="26"/>
  <c r="BR138" i="26"/>
  <c r="BS138" i="26"/>
  <c r="BT138" i="26"/>
  <c r="BN139" i="26"/>
  <c r="BO139" i="26"/>
  <c r="BP139" i="26"/>
  <c r="BQ139" i="26"/>
  <c r="BR139" i="26"/>
  <c r="BS139" i="26"/>
  <c r="BT139" i="26"/>
  <c r="BN140" i="26"/>
  <c r="BO140" i="26"/>
  <c r="Q140" i="26" s="1"/>
  <c r="BP140" i="26"/>
  <c r="BQ140" i="26"/>
  <c r="BR140" i="26"/>
  <c r="BS140" i="26"/>
  <c r="BT140" i="26"/>
  <c r="BN141" i="26"/>
  <c r="BO141" i="26"/>
  <c r="R141" i="26" s="1"/>
  <c r="BP141" i="26"/>
  <c r="BQ141" i="26"/>
  <c r="BR141" i="26"/>
  <c r="BS141" i="26"/>
  <c r="BT141" i="26"/>
  <c r="BN142" i="26"/>
  <c r="BO142" i="26"/>
  <c r="Q142" i="26" s="1"/>
  <c r="BP142" i="26"/>
  <c r="BQ142" i="26"/>
  <c r="BR142" i="26"/>
  <c r="BS142" i="26"/>
  <c r="BT142" i="26"/>
  <c r="BN143" i="26"/>
  <c r="BO143" i="26"/>
  <c r="BP143" i="26"/>
  <c r="BQ143" i="26"/>
  <c r="BR143" i="26"/>
  <c r="BS143" i="26"/>
  <c r="BT143" i="26"/>
  <c r="BN144" i="26"/>
  <c r="BO144" i="26"/>
  <c r="BP144" i="26"/>
  <c r="BQ144" i="26"/>
  <c r="BR144" i="26"/>
  <c r="BS144" i="26"/>
  <c r="BT144" i="26"/>
  <c r="BN145" i="26"/>
  <c r="BO145" i="26"/>
  <c r="Q145" i="26" s="1"/>
  <c r="BP145" i="26"/>
  <c r="BQ145" i="26"/>
  <c r="BR145" i="26"/>
  <c r="BS145" i="26"/>
  <c r="BT145" i="26"/>
  <c r="BN146" i="26"/>
  <c r="BO146" i="26"/>
  <c r="Q146" i="26" s="1"/>
  <c r="BP146" i="26"/>
  <c r="BQ146" i="26"/>
  <c r="BR146" i="26"/>
  <c r="BS146" i="26"/>
  <c r="BT146" i="26"/>
  <c r="BN147" i="26"/>
  <c r="BO147" i="26"/>
  <c r="BP147" i="26"/>
  <c r="BQ147" i="26"/>
  <c r="BR147" i="26"/>
  <c r="BS147" i="26"/>
  <c r="BT147" i="26"/>
  <c r="BN148" i="26"/>
  <c r="BO148" i="26"/>
  <c r="BP148" i="26"/>
  <c r="BQ148" i="26"/>
  <c r="BR148" i="26"/>
  <c r="BS148" i="26"/>
  <c r="BT148" i="26"/>
  <c r="BN149" i="26"/>
  <c r="BO149" i="26"/>
  <c r="R149" i="26" s="1"/>
  <c r="BP149" i="26"/>
  <c r="BQ149" i="26"/>
  <c r="BR149" i="26"/>
  <c r="BS149" i="26"/>
  <c r="BT149" i="26"/>
  <c r="BN150" i="26"/>
  <c r="BO150" i="26"/>
  <c r="R150" i="26" s="1"/>
  <c r="BP150" i="26"/>
  <c r="BQ150" i="26"/>
  <c r="BR150" i="26"/>
  <c r="BS150" i="26"/>
  <c r="BT150" i="26"/>
  <c r="BN151" i="26"/>
  <c r="BO151" i="26"/>
  <c r="BP151" i="26"/>
  <c r="BQ151" i="26"/>
  <c r="BR151" i="26"/>
  <c r="BS151" i="26"/>
  <c r="BT151" i="26"/>
  <c r="BN152" i="26"/>
  <c r="BO152" i="26"/>
  <c r="BP152" i="26"/>
  <c r="BQ152" i="26"/>
  <c r="BR152" i="26"/>
  <c r="BS152" i="26"/>
  <c r="BT152" i="26"/>
  <c r="BN153" i="26"/>
  <c r="BO153" i="26"/>
  <c r="R153" i="26" s="1"/>
  <c r="BP153" i="26"/>
  <c r="BQ153" i="26"/>
  <c r="BR153" i="26"/>
  <c r="BS153" i="26"/>
  <c r="BT153" i="26"/>
  <c r="BN154" i="26"/>
  <c r="BO154" i="26"/>
  <c r="R154" i="26" s="1"/>
  <c r="BP154" i="26"/>
  <c r="BQ154" i="26"/>
  <c r="BR154" i="26"/>
  <c r="BS154" i="26"/>
  <c r="BT154" i="26"/>
  <c r="BN155" i="26"/>
  <c r="BO155" i="26"/>
  <c r="BP155" i="26"/>
  <c r="BQ155" i="26"/>
  <c r="BR155" i="26"/>
  <c r="BS155" i="26"/>
  <c r="BT155" i="26"/>
  <c r="BN156" i="26"/>
  <c r="BO156" i="26"/>
  <c r="Q156" i="26" s="1"/>
  <c r="BP156" i="26"/>
  <c r="BQ156" i="26"/>
  <c r="BR156" i="26"/>
  <c r="BS156" i="26"/>
  <c r="BT156" i="26"/>
  <c r="BN157" i="26"/>
  <c r="BO157" i="26"/>
  <c r="R157" i="26" s="1"/>
  <c r="BP157" i="26"/>
  <c r="BQ157" i="26"/>
  <c r="BR157" i="26"/>
  <c r="BS157" i="26"/>
  <c r="BT157" i="26"/>
  <c r="BN158" i="26"/>
  <c r="BO158" i="26"/>
  <c r="R158" i="26" s="1"/>
  <c r="BP158" i="26"/>
  <c r="BQ158" i="26"/>
  <c r="BR158" i="26"/>
  <c r="BS158" i="26"/>
  <c r="BT158" i="26"/>
  <c r="BN159" i="26"/>
  <c r="BO159" i="26"/>
  <c r="BP159" i="26"/>
  <c r="BQ159" i="26"/>
  <c r="BR159" i="26"/>
  <c r="BS159" i="26"/>
  <c r="BT159" i="26"/>
  <c r="BN160" i="26"/>
  <c r="BO160" i="26"/>
  <c r="Q160" i="26" s="1"/>
  <c r="BP160" i="26"/>
  <c r="BQ160" i="26"/>
  <c r="BR160" i="26"/>
  <c r="BS160" i="26"/>
  <c r="BT160" i="26"/>
  <c r="BN161" i="26"/>
  <c r="BO161" i="26"/>
  <c r="R161" i="26" s="1"/>
  <c r="BP161" i="26"/>
  <c r="BQ161" i="26"/>
  <c r="BR161" i="26"/>
  <c r="BS161" i="26"/>
  <c r="BT161" i="26"/>
  <c r="BN162" i="26"/>
  <c r="BO162" i="26"/>
  <c r="Q162" i="26" s="1"/>
  <c r="BP162" i="26"/>
  <c r="BQ162" i="26"/>
  <c r="BR162" i="26"/>
  <c r="BS162" i="26"/>
  <c r="BT162" i="26"/>
  <c r="BN163" i="26"/>
  <c r="BO163" i="26"/>
  <c r="BP163" i="26"/>
  <c r="BQ163" i="26"/>
  <c r="BR163" i="26"/>
  <c r="BS163" i="26"/>
  <c r="BT163" i="26"/>
  <c r="BN164" i="26"/>
  <c r="BO164" i="26"/>
  <c r="BP164" i="26"/>
  <c r="BQ164" i="26"/>
  <c r="BR164" i="26"/>
  <c r="BS164" i="26"/>
  <c r="BT164" i="26"/>
  <c r="BN165" i="26"/>
  <c r="BO165" i="26"/>
  <c r="R165" i="26" s="1"/>
  <c r="BP165" i="26"/>
  <c r="BQ165" i="26"/>
  <c r="BR165" i="26"/>
  <c r="BS165" i="26"/>
  <c r="BT165" i="26"/>
  <c r="BN166" i="26"/>
  <c r="BO166" i="26"/>
  <c r="R166" i="26" s="1"/>
  <c r="BP166" i="26"/>
  <c r="BQ166" i="26"/>
  <c r="BR166" i="26"/>
  <c r="BS166" i="26"/>
  <c r="BT166" i="26"/>
  <c r="BN167" i="26"/>
  <c r="BO167" i="26"/>
  <c r="BP167" i="26"/>
  <c r="BQ167" i="26"/>
  <c r="BR167" i="26"/>
  <c r="BS167" i="26"/>
  <c r="BT167" i="26"/>
  <c r="BN168" i="26"/>
  <c r="BO168" i="26"/>
  <c r="BP168" i="26"/>
  <c r="BQ168" i="26"/>
  <c r="BR168" i="26"/>
  <c r="BS168" i="26"/>
  <c r="BT168" i="26"/>
  <c r="BN169" i="26"/>
  <c r="BO169" i="26"/>
  <c r="BP169" i="26"/>
  <c r="BQ169" i="26"/>
  <c r="BR169" i="26"/>
  <c r="BS169" i="26"/>
  <c r="BT169" i="26"/>
  <c r="BN170" i="26"/>
  <c r="BO170" i="26"/>
  <c r="Q170" i="26" s="1"/>
  <c r="BP170" i="26"/>
  <c r="BQ170" i="26"/>
  <c r="BR170" i="26"/>
  <c r="BS170" i="26"/>
  <c r="BT170" i="26"/>
  <c r="BN171" i="26"/>
  <c r="BO171" i="26"/>
  <c r="BP171" i="26"/>
  <c r="BQ171" i="26"/>
  <c r="BR171" i="26"/>
  <c r="BS171" i="26"/>
  <c r="BT171" i="26"/>
  <c r="BN172" i="26"/>
  <c r="BO172" i="26"/>
  <c r="BP172" i="26"/>
  <c r="BQ172" i="26"/>
  <c r="BR172" i="26"/>
  <c r="BS172" i="26"/>
  <c r="BT172" i="26"/>
  <c r="BN173" i="26"/>
  <c r="BO173" i="26"/>
  <c r="R173" i="26" s="1"/>
  <c r="BP173" i="26"/>
  <c r="BQ173" i="26"/>
  <c r="BR173" i="26"/>
  <c r="BS173" i="26"/>
  <c r="BT173" i="26"/>
  <c r="BN174" i="26"/>
  <c r="BO174" i="26"/>
  <c r="Q174" i="26" s="1"/>
  <c r="BP174" i="26"/>
  <c r="BQ174" i="26"/>
  <c r="BR174" i="26"/>
  <c r="BS174" i="26"/>
  <c r="BT174" i="26"/>
  <c r="BN175" i="26"/>
  <c r="BO175" i="26"/>
  <c r="BP175" i="26"/>
  <c r="BQ175" i="26"/>
  <c r="BR175" i="26"/>
  <c r="BS175" i="26"/>
  <c r="BT175" i="26"/>
  <c r="BN176" i="26"/>
  <c r="BO176" i="26"/>
  <c r="BP176" i="26"/>
  <c r="BQ176" i="26"/>
  <c r="BR176" i="26"/>
  <c r="BS176" i="26"/>
  <c r="BT176" i="26"/>
  <c r="BN177" i="26"/>
  <c r="BO177" i="26"/>
  <c r="Q177" i="26" s="1"/>
  <c r="BP177" i="26"/>
  <c r="BQ177" i="26"/>
  <c r="BR177" i="26"/>
  <c r="BS177" i="26"/>
  <c r="BT177" i="26"/>
  <c r="BN178" i="26"/>
  <c r="BO178" i="26"/>
  <c r="Q178" i="26" s="1"/>
  <c r="BP178" i="26"/>
  <c r="BQ178" i="26"/>
  <c r="BR178" i="26"/>
  <c r="BS178" i="26"/>
  <c r="BT178" i="26"/>
  <c r="BN179" i="26"/>
  <c r="BO179" i="26"/>
  <c r="BP179" i="26"/>
  <c r="BQ179" i="26"/>
  <c r="BR179" i="26"/>
  <c r="BS179" i="26"/>
  <c r="BT179" i="26"/>
  <c r="BN180" i="26"/>
  <c r="BO180" i="26"/>
  <c r="Q180" i="26" s="1"/>
  <c r="BP180" i="26"/>
  <c r="BQ180" i="26"/>
  <c r="BR180" i="26"/>
  <c r="BS180" i="26"/>
  <c r="BT180" i="26"/>
  <c r="BN181" i="26"/>
  <c r="BO181" i="26"/>
  <c r="R181" i="26" s="1"/>
  <c r="BP181" i="26"/>
  <c r="BQ181" i="26"/>
  <c r="BR181" i="26"/>
  <c r="BS181" i="26"/>
  <c r="BT181" i="26"/>
  <c r="BN182" i="26"/>
  <c r="BO182" i="26"/>
  <c r="Q182" i="26" s="1"/>
  <c r="BP182" i="26"/>
  <c r="BQ182" i="26"/>
  <c r="BR182" i="26"/>
  <c r="BS182" i="26"/>
  <c r="BT182" i="26"/>
  <c r="BN183" i="26"/>
  <c r="BO183" i="26"/>
  <c r="BP183" i="26"/>
  <c r="BQ183" i="26"/>
  <c r="BR183" i="26"/>
  <c r="BS183" i="26"/>
  <c r="BT183" i="26"/>
  <c r="BN184" i="26"/>
  <c r="BO184" i="26"/>
  <c r="BP184" i="26"/>
  <c r="BQ184" i="26"/>
  <c r="BR184" i="26"/>
  <c r="BS184" i="26"/>
  <c r="BT184" i="26"/>
  <c r="BN185" i="26"/>
  <c r="BO185" i="26"/>
  <c r="R185" i="26" s="1"/>
  <c r="BP185" i="26"/>
  <c r="BQ185" i="26"/>
  <c r="BR185" i="26"/>
  <c r="BS185" i="26"/>
  <c r="BT185" i="26"/>
  <c r="BN186" i="26"/>
  <c r="BO186" i="26"/>
  <c r="Q186" i="26" s="1"/>
  <c r="BP186" i="26"/>
  <c r="BQ186" i="26"/>
  <c r="BR186" i="26"/>
  <c r="BS186" i="26"/>
  <c r="BT186" i="26"/>
  <c r="BN187" i="26"/>
  <c r="BO187" i="26"/>
  <c r="BP187" i="26"/>
  <c r="BQ187" i="26"/>
  <c r="BR187" i="26"/>
  <c r="BS187" i="26"/>
  <c r="BT187" i="26"/>
  <c r="BN188" i="26"/>
  <c r="BO188" i="26"/>
  <c r="BP188" i="26"/>
  <c r="BQ188" i="26"/>
  <c r="BR188" i="26"/>
  <c r="BS188" i="26"/>
  <c r="BT188" i="26"/>
  <c r="BN189" i="26"/>
  <c r="BO189" i="26"/>
  <c r="R189" i="26" s="1"/>
  <c r="BP189" i="26"/>
  <c r="BQ189" i="26"/>
  <c r="BR189" i="26"/>
  <c r="BS189" i="26"/>
  <c r="BT189" i="26"/>
  <c r="BN190" i="26"/>
  <c r="BO190" i="26"/>
  <c r="Q190" i="26" s="1"/>
  <c r="BP190" i="26"/>
  <c r="BQ190" i="26"/>
  <c r="BR190" i="26"/>
  <c r="BS190" i="26"/>
  <c r="BT190" i="26"/>
  <c r="BN191" i="26"/>
  <c r="BO191" i="26"/>
  <c r="BP191" i="26"/>
  <c r="BQ191" i="26"/>
  <c r="BR191" i="26"/>
  <c r="BS191" i="26"/>
  <c r="BT191" i="26"/>
  <c r="BN192" i="26"/>
  <c r="BO192" i="26"/>
  <c r="BP192" i="26"/>
  <c r="BQ192" i="26"/>
  <c r="BR192" i="26"/>
  <c r="BS192" i="26"/>
  <c r="BT192" i="26"/>
  <c r="BN193" i="26"/>
  <c r="BO193" i="26"/>
  <c r="R193" i="26" s="1"/>
  <c r="BP193" i="26"/>
  <c r="BQ193" i="26"/>
  <c r="BR193" i="26"/>
  <c r="BS193" i="26"/>
  <c r="BT193" i="26"/>
  <c r="BN194" i="26"/>
  <c r="BO194" i="26"/>
  <c r="Q194" i="26" s="1"/>
  <c r="BP194" i="26"/>
  <c r="BQ194" i="26"/>
  <c r="BR194" i="26"/>
  <c r="BS194" i="26"/>
  <c r="BT194" i="26"/>
  <c r="BN195" i="26"/>
  <c r="BO195" i="26"/>
  <c r="BP195" i="26"/>
  <c r="BQ195" i="26"/>
  <c r="BR195" i="26"/>
  <c r="BS195" i="26"/>
  <c r="BT195" i="26"/>
  <c r="BN196" i="26"/>
  <c r="BO196" i="26"/>
  <c r="Q196" i="26" s="1"/>
  <c r="BP196" i="26"/>
  <c r="BQ196" i="26"/>
  <c r="BR196" i="26"/>
  <c r="BS196" i="26"/>
  <c r="BT196" i="26"/>
  <c r="BN197" i="26"/>
  <c r="BO197" i="26"/>
  <c r="R197" i="26" s="1"/>
  <c r="BP197" i="26"/>
  <c r="BQ197" i="26"/>
  <c r="BR197" i="26"/>
  <c r="BS197" i="26"/>
  <c r="BT197" i="26"/>
  <c r="BN198" i="26"/>
  <c r="BO198" i="26"/>
  <c r="R198" i="26" s="1"/>
  <c r="BP198" i="26"/>
  <c r="BQ198" i="26"/>
  <c r="BR198" i="26"/>
  <c r="BS198" i="26"/>
  <c r="BT198" i="26"/>
  <c r="BN199" i="26"/>
  <c r="BO199" i="26"/>
  <c r="BP199" i="26"/>
  <c r="BQ199" i="26"/>
  <c r="BR199" i="26"/>
  <c r="BS199" i="26"/>
  <c r="BT199" i="26"/>
  <c r="BN200" i="26"/>
  <c r="BO200" i="26"/>
  <c r="BP200" i="26"/>
  <c r="BQ200" i="26"/>
  <c r="BR200" i="26"/>
  <c r="BS200" i="26"/>
  <c r="BT200" i="26"/>
  <c r="BN201" i="26"/>
  <c r="BO201" i="26"/>
  <c r="BP201" i="26"/>
  <c r="BQ201" i="26"/>
  <c r="BR201" i="26"/>
  <c r="BS201" i="26"/>
  <c r="BT201" i="26"/>
  <c r="BN202" i="26"/>
  <c r="BO202" i="26"/>
  <c r="Q202" i="26" s="1"/>
  <c r="BP202" i="26"/>
  <c r="BQ202" i="26"/>
  <c r="BR202" i="26"/>
  <c r="BS202" i="26"/>
  <c r="BT202" i="26"/>
  <c r="BN203" i="26"/>
  <c r="BO203" i="26"/>
  <c r="BP203" i="26"/>
  <c r="BQ203" i="26"/>
  <c r="BR203" i="26"/>
  <c r="BS203" i="26"/>
  <c r="BT203" i="26"/>
  <c r="BN204" i="26"/>
  <c r="BO204" i="26"/>
  <c r="Q204" i="26" s="1"/>
  <c r="BP204" i="26"/>
  <c r="BQ204" i="26"/>
  <c r="BR204" i="26"/>
  <c r="BS204" i="26"/>
  <c r="BT204" i="26"/>
  <c r="BN205" i="26"/>
  <c r="BO205" i="26"/>
  <c r="R205" i="26" s="1"/>
  <c r="BP205" i="26"/>
  <c r="BQ205" i="26"/>
  <c r="BR205" i="26"/>
  <c r="BS205" i="26"/>
  <c r="BT205" i="26"/>
  <c r="BT8" i="26"/>
  <c r="BT9" i="26"/>
  <c r="BT10" i="26"/>
  <c r="BT11" i="26"/>
  <c r="BT12" i="26"/>
  <c r="BT13" i="26"/>
  <c r="BT14" i="26"/>
  <c r="BT15" i="26"/>
  <c r="BT16" i="26"/>
  <c r="BT17" i="26"/>
  <c r="BT18" i="26"/>
  <c r="BS8" i="26"/>
  <c r="BS9" i="26"/>
  <c r="BS10" i="26"/>
  <c r="BS11" i="26"/>
  <c r="BS12" i="26"/>
  <c r="BS13" i="26"/>
  <c r="BS14" i="26"/>
  <c r="BS15" i="26"/>
  <c r="BS16" i="26"/>
  <c r="BS17" i="26"/>
  <c r="BS18" i="26"/>
  <c r="BR8" i="26"/>
  <c r="BR9" i="26"/>
  <c r="BR10" i="26"/>
  <c r="BR11" i="26"/>
  <c r="BR12" i="26"/>
  <c r="BR13" i="26"/>
  <c r="BR14" i="26"/>
  <c r="BR15" i="26"/>
  <c r="BR16" i="26"/>
  <c r="BR17" i="26"/>
  <c r="BR18" i="26"/>
  <c r="BQ8" i="26"/>
  <c r="BQ9" i="26"/>
  <c r="BQ10" i="26"/>
  <c r="BQ11" i="26"/>
  <c r="BQ12" i="26"/>
  <c r="BQ13" i="26"/>
  <c r="BQ14" i="26"/>
  <c r="BQ15" i="26"/>
  <c r="BQ16" i="26"/>
  <c r="BQ17" i="26"/>
  <c r="BQ18" i="26"/>
  <c r="BP8" i="26"/>
  <c r="BP9" i="26"/>
  <c r="BP10" i="26"/>
  <c r="BP11" i="26"/>
  <c r="BP12" i="26"/>
  <c r="BP13" i="26"/>
  <c r="BP14" i="26"/>
  <c r="BP15" i="26"/>
  <c r="BP16" i="26"/>
  <c r="BP17" i="26"/>
  <c r="BP18" i="26"/>
  <c r="BO8" i="26"/>
  <c r="BO9" i="26"/>
  <c r="BO10" i="26"/>
  <c r="BO11" i="26"/>
  <c r="BO12" i="26"/>
  <c r="BO13" i="26"/>
  <c r="BO14" i="26"/>
  <c r="BO15" i="26"/>
  <c r="R15" i="26" s="1"/>
  <c r="BO16" i="26"/>
  <c r="BO17" i="26"/>
  <c r="BO18" i="26"/>
  <c r="Q18" i="26" s="1"/>
  <c r="BN8" i="26"/>
  <c r="BN9" i="26"/>
  <c r="BN10" i="26"/>
  <c r="BN11" i="26"/>
  <c r="BN12" i="26"/>
  <c r="BN13" i="26"/>
  <c r="BN14" i="26"/>
  <c r="BN15" i="26"/>
  <c r="BN16" i="26"/>
  <c r="BN17" i="26"/>
  <c r="BN18" i="26"/>
  <c r="BW14" i="26"/>
  <c r="BX14" i="26"/>
  <c r="BY14" i="26"/>
  <c r="AB14" i="26" s="1"/>
  <c r="BZ14" i="26"/>
  <c r="CA14" i="26"/>
  <c r="CB14" i="26"/>
  <c r="CC14" i="26"/>
  <c r="AD14" i="26" s="1"/>
  <c r="CD14" i="26"/>
  <c r="CE14" i="26"/>
  <c r="CF14" i="26"/>
  <c r="DG14" i="26"/>
  <c r="BW15" i="26"/>
  <c r="BX15" i="26"/>
  <c r="BY15" i="26"/>
  <c r="AB15" i="26" s="1"/>
  <c r="BZ15" i="26"/>
  <c r="CA15" i="26"/>
  <c r="CB15" i="26"/>
  <c r="CC15" i="26"/>
  <c r="CD15" i="26"/>
  <c r="CE15" i="26"/>
  <c r="CF15" i="26"/>
  <c r="DG15" i="26"/>
  <c r="BW16" i="26"/>
  <c r="AA16" i="26" s="1"/>
  <c r="BX16" i="26"/>
  <c r="BY16" i="26"/>
  <c r="BZ16" i="26"/>
  <c r="CA16" i="26"/>
  <c r="AC16" i="26" s="1"/>
  <c r="CB16" i="26"/>
  <c r="CC16" i="26"/>
  <c r="CD16" i="26"/>
  <c r="CE16" i="26"/>
  <c r="CF16" i="26"/>
  <c r="DG16" i="26"/>
  <c r="BW17" i="26"/>
  <c r="AA17" i="26" s="1"/>
  <c r="BX17" i="26"/>
  <c r="BY17" i="26"/>
  <c r="BZ17" i="26"/>
  <c r="CA17" i="26"/>
  <c r="AC17" i="26" s="1"/>
  <c r="CB17" i="26"/>
  <c r="CC17" i="26"/>
  <c r="CD17" i="26"/>
  <c r="CE17" i="26"/>
  <c r="CF17" i="26"/>
  <c r="DG17" i="26"/>
  <c r="BW18" i="26"/>
  <c r="BX18" i="26"/>
  <c r="BY18" i="26"/>
  <c r="BZ18" i="26"/>
  <c r="CA18" i="26"/>
  <c r="CB18" i="26"/>
  <c r="CC18" i="26"/>
  <c r="AD18" i="26" s="1"/>
  <c r="CD18" i="26"/>
  <c r="CE18" i="26"/>
  <c r="CF18" i="26"/>
  <c r="DG18" i="26"/>
  <c r="BW19" i="26"/>
  <c r="BX19" i="26"/>
  <c r="BY19" i="26"/>
  <c r="BZ19" i="26"/>
  <c r="CA19" i="26"/>
  <c r="CB19" i="26"/>
  <c r="CC19" i="26"/>
  <c r="AD19" i="26" s="1"/>
  <c r="CD19" i="26"/>
  <c r="CE19" i="26"/>
  <c r="CF19" i="26"/>
  <c r="DG19" i="26"/>
  <c r="BW20" i="26"/>
  <c r="BX20" i="26"/>
  <c r="BY20" i="26"/>
  <c r="BZ20" i="26"/>
  <c r="CA20" i="26"/>
  <c r="CB20" i="26"/>
  <c r="CC20" i="26"/>
  <c r="CD20" i="26"/>
  <c r="CE20" i="26"/>
  <c r="CF20" i="26"/>
  <c r="DG20" i="26"/>
  <c r="BW21" i="26"/>
  <c r="AA21" i="26" s="1"/>
  <c r="BX21" i="26"/>
  <c r="BY21" i="26"/>
  <c r="BZ21" i="26"/>
  <c r="CA21" i="26"/>
  <c r="AC21" i="26" s="1"/>
  <c r="CB21" i="26"/>
  <c r="CC21" i="26"/>
  <c r="CD21" i="26"/>
  <c r="CE21" i="26"/>
  <c r="CF21" i="26"/>
  <c r="DG21" i="26"/>
  <c r="BW22" i="26"/>
  <c r="BX22" i="26"/>
  <c r="BY22" i="26"/>
  <c r="BZ22" i="26"/>
  <c r="CA22" i="26"/>
  <c r="CB22" i="26"/>
  <c r="CC22" i="26"/>
  <c r="AD22" i="26" s="1"/>
  <c r="CD22" i="26"/>
  <c r="CE22" i="26"/>
  <c r="CF22" i="26"/>
  <c r="DG22" i="26"/>
  <c r="BW23" i="26"/>
  <c r="BX23" i="26"/>
  <c r="BY23" i="26"/>
  <c r="AB23" i="26" s="1"/>
  <c r="BZ23" i="26"/>
  <c r="CA23" i="26"/>
  <c r="CB23" i="26"/>
  <c r="CC23" i="26"/>
  <c r="AD23" i="26" s="1"/>
  <c r="CD23" i="26"/>
  <c r="CE23" i="26"/>
  <c r="CF23" i="26"/>
  <c r="DG23" i="26"/>
  <c r="BW24" i="26"/>
  <c r="BX24" i="26"/>
  <c r="BY24" i="26"/>
  <c r="BZ24" i="26"/>
  <c r="CA24" i="26"/>
  <c r="CB24" i="26"/>
  <c r="CC24" i="26"/>
  <c r="CD24" i="26"/>
  <c r="CE24" i="26"/>
  <c r="CF24" i="26"/>
  <c r="DG24" i="26"/>
  <c r="BW25" i="26"/>
  <c r="AA25" i="26" s="1"/>
  <c r="BX25" i="26"/>
  <c r="BY25" i="26"/>
  <c r="BZ25" i="26"/>
  <c r="CA25" i="26"/>
  <c r="AC25" i="26" s="1"/>
  <c r="CB25" i="26"/>
  <c r="CC25" i="26"/>
  <c r="CD25" i="26"/>
  <c r="CE25" i="26"/>
  <c r="AE25" i="26" s="1"/>
  <c r="CF25" i="26"/>
  <c r="DG25" i="26"/>
  <c r="BW26" i="26"/>
  <c r="BX26" i="26"/>
  <c r="BY26" i="26"/>
  <c r="AB26" i="26" s="1"/>
  <c r="BZ26" i="26"/>
  <c r="CA26" i="26"/>
  <c r="CB26" i="26"/>
  <c r="CC26" i="26"/>
  <c r="AD26" i="26" s="1"/>
  <c r="CD26" i="26"/>
  <c r="CE26" i="26"/>
  <c r="CF26" i="26"/>
  <c r="DG26" i="26"/>
  <c r="BW27" i="26"/>
  <c r="BX27" i="26"/>
  <c r="BY27" i="26"/>
  <c r="AB27" i="26" s="1"/>
  <c r="BZ27" i="26"/>
  <c r="CA27" i="26"/>
  <c r="CB27" i="26"/>
  <c r="CC27" i="26"/>
  <c r="CD27" i="26"/>
  <c r="CE27" i="26"/>
  <c r="CF27" i="26"/>
  <c r="DG27" i="26"/>
  <c r="BW28" i="26"/>
  <c r="BX28" i="26"/>
  <c r="BY28" i="26"/>
  <c r="BZ28" i="26"/>
  <c r="CA28" i="26"/>
  <c r="CB28" i="26"/>
  <c r="CC28" i="26"/>
  <c r="CD28" i="26"/>
  <c r="CE28" i="26"/>
  <c r="CF28" i="26"/>
  <c r="DG28" i="26"/>
  <c r="BW29" i="26"/>
  <c r="BX29" i="26"/>
  <c r="BY29" i="26"/>
  <c r="BZ29" i="26"/>
  <c r="CA29" i="26"/>
  <c r="CB29" i="26"/>
  <c r="CC29" i="26"/>
  <c r="CD29" i="26"/>
  <c r="CE29" i="26"/>
  <c r="AE29" i="26" s="1"/>
  <c r="CF29" i="26"/>
  <c r="DG29" i="26"/>
  <c r="BW30" i="26"/>
  <c r="BX30" i="26"/>
  <c r="BY30" i="26"/>
  <c r="BZ30" i="26"/>
  <c r="CA30" i="26"/>
  <c r="CB30" i="26"/>
  <c r="CC30" i="26"/>
  <c r="AD30" i="26" s="1"/>
  <c r="CD30" i="26"/>
  <c r="CE30" i="26"/>
  <c r="CF30" i="26"/>
  <c r="DG30" i="26"/>
  <c r="BW31" i="26"/>
  <c r="BX31" i="26"/>
  <c r="BY31" i="26"/>
  <c r="BZ31" i="26"/>
  <c r="CA31" i="26"/>
  <c r="CB31" i="26"/>
  <c r="CC31" i="26"/>
  <c r="CD31" i="26"/>
  <c r="CE31" i="26"/>
  <c r="CF31" i="26"/>
  <c r="DG31" i="26"/>
  <c r="BW32" i="26"/>
  <c r="BX32" i="26"/>
  <c r="BY32" i="26"/>
  <c r="BZ32" i="26"/>
  <c r="CA32" i="26"/>
  <c r="CB32" i="26"/>
  <c r="CC32" i="26"/>
  <c r="CD32" i="26"/>
  <c r="CE32" i="26"/>
  <c r="CF32" i="26"/>
  <c r="DG32" i="26"/>
  <c r="BW33" i="26"/>
  <c r="BX33" i="26"/>
  <c r="BY33" i="26"/>
  <c r="BZ33" i="26"/>
  <c r="CA33" i="26"/>
  <c r="CB33" i="26"/>
  <c r="CC33" i="26"/>
  <c r="CD33" i="26"/>
  <c r="CE33" i="26"/>
  <c r="AE33" i="26" s="1"/>
  <c r="CF33" i="26"/>
  <c r="DG33" i="26"/>
  <c r="BW34" i="26"/>
  <c r="BX34" i="26"/>
  <c r="BY34" i="26"/>
  <c r="AB34" i="26" s="1"/>
  <c r="BZ34" i="26"/>
  <c r="CA34" i="26"/>
  <c r="CB34" i="26"/>
  <c r="CC34" i="26"/>
  <c r="AD34" i="26" s="1"/>
  <c r="CD34" i="26"/>
  <c r="CE34" i="26"/>
  <c r="CF34" i="26"/>
  <c r="DG34" i="26"/>
  <c r="BW35" i="26"/>
  <c r="BX35" i="26"/>
  <c r="BY35" i="26"/>
  <c r="AB35" i="26" s="1"/>
  <c r="BZ35" i="26"/>
  <c r="CA35" i="26"/>
  <c r="CB35" i="26"/>
  <c r="CC35" i="26"/>
  <c r="AD35" i="26" s="1"/>
  <c r="CD35" i="26"/>
  <c r="CE35" i="26"/>
  <c r="CF35" i="26"/>
  <c r="DG35" i="26"/>
  <c r="BW36" i="26"/>
  <c r="AA36" i="26" s="1"/>
  <c r="BX36" i="26"/>
  <c r="BY36" i="26"/>
  <c r="BZ36" i="26"/>
  <c r="CA36" i="26"/>
  <c r="AC36" i="26" s="1"/>
  <c r="CB36" i="26"/>
  <c r="CC36" i="26"/>
  <c r="CD36" i="26"/>
  <c r="CE36" i="26"/>
  <c r="CF36" i="26"/>
  <c r="DG36" i="26"/>
  <c r="BW37" i="26"/>
  <c r="AA37" i="26" s="1"/>
  <c r="BX37" i="26"/>
  <c r="BY37" i="26"/>
  <c r="BZ37" i="26"/>
  <c r="CA37" i="26"/>
  <c r="AC37" i="26" s="1"/>
  <c r="CB37" i="26"/>
  <c r="CC37" i="26"/>
  <c r="CD37" i="26"/>
  <c r="CE37" i="26"/>
  <c r="CF37" i="26"/>
  <c r="DG37" i="26"/>
  <c r="BW38" i="26"/>
  <c r="BX38" i="26"/>
  <c r="BY38" i="26"/>
  <c r="BZ38" i="26"/>
  <c r="CA38" i="26"/>
  <c r="CB38" i="26"/>
  <c r="CC38" i="26"/>
  <c r="AD38" i="26" s="1"/>
  <c r="CD38" i="26"/>
  <c r="CE38" i="26"/>
  <c r="CF38" i="26"/>
  <c r="DG38" i="26"/>
  <c r="BW39" i="26"/>
  <c r="BX39" i="26"/>
  <c r="BY39" i="26"/>
  <c r="AB39" i="26" s="1"/>
  <c r="BZ39" i="26"/>
  <c r="CA39" i="26"/>
  <c r="CB39" i="26"/>
  <c r="CC39" i="26"/>
  <c r="AD39" i="26" s="1"/>
  <c r="CD39" i="26"/>
  <c r="CE39" i="26"/>
  <c r="CF39" i="26"/>
  <c r="DG39" i="26"/>
  <c r="BW40" i="26"/>
  <c r="BX40" i="26"/>
  <c r="BY40" i="26"/>
  <c r="BZ40" i="26"/>
  <c r="CA40" i="26"/>
  <c r="AC40" i="26" s="1"/>
  <c r="CB40" i="26"/>
  <c r="CC40" i="26"/>
  <c r="CD40" i="26"/>
  <c r="CE40" i="26"/>
  <c r="CF40" i="26"/>
  <c r="DG40" i="26"/>
  <c r="BW41" i="26"/>
  <c r="BX41" i="26"/>
  <c r="BY41" i="26"/>
  <c r="BZ41" i="26"/>
  <c r="CA41" i="26"/>
  <c r="CB41" i="26"/>
  <c r="CC41" i="26"/>
  <c r="CD41" i="26"/>
  <c r="CE41" i="26"/>
  <c r="CF41" i="26"/>
  <c r="DG41" i="26"/>
  <c r="BW42" i="26"/>
  <c r="BX42" i="26"/>
  <c r="BY42" i="26"/>
  <c r="BZ42" i="26"/>
  <c r="CA42" i="26"/>
  <c r="CB42" i="26"/>
  <c r="CC42" i="26"/>
  <c r="AD42" i="26" s="1"/>
  <c r="CD42" i="26"/>
  <c r="CE42" i="26"/>
  <c r="CF42" i="26"/>
  <c r="DG42" i="26"/>
  <c r="BW43" i="26"/>
  <c r="BX43" i="26"/>
  <c r="BY43" i="26"/>
  <c r="AB43" i="26" s="1"/>
  <c r="BZ43" i="26"/>
  <c r="CA43" i="26"/>
  <c r="CB43" i="26"/>
  <c r="CC43" i="26"/>
  <c r="CD43" i="26"/>
  <c r="CE43" i="26"/>
  <c r="CF43" i="26"/>
  <c r="DG43" i="26"/>
  <c r="BW44" i="26"/>
  <c r="BX44" i="26"/>
  <c r="BY44" i="26"/>
  <c r="BZ44" i="26"/>
  <c r="CA44" i="26"/>
  <c r="CB44" i="26"/>
  <c r="CC44" i="26"/>
  <c r="CD44" i="26"/>
  <c r="CE44" i="26"/>
  <c r="CF44" i="26"/>
  <c r="DG44" i="26"/>
  <c r="BW45" i="26"/>
  <c r="AA45" i="26" s="1"/>
  <c r="BX45" i="26"/>
  <c r="BY45" i="26"/>
  <c r="BZ45" i="26"/>
  <c r="CA45" i="26"/>
  <c r="AC45" i="26" s="1"/>
  <c r="CB45" i="26"/>
  <c r="CC45" i="26"/>
  <c r="CD45" i="26"/>
  <c r="CE45" i="26"/>
  <c r="AE45" i="26" s="1"/>
  <c r="CF45" i="26"/>
  <c r="DG45" i="26"/>
  <c r="BW46" i="26"/>
  <c r="BX46" i="26"/>
  <c r="BY46" i="26"/>
  <c r="BZ46" i="26"/>
  <c r="CA46" i="26"/>
  <c r="CB46" i="26"/>
  <c r="CC46" i="26"/>
  <c r="AD46" i="26" s="1"/>
  <c r="CD46" i="26"/>
  <c r="CE46" i="26"/>
  <c r="CF46" i="26"/>
  <c r="DG46" i="26"/>
  <c r="BW47" i="26"/>
  <c r="BX47" i="26"/>
  <c r="BY47" i="26"/>
  <c r="AB47" i="26" s="1"/>
  <c r="BZ47" i="26"/>
  <c r="CA47" i="26"/>
  <c r="CB47" i="26"/>
  <c r="CC47" i="26"/>
  <c r="CD47" i="26"/>
  <c r="CE47" i="26"/>
  <c r="CF47" i="26"/>
  <c r="DG47" i="26"/>
  <c r="BW48" i="26"/>
  <c r="AA48" i="26" s="1"/>
  <c r="BX48" i="26"/>
  <c r="BY48" i="26"/>
  <c r="BZ48" i="26"/>
  <c r="CA48" i="26"/>
  <c r="CB48" i="26"/>
  <c r="CC48" i="26"/>
  <c r="CD48" i="26"/>
  <c r="CE48" i="26"/>
  <c r="CF48" i="26"/>
  <c r="DG48" i="26"/>
  <c r="BW49" i="26"/>
  <c r="BX49" i="26"/>
  <c r="BY49" i="26"/>
  <c r="BZ49" i="26"/>
  <c r="CA49" i="26"/>
  <c r="AC49" i="26" s="1"/>
  <c r="CB49" i="26"/>
  <c r="CC49" i="26"/>
  <c r="CD49" i="26"/>
  <c r="CE49" i="26"/>
  <c r="AE49" i="26" s="1"/>
  <c r="CF49" i="26"/>
  <c r="DG49" i="26"/>
  <c r="BW50" i="26"/>
  <c r="BX50" i="26"/>
  <c r="BY50" i="26"/>
  <c r="BZ50" i="26"/>
  <c r="CA50" i="26"/>
  <c r="CB50" i="26"/>
  <c r="CC50" i="26"/>
  <c r="AD50" i="26" s="1"/>
  <c r="CD50" i="26"/>
  <c r="CE50" i="26"/>
  <c r="CF50" i="26"/>
  <c r="DG50" i="26"/>
  <c r="BW51" i="26"/>
  <c r="BX51" i="26"/>
  <c r="BY51" i="26"/>
  <c r="BZ51" i="26"/>
  <c r="CA51" i="26"/>
  <c r="CB51" i="26"/>
  <c r="CC51" i="26"/>
  <c r="AD51" i="26" s="1"/>
  <c r="CD51" i="26"/>
  <c r="CE51" i="26"/>
  <c r="CF51" i="26"/>
  <c r="DG51" i="26"/>
  <c r="BW52" i="26"/>
  <c r="BX52" i="26"/>
  <c r="BY52" i="26"/>
  <c r="BZ52" i="26"/>
  <c r="CA52" i="26"/>
  <c r="CB52" i="26"/>
  <c r="CC52" i="26"/>
  <c r="CD52" i="26"/>
  <c r="CE52" i="26"/>
  <c r="CF52" i="26"/>
  <c r="DG52" i="26"/>
  <c r="BW53" i="26"/>
  <c r="AA53" i="26" s="1"/>
  <c r="BX53" i="26"/>
  <c r="BY53" i="26"/>
  <c r="BZ53" i="26"/>
  <c r="CA53" i="26"/>
  <c r="AC53" i="26" s="1"/>
  <c r="CB53" i="26"/>
  <c r="CC53" i="26"/>
  <c r="CD53" i="26"/>
  <c r="CE53" i="26"/>
  <c r="AE53" i="26" s="1"/>
  <c r="CF53" i="26"/>
  <c r="DG53" i="26"/>
  <c r="BW54" i="26"/>
  <c r="BX54" i="26"/>
  <c r="BY54" i="26"/>
  <c r="AB54" i="26" s="1"/>
  <c r="BZ54" i="26"/>
  <c r="CA54" i="26"/>
  <c r="CB54" i="26"/>
  <c r="CC54" i="26"/>
  <c r="AD54" i="26" s="1"/>
  <c r="CD54" i="26"/>
  <c r="CE54" i="26"/>
  <c r="CF54" i="26"/>
  <c r="DG54" i="26"/>
  <c r="BW55" i="26"/>
  <c r="BX55" i="26"/>
  <c r="BY55" i="26"/>
  <c r="AB55" i="26" s="1"/>
  <c r="BZ55" i="26"/>
  <c r="CA55" i="26"/>
  <c r="CB55" i="26"/>
  <c r="CC55" i="26"/>
  <c r="AD55" i="26" s="1"/>
  <c r="CD55" i="26"/>
  <c r="CE55" i="26"/>
  <c r="CF55" i="26"/>
  <c r="DG55" i="26"/>
  <c r="BW56" i="26"/>
  <c r="BX56" i="26"/>
  <c r="BY56" i="26"/>
  <c r="BZ56" i="26"/>
  <c r="CA56" i="26"/>
  <c r="CB56" i="26"/>
  <c r="CC56" i="26"/>
  <c r="CD56" i="26"/>
  <c r="CE56" i="26"/>
  <c r="CF56" i="26"/>
  <c r="DG56" i="26"/>
  <c r="BW57" i="26"/>
  <c r="AA57" i="26" s="1"/>
  <c r="BX57" i="26"/>
  <c r="BY57" i="26"/>
  <c r="BZ57" i="26"/>
  <c r="CA57" i="26"/>
  <c r="AC57" i="26" s="1"/>
  <c r="CB57" i="26"/>
  <c r="CC57" i="26"/>
  <c r="CD57" i="26"/>
  <c r="CE57" i="26"/>
  <c r="CF57" i="26"/>
  <c r="DG57" i="26"/>
  <c r="BW58" i="26"/>
  <c r="BX58" i="26"/>
  <c r="BY58" i="26"/>
  <c r="BZ58" i="26"/>
  <c r="CA58" i="26"/>
  <c r="CB58" i="26"/>
  <c r="CC58" i="26"/>
  <c r="AD58" i="26" s="1"/>
  <c r="CD58" i="26"/>
  <c r="CE58" i="26"/>
  <c r="CF58" i="26"/>
  <c r="DG58" i="26"/>
  <c r="BW59" i="26"/>
  <c r="BX59" i="26"/>
  <c r="BY59" i="26"/>
  <c r="BZ59" i="26"/>
  <c r="CA59" i="26"/>
  <c r="CB59" i="26"/>
  <c r="CC59" i="26"/>
  <c r="CD59" i="26"/>
  <c r="CE59" i="26"/>
  <c r="CF59" i="26"/>
  <c r="DG59" i="26"/>
  <c r="BW60" i="26"/>
  <c r="AA60" i="26" s="1"/>
  <c r="BX60" i="26"/>
  <c r="BY60" i="26"/>
  <c r="BZ60" i="26"/>
  <c r="CA60" i="26"/>
  <c r="CB60" i="26"/>
  <c r="CC60" i="26"/>
  <c r="CD60" i="26"/>
  <c r="CE60" i="26"/>
  <c r="CF60" i="26"/>
  <c r="DG60" i="26"/>
  <c r="BW61" i="26"/>
  <c r="BX61" i="26"/>
  <c r="BY61" i="26"/>
  <c r="BZ61" i="26"/>
  <c r="CA61" i="26"/>
  <c r="CB61" i="26"/>
  <c r="CC61" i="26"/>
  <c r="CD61" i="26"/>
  <c r="CE61" i="26"/>
  <c r="AE61" i="26" s="1"/>
  <c r="CF61" i="26"/>
  <c r="DG61" i="26"/>
  <c r="BW62" i="26"/>
  <c r="BX62" i="26"/>
  <c r="BY62" i="26"/>
  <c r="BZ62" i="26"/>
  <c r="CA62" i="26"/>
  <c r="CB62" i="26"/>
  <c r="CC62" i="26"/>
  <c r="AD62" i="26" s="1"/>
  <c r="CD62" i="26"/>
  <c r="CE62" i="26"/>
  <c r="CF62" i="26"/>
  <c r="DG62" i="26"/>
  <c r="BW63" i="26"/>
  <c r="BX63" i="26"/>
  <c r="BY63" i="26"/>
  <c r="AB63" i="26" s="1"/>
  <c r="BZ63" i="26"/>
  <c r="CA63" i="26"/>
  <c r="CB63" i="26"/>
  <c r="CC63" i="26"/>
  <c r="CD63" i="26"/>
  <c r="CE63" i="26"/>
  <c r="CF63" i="26"/>
  <c r="DG63" i="26"/>
  <c r="BW64" i="26"/>
  <c r="BX64" i="26"/>
  <c r="BY64" i="26"/>
  <c r="BZ64" i="26"/>
  <c r="CA64" i="26"/>
  <c r="CB64" i="26"/>
  <c r="CC64" i="26"/>
  <c r="CD64" i="26"/>
  <c r="CE64" i="26"/>
  <c r="CF64" i="26"/>
  <c r="DG64" i="26"/>
  <c r="BW65" i="26"/>
  <c r="AA65" i="26" s="1"/>
  <c r="BX65" i="26"/>
  <c r="BY65" i="26"/>
  <c r="BZ65" i="26"/>
  <c r="CA65" i="26"/>
  <c r="AC65" i="26" s="1"/>
  <c r="CB65" i="26"/>
  <c r="CC65" i="26"/>
  <c r="CD65" i="26"/>
  <c r="CE65" i="26"/>
  <c r="CF65" i="26"/>
  <c r="DG65" i="26"/>
  <c r="BW66" i="26"/>
  <c r="BX66" i="26"/>
  <c r="BY66" i="26"/>
  <c r="BZ66" i="26"/>
  <c r="CA66" i="26"/>
  <c r="CB66" i="26"/>
  <c r="CC66" i="26"/>
  <c r="AD66" i="26" s="1"/>
  <c r="CD66" i="26"/>
  <c r="CE66" i="26"/>
  <c r="CF66" i="26"/>
  <c r="DG66" i="26"/>
  <c r="BW67" i="26"/>
  <c r="BX67" i="26"/>
  <c r="BY67" i="26"/>
  <c r="AB67" i="26" s="1"/>
  <c r="BZ67" i="26"/>
  <c r="CA67" i="26"/>
  <c r="CB67" i="26"/>
  <c r="CC67" i="26"/>
  <c r="AD67" i="26" s="1"/>
  <c r="CD67" i="26"/>
  <c r="CE67" i="26"/>
  <c r="CF67" i="26"/>
  <c r="DG67" i="26"/>
  <c r="BW68" i="26"/>
  <c r="BX68" i="26"/>
  <c r="BY68" i="26"/>
  <c r="BZ68" i="26"/>
  <c r="CA68" i="26"/>
  <c r="AC68" i="26" s="1"/>
  <c r="CB68" i="26"/>
  <c r="CC68" i="26"/>
  <c r="CD68" i="26"/>
  <c r="CE68" i="26"/>
  <c r="CF68" i="26"/>
  <c r="DG68" i="26"/>
  <c r="BW69" i="26"/>
  <c r="AA69" i="26" s="1"/>
  <c r="BX69" i="26"/>
  <c r="BY69" i="26"/>
  <c r="BZ69" i="26"/>
  <c r="CA69" i="26"/>
  <c r="AC69" i="26" s="1"/>
  <c r="CB69" i="26"/>
  <c r="CC69" i="26"/>
  <c r="CD69" i="26"/>
  <c r="CE69" i="26"/>
  <c r="AE69" i="26" s="1"/>
  <c r="CF69" i="26"/>
  <c r="DG69" i="26"/>
  <c r="BW70" i="26"/>
  <c r="BX70" i="26"/>
  <c r="BY70" i="26"/>
  <c r="BZ70" i="26"/>
  <c r="CA70" i="26"/>
  <c r="CB70" i="26"/>
  <c r="CC70" i="26"/>
  <c r="AD70" i="26" s="1"/>
  <c r="CD70" i="26"/>
  <c r="CE70" i="26"/>
  <c r="CF70" i="26"/>
  <c r="DG70" i="26"/>
  <c r="BW71" i="26"/>
  <c r="BX71" i="26"/>
  <c r="BY71" i="26"/>
  <c r="AB71" i="26" s="1"/>
  <c r="BZ71" i="26"/>
  <c r="CA71" i="26"/>
  <c r="CB71" i="26"/>
  <c r="CC71" i="26"/>
  <c r="AD71" i="26" s="1"/>
  <c r="CD71" i="26"/>
  <c r="CE71" i="26"/>
  <c r="CF71" i="26"/>
  <c r="DG71" i="26"/>
  <c r="BW72" i="26"/>
  <c r="AA72" i="26" s="1"/>
  <c r="BX72" i="26"/>
  <c r="BY72" i="26"/>
  <c r="BZ72" i="26"/>
  <c r="CA72" i="26"/>
  <c r="AC72" i="26" s="1"/>
  <c r="CB72" i="26"/>
  <c r="CC72" i="26"/>
  <c r="CD72" i="26"/>
  <c r="CE72" i="26"/>
  <c r="CF72" i="26"/>
  <c r="DG72" i="26"/>
  <c r="BW73" i="26"/>
  <c r="AA73" i="26" s="1"/>
  <c r="BX73" i="26"/>
  <c r="BY73" i="26"/>
  <c r="BZ73" i="26"/>
  <c r="CA73" i="26"/>
  <c r="AC73" i="26" s="1"/>
  <c r="CB73" i="26"/>
  <c r="CC73" i="26"/>
  <c r="CD73" i="26"/>
  <c r="CE73" i="26"/>
  <c r="AE73" i="26" s="1"/>
  <c r="CF73" i="26"/>
  <c r="DG73" i="26"/>
  <c r="BW74" i="26"/>
  <c r="BX74" i="26"/>
  <c r="BY74" i="26"/>
  <c r="AB74" i="26" s="1"/>
  <c r="BZ74" i="26"/>
  <c r="CA74" i="26"/>
  <c r="CB74" i="26"/>
  <c r="CC74" i="26"/>
  <c r="AD74" i="26" s="1"/>
  <c r="CD74" i="26"/>
  <c r="CE74" i="26"/>
  <c r="CF74" i="26"/>
  <c r="DG74" i="26"/>
  <c r="BW75" i="26"/>
  <c r="BX75" i="26"/>
  <c r="BY75" i="26"/>
  <c r="AB75" i="26" s="1"/>
  <c r="BZ75" i="26"/>
  <c r="CA75" i="26"/>
  <c r="CB75" i="26"/>
  <c r="CC75" i="26"/>
  <c r="CD75" i="26"/>
  <c r="CE75" i="26"/>
  <c r="CF75" i="26"/>
  <c r="DG75" i="26"/>
  <c r="BW76" i="26"/>
  <c r="BX76" i="26"/>
  <c r="BY76" i="26"/>
  <c r="BZ76" i="26"/>
  <c r="CA76" i="26"/>
  <c r="CB76" i="26"/>
  <c r="CC76" i="26"/>
  <c r="CD76" i="26"/>
  <c r="CE76" i="26"/>
  <c r="CF76" i="26"/>
  <c r="DG76" i="26"/>
  <c r="BW77" i="26"/>
  <c r="AA77" i="26" s="1"/>
  <c r="BX77" i="26"/>
  <c r="BY77" i="26"/>
  <c r="BZ77" i="26"/>
  <c r="CA77" i="26"/>
  <c r="AC77" i="26" s="1"/>
  <c r="CB77" i="26"/>
  <c r="CC77" i="26"/>
  <c r="CD77" i="26"/>
  <c r="CE77" i="26"/>
  <c r="AE77" i="26" s="1"/>
  <c r="CF77" i="26"/>
  <c r="DG77" i="26"/>
  <c r="BW78" i="26"/>
  <c r="BX78" i="26"/>
  <c r="BY78" i="26"/>
  <c r="BZ78" i="26"/>
  <c r="CA78" i="26"/>
  <c r="CB78" i="26"/>
  <c r="CC78" i="26"/>
  <c r="AD78" i="26" s="1"/>
  <c r="CD78" i="26"/>
  <c r="CE78" i="26"/>
  <c r="CF78" i="26"/>
  <c r="DG78" i="26"/>
  <c r="BW79" i="26"/>
  <c r="BX79" i="26"/>
  <c r="BY79" i="26"/>
  <c r="BZ79" i="26"/>
  <c r="CA79" i="26"/>
  <c r="CB79" i="26"/>
  <c r="CC79" i="26"/>
  <c r="CD79" i="26"/>
  <c r="CE79" i="26"/>
  <c r="CF79" i="26"/>
  <c r="DG79" i="26"/>
  <c r="BW80" i="26"/>
  <c r="BX80" i="26"/>
  <c r="BY80" i="26"/>
  <c r="BZ80" i="26"/>
  <c r="CA80" i="26"/>
  <c r="CB80" i="26"/>
  <c r="CC80" i="26"/>
  <c r="CD80" i="26"/>
  <c r="CE80" i="26"/>
  <c r="CF80" i="26"/>
  <c r="DG80" i="26"/>
  <c r="BW81" i="26"/>
  <c r="AA81" i="26" s="1"/>
  <c r="BX81" i="26"/>
  <c r="BY81" i="26"/>
  <c r="BZ81" i="26"/>
  <c r="CA81" i="26"/>
  <c r="AC81" i="26" s="1"/>
  <c r="CB81" i="26"/>
  <c r="CC81" i="26"/>
  <c r="CD81" i="26"/>
  <c r="CE81" i="26"/>
  <c r="CF81" i="26"/>
  <c r="DG81" i="26"/>
  <c r="BW82" i="26"/>
  <c r="BX82" i="26"/>
  <c r="BY82" i="26"/>
  <c r="AB82" i="26" s="1"/>
  <c r="BZ82" i="26"/>
  <c r="CA82" i="26"/>
  <c r="CB82" i="26"/>
  <c r="CC82" i="26"/>
  <c r="AD82" i="26" s="1"/>
  <c r="CD82" i="26"/>
  <c r="CE82" i="26"/>
  <c r="CF82" i="26"/>
  <c r="DG82" i="26"/>
  <c r="BW83" i="26"/>
  <c r="BX83" i="26"/>
  <c r="BY83" i="26"/>
  <c r="BZ83" i="26"/>
  <c r="CA83" i="26"/>
  <c r="CB83" i="26"/>
  <c r="CC83" i="26"/>
  <c r="AD83" i="26" s="1"/>
  <c r="CD83" i="26"/>
  <c r="CE83" i="26"/>
  <c r="CF83" i="26"/>
  <c r="DG83" i="26"/>
  <c r="BW84" i="26"/>
  <c r="BX84" i="26"/>
  <c r="BY84" i="26"/>
  <c r="BZ84" i="26"/>
  <c r="CA84" i="26"/>
  <c r="CB84" i="26"/>
  <c r="CC84" i="26"/>
  <c r="CD84" i="26"/>
  <c r="CE84" i="26"/>
  <c r="CF84" i="26"/>
  <c r="DG84" i="26"/>
  <c r="BW85" i="26"/>
  <c r="AA85" i="26" s="1"/>
  <c r="BX85" i="26"/>
  <c r="BY85" i="26"/>
  <c r="BZ85" i="26"/>
  <c r="CA85" i="26"/>
  <c r="AC85" i="26" s="1"/>
  <c r="CB85" i="26"/>
  <c r="CC85" i="26"/>
  <c r="CD85" i="26"/>
  <c r="CE85" i="26"/>
  <c r="CF85" i="26"/>
  <c r="DG85" i="26"/>
  <c r="BW86" i="26"/>
  <c r="BX86" i="26"/>
  <c r="BY86" i="26"/>
  <c r="BZ86" i="26"/>
  <c r="CA86" i="26"/>
  <c r="CB86" i="26"/>
  <c r="CC86" i="26"/>
  <c r="AD86" i="26" s="1"/>
  <c r="CD86" i="26"/>
  <c r="CE86" i="26"/>
  <c r="CF86" i="26"/>
  <c r="DG86" i="26"/>
  <c r="BW87" i="26"/>
  <c r="BX87" i="26"/>
  <c r="BY87" i="26"/>
  <c r="AB87" i="26" s="1"/>
  <c r="BZ87" i="26"/>
  <c r="CA87" i="26"/>
  <c r="CB87" i="26"/>
  <c r="CC87" i="26"/>
  <c r="AD87" i="26" s="1"/>
  <c r="CD87" i="26"/>
  <c r="CE87" i="26"/>
  <c r="CF87" i="26"/>
  <c r="DG87" i="26"/>
  <c r="BW88" i="26"/>
  <c r="BX88" i="26"/>
  <c r="BY88" i="26"/>
  <c r="BZ88" i="26"/>
  <c r="CA88" i="26"/>
  <c r="CB88" i="26"/>
  <c r="CC88" i="26"/>
  <c r="CD88" i="26"/>
  <c r="CE88" i="26"/>
  <c r="CF88" i="26"/>
  <c r="DG88" i="26"/>
  <c r="BW89" i="26"/>
  <c r="AA89" i="26" s="1"/>
  <c r="BX89" i="26"/>
  <c r="BY89" i="26"/>
  <c r="BZ89" i="26"/>
  <c r="CA89" i="26"/>
  <c r="AC89" i="26" s="1"/>
  <c r="CB89" i="26"/>
  <c r="CC89" i="26"/>
  <c r="CD89" i="26"/>
  <c r="CE89" i="26"/>
  <c r="AE89" i="26" s="1"/>
  <c r="CF89" i="26"/>
  <c r="DG89" i="26"/>
  <c r="BW90" i="26"/>
  <c r="BX90" i="26"/>
  <c r="BY90" i="26"/>
  <c r="BZ90" i="26"/>
  <c r="CA90" i="26"/>
  <c r="CB90" i="26"/>
  <c r="CC90" i="26"/>
  <c r="AD90" i="26" s="1"/>
  <c r="CD90" i="26"/>
  <c r="CE90" i="26"/>
  <c r="CF90" i="26"/>
  <c r="DG90" i="26"/>
  <c r="BW91" i="26"/>
  <c r="BX91" i="26"/>
  <c r="BY91" i="26"/>
  <c r="AB91" i="26" s="1"/>
  <c r="BZ91" i="26"/>
  <c r="CA91" i="26"/>
  <c r="CB91" i="26"/>
  <c r="CC91" i="26"/>
  <c r="CD91" i="26"/>
  <c r="CE91" i="26"/>
  <c r="CF91" i="26"/>
  <c r="DG91" i="26"/>
  <c r="BW92" i="26"/>
  <c r="BX92" i="26"/>
  <c r="BY92" i="26"/>
  <c r="BZ92" i="26"/>
  <c r="CA92" i="26"/>
  <c r="CB92" i="26"/>
  <c r="CC92" i="26"/>
  <c r="CD92" i="26"/>
  <c r="CE92" i="26"/>
  <c r="CF92" i="26"/>
  <c r="DG92" i="26"/>
  <c r="BW93" i="26"/>
  <c r="AA93" i="26" s="1"/>
  <c r="BX93" i="26"/>
  <c r="BY93" i="26"/>
  <c r="BZ93" i="26"/>
  <c r="CA93" i="26"/>
  <c r="CB93" i="26"/>
  <c r="CC93" i="26"/>
  <c r="CD93" i="26"/>
  <c r="CE93" i="26"/>
  <c r="AE93" i="26" s="1"/>
  <c r="CF93" i="26"/>
  <c r="DG93" i="26"/>
  <c r="BW94" i="26"/>
  <c r="BX94" i="26"/>
  <c r="BY94" i="26"/>
  <c r="BZ94" i="26"/>
  <c r="CA94" i="26"/>
  <c r="CB94" i="26"/>
  <c r="CC94" i="26"/>
  <c r="AD94" i="26" s="1"/>
  <c r="CD94" i="26"/>
  <c r="CE94" i="26"/>
  <c r="CF94" i="26"/>
  <c r="DG94" i="26"/>
  <c r="BW95" i="26"/>
  <c r="BX95" i="26"/>
  <c r="BY95" i="26"/>
  <c r="AB95" i="26" s="1"/>
  <c r="BZ95" i="26"/>
  <c r="CA95" i="26"/>
  <c r="CB95" i="26"/>
  <c r="CC95" i="26"/>
  <c r="CD95" i="26"/>
  <c r="CE95" i="26"/>
  <c r="CF95" i="26"/>
  <c r="DG95" i="26"/>
  <c r="BW96" i="26"/>
  <c r="BX96" i="26"/>
  <c r="BY96" i="26"/>
  <c r="BZ96" i="26"/>
  <c r="CA96" i="26"/>
  <c r="CB96" i="26"/>
  <c r="CC96" i="26"/>
  <c r="CD96" i="26"/>
  <c r="CE96" i="26"/>
  <c r="CF96" i="26"/>
  <c r="DG96" i="26"/>
  <c r="BW97" i="26"/>
  <c r="BX97" i="26"/>
  <c r="BY97" i="26"/>
  <c r="BZ97" i="26"/>
  <c r="CA97" i="26"/>
  <c r="CB97" i="26"/>
  <c r="CC97" i="26"/>
  <c r="CD97" i="26"/>
  <c r="CE97" i="26"/>
  <c r="AE97" i="26" s="1"/>
  <c r="CF97" i="26"/>
  <c r="DG97" i="26"/>
  <c r="BW98" i="26"/>
  <c r="BX98" i="26"/>
  <c r="BY98" i="26"/>
  <c r="BZ98" i="26"/>
  <c r="CA98" i="26"/>
  <c r="CB98" i="26"/>
  <c r="CC98" i="26"/>
  <c r="AD98" i="26" s="1"/>
  <c r="CD98" i="26"/>
  <c r="CE98" i="26"/>
  <c r="CF98" i="26"/>
  <c r="DG98" i="26"/>
  <c r="BW99" i="26"/>
  <c r="BX99" i="26"/>
  <c r="BY99" i="26"/>
  <c r="AB99" i="26" s="1"/>
  <c r="BZ99" i="26"/>
  <c r="CA99" i="26"/>
  <c r="CB99" i="26"/>
  <c r="CC99" i="26"/>
  <c r="AD99" i="26" s="1"/>
  <c r="CD99" i="26"/>
  <c r="CE99" i="26"/>
  <c r="CF99" i="26"/>
  <c r="DG99" i="26"/>
  <c r="BW100" i="26"/>
  <c r="AA100" i="26" s="1"/>
  <c r="BX100" i="26"/>
  <c r="BY100" i="26"/>
  <c r="BZ100" i="26"/>
  <c r="CA100" i="26"/>
  <c r="AC100" i="26" s="1"/>
  <c r="CB100" i="26"/>
  <c r="CC100" i="26"/>
  <c r="CD100" i="26"/>
  <c r="CE100" i="26"/>
  <c r="CF100" i="26"/>
  <c r="DG100" i="26"/>
  <c r="BW101" i="26"/>
  <c r="AA101" i="26" s="1"/>
  <c r="BX101" i="26"/>
  <c r="BY101" i="26"/>
  <c r="BZ101" i="26"/>
  <c r="CA101" i="26"/>
  <c r="AC101" i="26" s="1"/>
  <c r="CB101" i="26"/>
  <c r="CC101" i="26"/>
  <c r="CD101" i="26"/>
  <c r="CE101" i="26"/>
  <c r="CF101" i="26"/>
  <c r="DG101" i="26"/>
  <c r="BW102" i="26"/>
  <c r="BX102" i="26"/>
  <c r="BY102" i="26"/>
  <c r="AB102" i="26" s="1"/>
  <c r="BZ102" i="26"/>
  <c r="CA102" i="26"/>
  <c r="CB102" i="26"/>
  <c r="CC102" i="26"/>
  <c r="AD102" i="26" s="1"/>
  <c r="CD102" i="26"/>
  <c r="CE102" i="26"/>
  <c r="CF102" i="26"/>
  <c r="DG102" i="26"/>
  <c r="BW103" i="26"/>
  <c r="BX103" i="26"/>
  <c r="BY103" i="26"/>
  <c r="AB103" i="26" s="1"/>
  <c r="BZ103" i="26"/>
  <c r="CA103" i="26"/>
  <c r="CB103" i="26"/>
  <c r="CC103" i="26"/>
  <c r="AD103" i="26" s="1"/>
  <c r="CD103" i="26"/>
  <c r="CE103" i="26"/>
  <c r="CF103" i="26"/>
  <c r="DG103" i="26"/>
  <c r="BW104" i="26"/>
  <c r="BX104" i="26"/>
  <c r="BY104" i="26"/>
  <c r="BZ104" i="26"/>
  <c r="CA104" i="26"/>
  <c r="AC104" i="26" s="1"/>
  <c r="CB104" i="26"/>
  <c r="CC104" i="26"/>
  <c r="CD104" i="26"/>
  <c r="CE104" i="26"/>
  <c r="CF104" i="26"/>
  <c r="DG104" i="26"/>
  <c r="BW105" i="26"/>
  <c r="BX105" i="26"/>
  <c r="BY105" i="26"/>
  <c r="BZ105" i="26"/>
  <c r="CA105" i="26"/>
  <c r="AC105" i="26" s="1"/>
  <c r="CB105" i="26"/>
  <c r="CC105" i="26"/>
  <c r="CD105" i="26"/>
  <c r="CE105" i="26"/>
  <c r="CF105" i="26"/>
  <c r="DG105" i="26"/>
  <c r="BW106" i="26"/>
  <c r="BX106" i="26"/>
  <c r="BY106" i="26"/>
  <c r="BZ106" i="26"/>
  <c r="CA106" i="26"/>
  <c r="CB106" i="26"/>
  <c r="CC106" i="26"/>
  <c r="AD106" i="26" s="1"/>
  <c r="CD106" i="26"/>
  <c r="CE106" i="26"/>
  <c r="CF106" i="26"/>
  <c r="DG106" i="26"/>
  <c r="BW107" i="26"/>
  <c r="BX107" i="26"/>
  <c r="BY107" i="26"/>
  <c r="BZ107" i="26"/>
  <c r="CA107" i="26"/>
  <c r="CB107" i="26"/>
  <c r="CC107" i="26"/>
  <c r="CD107" i="26"/>
  <c r="CE107" i="26"/>
  <c r="CF107" i="26"/>
  <c r="DG107" i="26"/>
  <c r="BW108" i="26"/>
  <c r="BX108" i="26"/>
  <c r="BY108" i="26"/>
  <c r="BZ108" i="26"/>
  <c r="CA108" i="26"/>
  <c r="CB108" i="26"/>
  <c r="CC108" i="26"/>
  <c r="CD108" i="26"/>
  <c r="CE108" i="26"/>
  <c r="CF108" i="26"/>
  <c r="DG108" i="26"/>
  <c r="BW109" i="26"/>
  <c r="BX109" i="26"/>
  <c r="BY109" i="26"/>
  <c r="BZ109" i="26"/>
  <c r="CA109" i="26"/>
  <c r="AC109" i="26" s="1"/>
  <c r="CB109" i="26"/>
  <c r="CC109" i="26"/>
  <c r="CD109" i="26"/>
  <c r="CE109" i="26"/>
  <c r="AE109" i="26" s="1"/>
  <c r="CF109" i="26"/>
  <c r="DG109" i="26"/>
  <c r="BW110" i="26"/>
  <c r="BX110" i="26"/>
  <c r="BY110" i="26"/>
  <c r="BZ110" i="26"/>
  <c r="CA110" i="26"/>
  <c r="CB110" i="26"/>
  <c r="CC110" i="26"/>
  <c r="AD110" i="26" s="1"/>
  <c r="CD110" i="26"/>
  <c r="CE110" i="26"/>
  <c r="CF110" i="26"/>
  <c r="DG110" i="26"/>
  <c r="BW111" i="26"/>
  <c r="BX111" i="26"/>
  <c r="BY111" i="26"/>
  <c r="AB111" i="26" s="1"/>
  <c r="BZ111" i="26"/>
  <c r="CA111" i="26"/>
  <c r="CB111" i="26"/>
  <c r="CC111" i="26"/>
  <c r="CD111" i="26"/>
  <c r="CE111" i="26"/>
  <c r="CF111" i="26"/>
  <c r="DG111" i="26"/>
  <c r="BW112" i="26"/>
  <c r="AA112" i="26" s="1"/>
  <c r="BX112" i="26"/>
  <c r="BY112" i="26"/>
  <c r="BZ112" i="26"/>
  <c r="CA112" i="26"/>
  <c r="CB112" i="26"/>
  <c r="CC112" i="26"/>
  <c r="CD112" i="26"/>
  <c r="CE112" i="26"/>
  <c r="CF112" i="26"/>
  <c r="DG112" i="26"/>
  <c r="BW113" i="26"/>
  <c r="AA113" i="26" s="1"/>
  <c r="BX113" i="26"/>
  <c r="BY113" i="26"/>
  <c r="BZ113" i="26"/>
  <c r="CA113" i="26"/>
  <c r="CB113" i="26"/>
  <c r="CC113" i="26"/>
  <c r="CD113" i="26"/>
  <c r="CE113" i="26"/>
  <c r="AE113" i="26" s="1"/>
  <c r="CF113" i="26"/>
  <c r="DG113" i="26"/>
  <c r="BW114" i="26"/>
  <c r="BX114" i="26"/>
  <c r="BY114" i="26"/>
  <c r="BZ114" i="26"/>
  <c r="CA114" i="26"/>
  <c r="CB114" i="26"/>
  <c r="CC114" i="26"/>
  <c r="AD114" i="26" s="1"/>
  <c r="CD114" i="26"/>
  <c r="CE114" i="26"/>
  <c r="CF114" i="26"/>
  <c r="DG114" i="26"/>
  <c r="BW115" i="26"/>
  <c r="BX115" i="26"/>
  <c r="BY115" i="26"/>
  <c r="BZ115" i="26"/>
  <c r="CA115" i="26"/>
  <c r="CB115" i="26"/>
  <c r="CC115" i="26"/>
  <c r="AD115" i="26" s="1"/>
  <c r="CD115" i="26"/>
  <c r="CE115" i="26"/>
  <c r="CF115" i="26"/>
  <c r="DG115" i="26"/>
  <c r="BW116" i="26"/>
  <c r="BX116" i="26"/>
  <c r="BY116" i="26"/>
  <c r="BZ116" i="26"/>
  <c r="CA116" i="26"/>
  <c r="CB116" i="26"/>
  <c r="CC116" i="26"/>
  <c r="CD116" i="26"/>
  <c r="CE116" i="26"/>
  <c r="CF116" i="26"/>
  <c r="DG116" i="26"/>
  <c r="BW117" i="26"/>
  <c r="AA117" i="26" s="1"/>
  <c r="BX117" i="26"/>
  <c r="BY117" i="26"/>
  <c r="BZ117" i="26"/>
  <c r="CA117" i="26"/>
  <c r="AC117" i="26" s="1"/>
  <c r="CB117" i="26"/>
  <c r="CC117" i="26"/>
  <c r="CD117" i="26"/>
  <c r="CE117" i="26"/>
  <c r="AE117" i="26" s="1"/>
  <c r="CF117" i="26"/>
  <c r="DG117" i="26"/>
  <c r="BW118" i="26"/>
  <c r="BX118" i="26"/>
  <c r="BY118" i="26"/>
  <c r="AB118" i="26" s="1"/>
  <c r="BZ118" i="26"/>
  <c r="CA118" i="26"/>
  <c r="CB118" i="26"/>
  <c r="CC118" i="26"/>
  <c r="AD118" i="26" s="1"/>
  <c r="CD118" i="26"/>
  <c r="CE118" i="26"/>
  <c r="CF118" i="26"/>
  <c r="DG118" i="26"/>
  <c r="BW119" i="26"/>
  <c r="BX119" i="26"/>
  <c r="BY119" i="26"/>
  <c r="AB119" i="26" s="1"/>
  <c r="BZ119" i="26"/>
  <c r="CA119" i="26"/>
  <c r="CB119" i="26"/>
  <c r="CC119" i="26"/>
  <c r="AD119" i="26" s="1"/>
  <c r="CD119" i="26"/>
  <c r="CE119" i="26"/>
  <c r="CF119" i="26"/>
  <c r="DG119" i="26"/>
  <c r="BW120" i="26"/>
  <c r="BX120" i="26"/>
  <c r="BY120" i="26"/>
  <c r="BZ120" i="26"/>
  <c r="CA120" i="26"/>
  <c r="CB120" i="26"/>
  <c r="CC120" i="26"/>
  <c r="CD120" i="26"/>
  <c r="CE120" i="26"/>
  <c r="CF120" i="26"/>
  <c r="DG120" i="26"/>
  <c r="BW121" i="26"/>
  <c r="AA121" i="26" s="1"/>
  <c r="BX121" i="26"/>
  <c r="BY121" i="26"/>
  <c r="BZ121" i="26"/>
  <c r="CA121" i="26"/>
  <c r="AC121" i="26" s="1"/>
  <c r="CB121" i="26"/>
  <c r="CC121" i="26"/>
  <c r="CD121" i="26"/>
  <c r="CE121" i="26"/>
  <c r="CF121" i="26"/>
  <c r="DG121" i="26"/>
  <c r="BW122" i="26"/>
  <c r="BX122" i="26"/>
  <c r="BY122" i="26"/>
  <c r="BZ122" i="26"/>
  <c r="CA122" i="26"/>
  <c r="CB122" i="26"/>
  <c r="CC122" i="26"/>
  <c r="AD122" i="26" s="1"/>
  <c r="CD122" i="26"/>
  <c r="CE122" i="26"/>
  <c r="CF122" i="26"/>
  <c r="DG122" i="26"/>
  <c r="BW123" i="26"/>
  <c r="BX123" i="26"/>
  <c r="BY123" i="26"/>
  <c r="AB123" i="26" s="1"/>
  <c r="BZ123" i="26"/>
  <c r="CA123" i="26"/>
  <c r="CB123" i="26"/>
  <c r="CC123" i="26"/>
  <c r="CD123" i="26"/>
  <c r="CE123" i="26"/>
  <c r="CF123" i="26"/>
  <c r="DG123" i="26"/>
  <c r="BW124" i="26"/>
  <c r="AA124" i="26" s="1"/>
  <c r="BX124" i="26"/>
  <c r="BY124" i="26"/>
  <c r="BZ124" i="26"/>
  <c r="CA124" i="26"/>
  <c r="CB124" i="26"/>
  <c r="CC124" i="26"/>
  <c r="CD124" i="26"/>
  <c r="CE124" i="26"/>
  <c r="CF124" i="26"/>
  <c r="DG124" i="26"/>
  <c r="BW125" i="26"/>
  <c r="BX125" i="26"/>
  <c r="BY125" i="26"/>
  <c r="BZ125" i="26"/>
  <c r="CA125" i="26"/>
  <c r="CB125" i="26"/>
  <c r="CC125" i="26"/>
  <c r="CD125" i="26"/>
  <c r="CE125" i="26"/>
  <c r="AE125" i="26" s="1"/>
  <c r="CF125" i="26"/>
  <c r="DG125" i="26"/>
  <c r="BW126" i="26"/>
  <c r="BX126" i="26"/>
  <c r="BY126" i="26"/>
  <c r="BZ126" i="26"/>
  <c r="CA126" i="26"/>
  <c r="CB126" i="26"/>
  <c r="CC126" i="26"/>
  <c r="AD126" i="26" s="1"/>
  <c r="CD126" i="26"/>
  <c r="CE126" i="26"/>
  <c r="CF126" i="26"/>
  <c r="DG126" i="26"/>
  <c r="BW127" i="26"/>
  <c r="BX127" i="26"/>
  <c r="BY127" i="26"/>
  <c r="AB127" i="26" s="1"/>
  <c r="BZ127" i="26"/>
  <c r="CA127" i="26"/>
  <c r="CB127" i="26"/>
  <c r="CC127" i="26"/>
  <c r="CD127" i="26"/>
  <c r="CE127" i="26"/>
  <c r="CF127" i="26"/>
  <c r="DG127" i="26"/>
  <c r="BW128" i="26"/>
  <c r="BX128" i="26"/>
  <c r="BY128" i="26"/>
  <c r="BZ128" i="26"/>
  <c r="CA128" i="26"/>
  <c r="CB128" i="26"/>
  <c r="CC128" i="26"/>
  <c r="CD128" i="26"/>
  <c r="CE128" i="26"/>
  <c r="CF128" i="26"/>
  <c r="DG128" i="26"/>
  <c r="BW129" i="26"/>
  <c r="AA129" i="26" s="1"/>
  <c r="BX129" i="26"/>
  <c r="BY129" i="26"/>
  <c r="BZ129" i="26"/>
  <c r="CA129" i="26"/>
  <c r="CB129" i="26"/>
  <c r="CC129" i="26"/>
  <c r="CD129" i="26"/>
  <c r="CE129" i="26"/>
  <c r="CF129" i="26"/>
  <c r="DG129" i="26"/>
  <c r="BW130" i="26"/>
  <c r="BX130" i="26"/>
  <c r="BY130" i="26"/>
  <c r="BZ130" i="26"/>
  <c r="CA130" i="26"/>
  <c r="CB130" i="26"/>
  <c r="CC130" i="26"/>
  <c r="AD130" i="26" s="1"/>
  <c r="CD130" i="26"/>
  <c r="CE130" i="26"/>
  <c r="CF130" i="26"/>
  <c r="DG130" i="26"/>
  <c r="BW131" i="26"/>
  <c r="BX131" i="26"/>
  <c r="BY131" i="26"/>
  <c r="AB131" i="26" s="1"/>
  <c r="BZ131" i="26"/>
  <c r="CA131" i="26"/>
  <c r="CB131" i="26"/>
  <c r="CC131" i="26"/>
  <c r="AD131" i="26" s="1"/>
  <c r="CD131" i="26"/>
  <c r="CE131" i="26"/>
  <c r="CF131" i="26"/>
  <c r="DG131" i="26"/>
  <c r="BW132" i="26"/>
  <c r="BX132" i="26"/>
  <c r="BY132" i="26"/>
  <c r="BZ132" i="26"/>
  <c r="CA132" i="26"/>
  <c r="AC132" i="26" s="1"/>
  <c r="CB132" i="26"/>
  <c r="CC132" i="26"/>
  <c r="CD132" i="26"/>
  <c r="CE132" i="26"/>
  <c r="CF132" i="26"/>
  <c r="DG132" i="26"/>
  <c r="BW133" i="26"/>
  <c r="AA133" i="26" s="1"/>
  <c r="BX133" i="26"/>
  <c r="BY133" i="26"/>
  <c r="BZ133" i="26"/>
  <c r="CA133" i="26"/>
  <c r="AC133" i="26" s="1"/>
  <c r="CB133" i="26"/>
  <c r="CC133" i="26"/>
  <c r="CD133" i="26"/>
  <c r="CE133" i="26"/>
  <c r="AE133" i="26" s="1"/>
  <c r="CF133" i="26"/>
  <c r="DG133" i="26"/>
  <c r="BW134" i="26"/>
  <c r="BX134" i="26"/>
  <c r="BY134" i="26"/>
  <c r="AB134" i="26" s="1"/>
  <c r="BZ134" i="26"/>
  <c r="CA134" i="26"/>
  <c r="CB134" i="26"/>
  <c r="CC134" i="26"/>
  <c r="AD134" i="26" s="1"/>
  <c r="CD134" i="26"/>
  <c r="CE134" i="26"/>
  <c r="CF134" i="26"/>
  <c r="DG134" i="26"/>
  <c r="BW135" i="26"/>
  <c r="BX135" i="26"/>
  <c r="BY135" i="26"/>
  <c r="AB135" i="26" s="1"/>
  <c r="BZ135" i="26"/>
  <c r="CA135" i="26"/>
  <c r="CB135" i="26"/>
  <c r="CC135" i="26"/>
  <c r="AD135" i="26" s="1"/>
  <c r="CD135" i="26"/>
  <c r="CE135" i="26"/>
  <c r="CF135" i="26"/>
  <c r="DG135" i="26"/>
  <c r="BW136" i="26"/>
  <c r="AA136" i="26" s="1"/>
  <c r="BX136" i="26"/>
  <c r="BY136" i="26"/>
  <c r="BZ136" i="26"/>
  <c r="CA136" i="26"/>
  <c r="CB136" i="26"/>
  <c r="CC136" i="26"/>
  <c r="CD136" i="26"/>
  <c r="CE136" i="26"/>
  <c r="CF136" i="26"/>
  <c r="DG136" i="26"/>
  <c r="BW137" i="26"/>
  <c r="AA137" i="26" s="1"/>
  <c r="BX137" i="26"/>
  <c r="BY137" i="26"/>
  <c r="BZ137" i="26"/>
  <c r="CA137" i="26"/>
  <c r="AC137" i="26" s="1"/>
  <c r="CB137" i="26"/>
  <c r="CC137" i="26"/>
  <c r="CD137" i="26"/>
  <c r="CE137" i="26"/>
  <c r="AE137" i="26" s="1"/>
  <c r="CF137" i="26"/>
  <c r="DG137" i="26"/>
  <c r="BW138" i="26"/>
  <c r="BX138" i="26"/>
  <c r="BY138" i="26"/>
  <c r="BZ138" i="26"/>
  <c r="CA138" i="26"/>
  <c r="CB138" i="26"/>
  <c r="CC138" i="26"/>
  <c r="AD138" i="26" s="1"/>
  <c r="CD138" i="26"/>
  <c r="CE138" i="26"/>
  <c r="CF138" i="26"/>
  <c r="DG138" i="26"/>
  <c r="BW139" i="26"/>
  <c r="BX139" i="26"/>
  <c r="BY139" i="26"/>
  <c r="AB139" i="26" s="1"/>
  <c r="BZ139" i="26"/>
  <c r="CA139" i="26"/>
  <c r="CB139" i="26"/>
  <c r="CC139" i="26"/>
  <c r="CD139" i="26"/>
  <c r="CE139" i="26"/>
  <c r="CF139" i="26"/>
  <c r="DG139" i="26"/>
  <c r="BW140" i="26"/>
  <c r="BX140" i="26"/>
  <c r="BY140" i="26"/>
  <c r="BZ140" i="26"/>
  <c r="CA140" i="26"/>
  <c r="AC140" i="26" s="1"/>
  <c r="CB140" i="26"/>
  <c r="CC140" i="26"/>
  <c r="CD140" i="26"/>
  <c r="CE140" i="26"/>
  <c r="CF140" i="26"/>
  <c r="DG140" i="26"/>
  <c r="BW141" i="26"/>
  <c r="AA141" i="26" s="1"/>
  <c r="BX141" i="26"/>
  <c r="BY141" i="26"/>
  <c r="BZ141" i="26"/>
  <c r="CA141" i="26"/>
  <c r="AC141" i="26" s="1"/>
  <c r="CB141" i="26"/>
  <c r="CC141" i="26"/>
  <c r="CD141" i="26"/>
  <c r="CE141" i="26"/>
  <c r="AE141" i="26" s="1"/>
  <c r="CF141" i="26"/>
  <c r="DG141" i="26"/>
  <c r="BW142" i="26"/>
  <c r="BX142" i="26"/>
  <c r="BY142" i="26"/>
  <c r="BZ142" i="26"/>
  <c r="CA142" i="26"/>
  <c r="CB142" i="26"/>
  <c r="CC142" i="26"/>
  <c r="AD142" i="26" s="1"/>
  <c r="CD142" i="26"/>
  <c r="CE142" i="26"/>
  <c r="CF142" i="26"/>
  <c r="DG142" i="26"/>
  <c r="BW143" i="26"/>
  <c r="BX143" i="26"/>
  <c r="BY143" i="26"/>
  <c r="BZ143" i="26"/>
  <c r="CA143" i="26"/>
  <c r="CB143" i="26"/>
  <c r="CC143" i="26"/>
  <c r="CD143" i="26"/>
  <c r="CE143" i="26"/>
  <c r="CF143" i="26"/>
  <c r="DG143" i="26"/>
  <c r="BW144" i="26"/>
  <c r="BX144" i="26"/>
  <c r="BY144" i="26"/>
  <c r="BZ144" i="26"/>
  <c r="CA144" i="26"/>
  <c r="CB144" i="26"/>
  <c r="CC144" i="26"/>
  <c r="CD144" i="26"/>
  <c r="CE144" i="26"/>
  <c r="CF144" i="26"/>
  <c r="DG144" i="26"/>
  <c r="BW145" i="26"/>
  <c r="BX145" i="26"/>
  <c r="BY145" i="26"/>
  <c r="BZ145" i="26"/>
  <c r="CA145" i="26"/>
  <c r="AC145" i="26" s="1"/>
  <c r="CB145" i="26"/>
  <c r="CC145" i="26"/>
  <c r="CD145" i="26"/>
  <c r="CE145" i="26"/>
  <c r="CF145" i="26"/>
  <c r="DG145" i="26"/>
  <c r="BW146" i="26"/>
  <c r="BX146" i="26"/>
  <c r="BY146" i="26"/>
  <c r="BZ146" i="26"/>
  <c r="CA146" i="26"/>
  <c r="CB146" i="26"/>
  <c r="CC146" i="26"/>
  <c r="AD146" i="26" s="1"/>
  <c r="CD146" i="26"/>
  <c r="CE146" i="26"/>
  <c r="CF146" i="26"/>
  <c r="DG146" i="26"/>
  <c r="BW147" i="26"/>
  <c r="BX147" i="26"/>
  <c r="BY147" i="26"/>
  <c r="AB147" i="26" s="1"/>
  <c r="BZ147" i="26"/>
  <c r="CA147" i="26"/>
  <c r="CB147" i="26"/>
  <c r="CC147" i="26"/>
  <c r="AD147" i="26" s="1"/>
  <c r="CD147" i="26"/>
  <c r="CE147" i="26"/>
  <c r="CF147" i="26"/>
  <c r="DG147" i="26"/>
  <c r="BW148" i="26"/>
  <c r="BX148" i="26"/>
  <c r="BY148" i="26"/>
  <c r="BZ148" i="26"/>
  <c r="CA148" i="26"/>
  <c r="CB148" i="26"/>
  <c r="CC148" i="26"/>
  <c r="CD148" i="26"/>
  <c r="CE148" i="26"/>
  <c r="CF148" i="26"/>
  <c r="DG148" i="26"/>
  <c r="BW149" i="26"/>
  <c r="AA149" i="26" s="1"/>
  <c r="BX149" i="26"/>
  <c r="BY149" i="26"/>
  <c r="BZ149" i="26"/>
  <c r="CA149" i="26"/>
  <c r="AC149" i="26" s="1"/>
  <c r="CB149" i="26"/>
  <c r="CC149" i="26"/>
  <c r="CD149" i="26"/>
  <c r="CE149" i="26"/>
  <c r="CF149" i="26"/>
  <c r="DG149" i="26"/>
  <c r="BW150" i="26"/>
  <c r="BX150" i="26"/>
  <c r="BY150" i="26"/>
  <c r="AB150" i="26" s="1"/>
  <c r="BZ150" i="26"/>
  <c r="CA150" i="26"/>
  <c r="CB150" i="26"/>
  <c r="CC150" i="26"/>
  <c r="AD150" i="26" s="1"/>
  <c r="CD150" i="26"/>
  <c r="CE150" i="26"/>
  <c r="CF150" i="26"/>
  <c r="DG150" i="26"/>
  <c r="BW151" i="26"/>
  <c r="BX151" i="26"/>
  <c r="BY151" i="26"/>
  <c r="AB151" i="26" s="1"/>
  <c r="BZ151" i="26"/>
  <c r="CA151" i="26"/>
  <c r="CB151" i="26"/>
  <c r="CC151" i="26"/>
  <c r="AD151" i="26" s="1"/>
  <c r="CD151" i="26"/>
  <c r="CE151" i="26"/>
  <c r="CF151" i="26"/>
  <c r="DG151" i="26"/>
  <c r="BW152" i="26"/>
  <c r="BX152" i="26"/>
  <c r="BY152" i="26"/>
  <c r="BZ152" i="26"/>
  <c r="CA152" i="26"/>
  <c r="CB152" i="26"/>
  <c r="CC152" i="26"/>
  <c r="CD152" i="26"/>
  <c r="CE152" i="26"/>
  <c r="CF152" i="26"/>
  <c r="DG152" i="26"/>
  <c r="BW153" i="26"/>
  <c r="AA153" i="26" s="1"/>
  <c r="BX153" i="26"/>
  <c r="BY153" i="26"/>
  <c r="BZ153" i="26"/>
  <c r="CA153" i="26"/>
  <c r="AC153" i="26" s="1"/>
  <c r="CB153" i="26"/>
  <c r="CC153" i="26"/>
  <c r="CD153" i="26"/>
  <c r="CE153" i="26"/>
  <c r="AE153" i="26" s="1"/>
  <c r="CF153" i="26"/>
  <c r="DG153" i="26"/>
  <c r="BW154" i="26"/>
  <c r="BX154" i="26"/>
  <c r="BY154" i="26"/>
  <c r="BZ154" i="26"/>
  <c r="CA154" i="26"/>
  <c r="CB154" i="26"/>
  <c r="CC154" i="26"/>
  <c r="AD154" i="26" s="1"/>
  <c r="CD154" i="26"/>
  <c r="CE154" i="26"/>
  <c r="CF154" i="26"/>
  <c r="DG154" i="26"/>
  <c r="BW155" i="26"/>
  <c r="BX155" i="26"/>
  <c r="BY155" i="26"/>
  <c r="AB155" i="26" s="1"/>
  <c r="BZ155" i="26"/>
  <c r="CA155" i="26"/>
  <c r="CB155" i="26"/>
  <c r="CC155" i="26"/>
  <c r="CD155" i="26"/>
  <c r="CE155" i="26"/>
  <c r="CF155" i="26"/>
  <c r="DG155" i="26"/>
  <c r="BW156" i="26"/>
  <c r="BX156" i="26"/>
  <c r="BY156" i="26"/>
  <c r="BZ156" i="26"/>
  <c r="CA156" i="26"/>
  <c r="CB156" i="26"/>
  <c r="CC156" i="26"/>
  <c r="CD156" i="26"/>
  <c r="CE156" i="26"/>
  <c r="CF156" i="26"/>
  <c r="DG156" i="26"/>
  <c r="BW157" i="26"/>
  <c r="AA157" i="26" s="1"/>
  <c r="BX157" i="26"/>
  <c r="BY157" i="26"/>
  <c r="BZ157" i="26"/>
  <c r="CA157" i="26"/>
  <c r="AC157" i="26" s="1"/>
  <c r="CB157" i="26"/>
  <c r="CC157" i="26"/>
  <c r="CD157" i="26"/>
  <c r="CE157" i="26"/>
  <c r="AE157" i="26" s="1"/>
  <c r="CF157" i="26"/>
  <c r="DG157" i="26"/>
  <c r="BW158" i="26"/>
  <c r="BX158" i="26"/>
  <c r="BY158" i="26"/>
  <c r="BZ158" i="26"/>
  <c r="CA158" i="26"/>
  <c r="CB158" i="26"/>
  <c r="CC158" i="26"/>
  <c r="AD158" i="26" s="1"/>
  <c r="CD158" i="26"/>
  <c r="CE158" i="26"/>
  <c r="CF158" i="26"/>
  <c r="DG158" i="26"/>
  <c r="BW159" i="26"/>
  <c r="BX159" i="26"/>
  <c r="BY159" i="26"/>
  <c r="AB159" i="26" s="1"/>
  <c r="BZ159" i="26"/>
  <c r="CA159" i="26"/>
  <c r="CB159" i="26"/>
  <c r="CC159" i="26"/>
  <c r="CD159" i="26"/>
  <c r="CE159" i="26"/>
  <c r="CF159" i="26"/>
  <c r="DG159" i="26"/>
  <c r="BW160" i="26"/>
  <c r="BX160" i="26"/>
  <c r="BY160" i="26"/>
  <c r="BZ160" i="26"/>
  <c r="CA160" i="26"/>
  <c r="AC160" i="26" s="1"/>
  <c r="CB160" i="26"/>
  <c r="CC160" i="26"/>
  <c r="CD160" i="26"/>
  <c r="CE160" i="26"/>
  <c r="CF160" i="26"/>
  <c r="DG160" i="26"/>
  <c r="BW161" i="26"/>
  <c r="AA161" i="26" s="1"/>
  <c r="BX161" i="26"/>
  <c r="BY161" i="26"/>
  <c r="BZ161" i="26"/>
  <c r="CA161" i="26"/>
  <c r="AC161" i="26" s="1"/>
  <c r="CB161" i="26"/>
  <c r="CC161" i="26"/>
  <c r="CD161" i="26"/>
  <c r="CE161" i="26"/>
  <c r="AE161" i="26" s="1"/>
  <c r="CF161" i="26"/>
  <c r="DG161" i="26"/>
  <c r="BW162" i="26"/>
  <c r="BX162" i="26"/>
  <c r="BY162" i="26"/>
  <c r="BZ162" i="26"/>
  <c r="CA162" i="26"/>
  <c r="CB162" i="26"/>
  <c r="CC162" i="26"/>
  <c r="AD162" i="26" s="1"/>
  <c r="CD162" i="26"/>
  <c r="CE162" i="26"/>
  <c r="CF162" i="26"/>
  <c r="DG162" i="26"/>
  <c r="BW163" i="26"/>
  <c r="BX163" i="26"/>
  <c r="BY163" i="26"/>
  <c r="AB163" i="26" s="1"/>
  <c r="BZ163" i="26"/>
  <c r="CA163" i="26"/>
  <c r="CB163" i="26"/>
  <c r="CC163" i="26"/>
  <c r="AD163" i="26" s="1"/>
  <c r="CD163" i="26"/>
  <c r="CE163" i="26"/>
  <c r="CF163" i="26"/>
  <c r="DG163" i="26"/>
  <c r="BW164" i="26"/>
  <c r="AA164" i="26" s="1"/>
  <c r="BX164" i="26"/>
  <c r="BY164" i="26"/>
  <c r="BZ164" i="26"/>
  <c r="CA164" i="26"/>
  <c r="CB164" i="26"/>
  <c r="CC164" i="26"/>
  <c r="CD164" i="26"/>
  <c r="CE164" i="26"/>
  <c r="CF164" i="26"/>
  <c r="DG164" i="26"/>
  <c r="BW165" i="26"/>
  <c r="AA165" i="26" s="1"/>
  <c r="BX165" i="26"/>
  <c r="BY165" i="26"/>
  <c r="BZ165" i="26"/>
  <c r="CA165" i="26"/>
  <c r="AC165" i="26" s="1"/>
  <c r="CB165" i="26"/>
  <c r="CC165" i="26"/>
  <c r="CD165" i="26"/>
  <c r="CE165" i="26"/>
  <c r="CF165" i="26"/>
  <c r="DG165" i="26"/>
  <c r="BW166" i="26"/>
  <c r="BX166" i="26"/>
  <c r="BY166" i="26"/>
  <c r="AB166" i="26" s="1"/>
  <c r="BZ166" i="26"/>
  <c r="CA166" i="26"/>
  <c r="CB166" i="26"/>
  <c r="CC166" i="26"/>
  <c r="AD166" i="26" s="1"/>
  <c r="CD166" i="26"/>
  <c r="CE166" i="26"/>
  <c r="CF166" i="26"/>
  <c r="DG166" i="26"/>
  <c r="BW167" i="26"/>
  <c r="BX167" i="26"/>
  <c r="BY167" i="26"/>
  <c r="AB167" i="26" s="1"/>
  <c r="BZ167" i="26"/>
  <c r="CA167" i="26"/>
  <c r="CB167" i="26"/>
  <c r="CC167" i="26"/>
  <c r="AD167" i="26" s="1"/>
  <c r="CD167" i="26"/>
  <c r="CE167" i="26"/>
  <c r="CF167" i="26"/>
  <c r="DG167" i="26"/>
  <c r="BW168" i="26"/>
  <c r="BX168" i="26"/>
  <c r="BY168" i="26"/>
  <c r="BZ168" i="26"/>
  <c r="CA168" i="26"/>
  <c r="CB168" i="26"/>
  <c r="CC168" i="26"/>
  <c r="CD168" i="26"/>
  <c r="CE168" i="26"/>
  <c r="CF168" i="26"/>
  <c r="DG168" i="26"/>
  <c r="BW169" i="26"/>
  <c r="AA169" i="26" s="1"/>
  <c r="BX169" i="26"/>
  <c r="BY169" i="26"/>
  <c r="BZ169" i="26"/>
  <c r="CA169" i="26"/>
  <c r="AC169" i="26" s="1"/>
  <c r="CB169" i="26"/>
  <c r="CC169" i="26"/>
  <c r="CD169" i="26"/>
  <c r="CE169" i="26"/>
  <c r="CF169" i="26"/>
  <c r="DG169" i="26"/>
  <c r="BW170" i="26"/>
  <c r="BX170" i="26"/>
  <c r="BY170" i="26"/>
  <c r="BZ170" i="26"/>
  <c r="CA170" i="26"/>
  <c r="CB170" i="26"/>
  <c r="CC170" i="26"/>
  <c r="AD170" i="26" s="1"/>
  <c r="CD170" i="26"/>
  <c r="CE170" i="26"/>
  <c r="CF170" i="26"/>
  <c r="DG170" i="26"/>
  <c r="BW171" i="26"/>
  <c r="BX171" i="26"/>
  <c r="BY171" i="26"/>
  <c r="BZ171" i="26"/>
  <c r="CA171" i="26"/>
  <c r="CB171" i="26"/>
  <c r="CC171" i="26"/>
  <c r="CD171" i="26"/>
  <c r="CE171" i="26"/>
  <c r="CF171" i="26"/>
  <c r="DG171" i="26"/>
  <c r="BW172" i="26"/>
  <c r="BX172" i="26"/>
  <c r="BY172" i="26"/>
  <c r="BZ172" i="26"/>
  <c r="CA172" i="26"/>
  <c r="AC172" i="26" s="1"/>
  <c r="CB172" i="26"/>
  <c r="CC172" i="26"/>
  <c r="CD172" i="26"/>
  <c r="CE172" i="26"/>
  <c r="CF172" i="26"/>
  <c r="DG172" i="26"/>
  <c r="BW173" i="26"/>
  <c r="AA173" i="26" s="1"/>
  <c r="BX173" i="26"/>
  <c r="BY173" i="26"/>
  <c r="BZ173" i="26"/>
  <c r="CA173" i="26"/>
  <c r="CB173" i="26"/>
  <c r="CC173" i="26"/>
  <c r="CD173" i="26"/>
  <c r="CE173" i="26"/>
  <c r="AE173" i="26" s="1"/>
  <c r="CF173" i="26"/>
  <c r="DG173" i="26"/>
  <c r="BW174" i="26"/>
  <c r="BX174" i="26"/>
  <c r="BY174" i="26"/>
  <c r="BZ174" i="26"/>
  <c r="CA174" i="26"/>
  <c r="CB174" i="26"/>
  <c r="CC174" i="26"/>
  <c r="AD174" i="26" s="1"/>
  <c r="CD174" i="26"/>
  <c r="CE174" i="26"/>
  <c r="CF174" i="26"/>
  <c r="DG174" i="26"/>
  <c r="BW175" i="26"/>
  <c r="BX175" i="26"/>
  <c r="BY175" i="26"/>
  <c r="AB175" i="26" s="1"/>
  <c r="BZ175" i="26"/>
  <c r="CA175" i="26"/>
  <c r="CB175" i="26"/>
  <c r="CC175" i="26"/>
  <c r="AD175" i="26" s="1"/>
  <c r="CD175" i="26"/>
  <c r="CE175" i="26"/>
  <c r="CF175" i="26"/>
  <c r="DG175" i="26"/>
  <c r="BW176" i="26"/>
  <c r="AA176" i="26" s="1"/>
  <c r="BX176" i="26"/>
  <c r="BY176" i="26"/>
  <c r="BZ176" i="26"/>
  <c r="CA176" i="26"/>
  <c r="CB176" i="26"/>
  <c r="CC176" i="26"/>
  <c r="CD176" i="26"/>
  <c r="CE176" i="26"/>
  <c r="CF176" i="26"/>
  <c r="DG176" i="26"/>
  <c r="BW177" i="26"/>
  <c r="AA177" i="26" s="1"/>
  <c r="BX177" i="26"/>
  <c r="BY177" i="26"/>
  <c r="BZ177" i="26"/>
  <c r="CA177" i="26"/>
  <c r="AC177" i="26" s="1"/>
  <c r="CB177" i="26"/>
  <c r="CC177" i="26"/>
  <c r="CD177" i="26"/>
  <c r="CE177" i="26"/>
  <c r="AE177" i="26" s="1"/>
  <c r="CF177" i="26"/>
  <c r="DG177" i="26"/>
  <c r="BW178" i="26"/>
  <c r="BX178" i="26"/>
  <c r="BY178" i="26"/>
  <c r="BZ178" i="26"/>
  <c r="CA178" i="26"/>
  <c r="CB178" i="26"/>
  <c r="CC178" i="26"/>
  <c r="AD178" i="26" s="1"/>
  <c r="CD178" i="26"/>
  <c r="CE178" i="26"/>
  <c r="CF178" i="26"/>
  <c r="DG178" i="26"/>
  <c r="BW179" i="26"/>
  <c r="BX179" i="26"/>
  <c r="BY179" i="26"/>
  <c r="AB179" i="26" s="1"/>
  <c r="BZ179" i="26"/>
  <c r="CA179" i="26"/>
  <c r="CB179" i="26"/>
  <c r="CC179" i="26"/>
  <c r="AD179" i="26" s="1"/>
  <c r="CD179" i="26"/>
  <c r="CE179" i="26"/>
  <c r="CF179" i="26"/>
  <c r="DG179" i="26"/>
  <c r="BW180" i="26"/>
  <c r="BX180" i="26"/>
  <c r="BY180" i="26"/>
  <c r="BZ180" i="26"/>
  <c r="CA180" i="26"/>
  <c r="CB180" i="26"/>
  <c r="CC180" i="26"/>
  <c r="CD180" i="26"/>
  <c r="CE180" i="26"/>
  <c r="CF180" i="26"/>
  <c r="DG180" i="26"/>
  <c r="BW181" i="26"/>
  <c r="AA181" i="26" s="1"/>
  <c r="BX181" i="26"/>
  <c r="BY181" i="26"/>
  <c r="BZ181" i="26"/>
  <c r="CA181" i="26"/>
  <c r="AC181" i="26" s="1"/>
  <c r="CB181" i="26"/>
  <c r="CC181" i="26"/>
  <c r="CD181" i="26"/>
  <c r="CE181" i="26"/>
  <c r="AE181" i="26" s="1"/>
  <c r="CF181" i="26"/>
  <c r="DG181" i="26"/>
  <c r="BW182" i="26"/>
  <c r="BX182" i="26"/>
  <c r="BY182" i="26"/>
  <c r="AB182" i="26" s="1"/>
  <c r="BZ182" i="26"/>
  <c r="CA182" i="26"/>
  <c r="CB182" i="26"/>
  <c r="CC182" i="26"/>
  <c r="AD182" i="26" s="1"/>
  <c r="CD182" i="26"/>
  <c r="CE182" i="26"/>
  <c r="CF182" i="26"/>
  <c r="DG182" i="26"/>
  <c r="BW183" i="26"/>
  <c r="BX183" i="26"/>
  <c r="BY183" i="26"/>
  <c r="AB183" i="26" s="1"/>
  <c r="BZ183" i="26"/>
  <c r="CA183" i="26"/>
  <c r="CB183" i="26"/>
  <c r="CC183" i="26"/>
  <c r="AD183" i="26" s="1"/>
  <c r="CD183" i="26"/>
  <c r="CE183" i="26"/>
  <c r="CF183" i="26"/>
  <c r="DG183" i="26"/>
  <c r="BW184" i="26"/>
  <c r="BX184" i="26"/>
  <c r="BY184" i="26"/>
  <c r="BZ184" i="26"/>
  <c r="CA184" i="26"/>
  <c r="CB184" i="26"/>
  <c r="CC184" i="26"/>
  <c r="CD184" i="26"/>
  <c r="CE184" i="26"/>
  <c r="CF184" i="26"/>
  <c r="DG184" i="26"/>
  <c r="BW185" i="26"/>
  <c r="BX185" i="26"/>
  <c r="BY185" i="26"/>
  <c r="BZ185" i="26"/>
  <c r="CA185" i="26"/>
  <c r="AC185" i="26" s="1"/>
  <c r="CB185" i="26"/>
  <c r="CC185" i="26"/>
  <c r="CD185" i="26"/>
  <c r="CE185" i="26"/>
  <c r="CF185" i="26"/>
  <c r="DG185" i="26"/>
  <c r="BW186" i="26"/>
  <c r="BX186" i="26"/>
  <c r="BY186" i="26"/>
  <c r="BZ186" i="26"/>
  <c r="CA186" i="26"/>
  <c r="CB186" i="26"/>
  <c r="CC186" i="26"/>
  <c r="AD186" i="26" s="1"/>
  <c r="CD186" i="26"/>
  <c r="CE186" i="26"/>
  <c r="CF186" i="26"/>
  <c r="DG186" i="26"/>
  <c r="BW187" i="26"/>
  <c r="BX187" i="26"/>
  <c r="BY187" i="26"/>
  <c r="AB187" i="26" s="1"/>
  <c r="BZ187" i="26"/>
  <c r="CA187" i="26"/>
  <c r="CB187" i="26"/>
  <c r="CC187" i="26"/>
  <c r="CD187" i="26"/>
  <c r="CE187" i="26"/>
  <c r="CF187" i="26"/>
  <c r="DG187" i="26"/>
  <c r="BW188" i="26"/>
  <c r="AA188" i="26" s="1"/>
  <c r="BX188" i="26"/>
  <c r="BY188" i="26"/>
  <c r="BZ188" i="26"/>
  <c r="CA188" i="26"/>
  <c r="AC188" i="26" s="1"/>
  <c r="CB188" i="26"/>
  <c r="CC188" i="26"/>
  <c r="CD188" i="26"/>
  <c r="CE188" i="26"/>
  <c r="CF188" i="26"/>
  <c r="DG188" i="26"/>
  <c r="BW189" i="26"/>
  <c r="AA189" i="26" s="1"/>
  <c r="BX189" i="26"/>
  <c r="BY189" i="26"/>
  <c r="BZ189" i="26"/>
  <c r="CA189" i="26"/>
  <c r="AC189" i="26" s="1"/>
  <c r="CB189" i="26"/>
  <c r="CC189" i="26"/>
  <c r="CD189" i="26"/>
  <c r="CE189" i="26"/>
  <c r="AE189" i="26" s="1"/>
  <c r="CF189" i="26"/>
  <c r="DG189" i="26"/>
  <c r="BW190" i="26"/>
  <c r="BX190" i="26"/>
  <c r="BY190" i="26"/>
  <c r="BZ190" i="26"/>
  <c r="CA190" i="26"/>
  <c r="CB190" i="26"/>
  <c r="CC190" i="26"/>
  <c r="AD190" i="26" s="1"/>
  <c r="CD190" i="26"/>
  <c r="CE190" i="26"/>
  <c r="CF190" i="26"/>
  <c r="DG190" i="26"/>
  <c r="BW191" i="26"/>
  <c r="BX191" i="26"/>
  <c r="BY191" i="26"/>
  <c r="AB191" i="26" s="1"/>
  <c r="BZ191" i="26"/>
  <c r="CA191" i="26"/>
  <c r="CB191" i="26"/>
  <c r="CC191" i="26"/>
  <c r="AD191" i="26" s="1"/>
  <c r="CD191" i="26"/>
  <c r="CE191" i="26"/>
  <c r="CF191" i="26"/>
  <c r="DG191" i="26"/>
  <c r="BW192" i="26"/>
  <c r="BX192" i="26"/>
  <c r="BY192" i="26"/>
  <c r="BZ192" i="26"/>
  <c r="CA192" i="26"/>
  <c r="CB192" i="26"/>
  <c r="CC192" i="26"/>
  <c r="CD192" i="26"/>
  <c r="CE192" i="26"/>
  <c r="CF192" i="26"/>
  <c r="DG192" i="26"/>
  <c r="BW193" i="26"/>
  <c r="AA193" i="26" s="1"/>
  <c r="BX193" i="26"/>
  <c r="BY193" i="26"/>
  <c r="BZ193" i="26"/>
  <c r="CA193" i="26"/>
  <c r="AC193" i="26" s="1"/>
  <c r="CB193" i="26"/>
  <c r="CC193" i="26"/>
  <c r="CD193" i="26"/>
  <c r="CE193" i="26"/>
  <c r="AE193" i="26" s="1"/>
  <c r="CF193" i="26"/>
  <c r="DG193" i="26"/>
  <c r="BW194" i="26"/>
  <c r="BX194" i="26"/>
  <c r="BY194" i="26"/>
  <c r="AB194" i="26" s="1"/>
  <c r="BZ194" i="26"/>
  <c r="CA194" i="26"/>
  <c r="CB194" i="26"/>
  <c r="CC194" i="26"/>
  <c r="AD194" i="26" s="1"/>
  <c r="CD194" i="26"/>
  <c r="CE194" i="26"/>
  <c r="CF194" i="26"/>
  <c r="DG194" i="26"/>
  <c r="BW195" i="26"/>
  <c r="BX195" i="26"/>
  <c r="BY195" i="26"/>
  <c r="AB195" i="26" s="1"/>
  <c r="BZ195" i="26"/>
  <c r="CA195" i="26"/>
  <c r="CB195" i="26"/>
  <c r="CC195" i="26"/>
  <c r="AD195" i="26" s="1"/>
  <c r="CD195" i="26"/>
  <c r="CE195" i="26"/>
  <c r="CF195" i="26"/>
  <c r="DG195" i="26"/>
  <c r="BW196" i="26"/>
  <c r="BX196" i="26"/>
  <c r="BY196" i="26"/>
  <c r="BZ196" i="26"/>
  <c r="CA196" i="26"/>
  <c r="CB196" i="26"/>
  <c r="CC196" i="26"/>
  <c r="CD196" i="26"/>
  <c r="CE196" i="26"/>
  <c r="CF196" i="26"/>
  <c r="DG196" i="26"/>
  <c r="BW197" i="26"/>
  <c r="AA197" i="26" s="1"/>
  <c r="BX197" i="26"/>
  <c r="BY197" i="26"/>
  <c r="BZ197" i="26"/>
  <c r="CA197" i="26"/>
  <c r="CB197" i="26"/>
  <c r="CC197" i="26"/>
  <c r="CD197" i="26"/>
  <c r="CE197" i="26"/>
  <c r="CF197" i="26"/>
  <c r="DG197" i="26"/>
  <c r="BW198" i="26"/>
  <c r="BX198" i="26"/>
  <c r="BY198" i="26"/>
  <c r="AB198" i="26" s="1"/>
  <c r="BZ198" i="26"/>
  <c r="CA198" i="26"/>
  <c r="CB198" i="26"/>
  <c r="CC198" i="26"/>
  <c r="AD198" i="26" s="1"/>
  <c r="CD198" i="26"/>
  <c r="CE198" i="26"/>
  <c r="CF198" i="26"/>
  <c r="DG198" i="26"/>
  <c r="BW199" i="26"/>
  <c r="BX199" i="26"/>
  <c r="BY199" i="26"/>
  <c r="AB199" i="26" s="1"/>
  <c r="BZ199" i="26"/>
  <c r="CA199" i="26"/>
  <c r="CB199" i="26"/>
  <c r="CC199" i="26"/>
  <c r="AD199" i="26" s="1"/>
  <c r="CD199" i="26"/>
  <c r="CE199" i="26"/>
  <c r="CF199" i="26"/>
  <c r="DG199" i="26"/>
  <c r="BW200" i="26"/>
  <c r="AA200" i="26" s="1"/>
  <c r="BX200" i="26"/>
  <c r="BY200" i="26"/>
  <c r="BZ200" i="26"/>
  <c r="CA200" i="26"/>
  <c r="CB200" i="26"/>
  <c r="CC200" i="26"/>
  <c r="CD200" i="26"/>
  <c r="CE200" i="26"/>
  <c r="CF200" i="26"/>
  <c r="DG200" i="26"/>
  <c r="BW201" i="26"/>
  <c r="BX201" i="26"/>
  <c r="BY201" i="26"/>
  <c r="BZ201" i="26"/>
  <c r="CA201" i="26"/>
  <c r="AC201" i="26" s="1"/>
  <c r="CB201" i="26"/>
  <c r="CC201" i="26"/>
  <c r="CD201" i="26"/>
  <c r="CE201" i="26"/>
  <c r="AE201" i="26" s="1"/>
  <c r="CF201" i="26"/>
  <c r="DG201" i="26"/>
  <c r="BW202" i="26"/>
  <c r="BX202" i="26"/>
  <c r="BY202" i="26"/>
  <c r="AB202" i="26" s="1"/>
  <c r="BZ202" i="26"/>
  <c r="CA202" i="26"/>
  <c r="CB202" i="26"/>
  <c r="CC202" i="26"/>
  <c r="AD202" i="26" s="1"/>
  <c r="CD202" i="26"/>
  <c r="CE202" i="26"/>
  <c r="CF202" i="26"/>
  <c r="DG202" i="26"/>
  <c r="BW203" i="26"/>
  <c r="BX203" i="26"/>
  <c r="BY203" i="26"/>
  <c r="BZ203" i="26"/>
  <c r="CA203" i="26"/>
  <c r="CB203" i="26"/>
  <c r="CC203" i="26"/>
  <c r="CD203" i="26"/>
  <c r="CE203" i="26"/>
  <c r="CF203" i="26"/>
  <c r="DG203" i="26"/>
  <c r="BW204" i="26"/>
  <c r="BX204" i="26"/>
  <c r="BY204" i="26"/>
  <c r="BZ204" i="26"/>
  <c r="CA204" i="26"/>
  <c r="CB204" i="26"/>
  <c r="CC204" i="26"/>
  <c r="CD204" i="26"/>
  <c r="CE204" i="26"/>
  <c r="CF204" i="26"/>
  <c r="DG204" i="26"/>
  <c r="BW205" i="26"/>
  <c r="AA205" i="26" s="1"/>
  <c r="BX205" i="26"/>
  <c r="BY205" i="26"/>
  <c r="BZ205" i="26"/>
  <c r="CA205" i="26"/>
  <c r="AC205" i="26" s="1"/>
  <c r="CB205" i="26"/>
  <c r="CC205" i="26"/>
  <c r="CD205" i="26"/>
  <c r="CE205" i="26"/>
  <c r="AE205" i="26" s="1"/>
  <c r="CF205" i="26"/>
  <c r="DG205" i="26"/>
  <c r="DG8" i="26"/>
  <c r="DG9" i="26"/>
  <c r="DG10" i="26"/>
  <c r="DG11" i="26"/>
  <c r="DG12" i="26"/>
  <c r="DG13" i="26"/>
  <c r="DG7" i="26"/>
  <c r="CF8" i="26"/>
  <c r="CF9" i="26"/>
  <c r="CF10" i="26"/>
  <c r="CF11" i="26"/>
  <c r="CF12" i="26"/>
  <c r="CF13" i="26"/>
  <c r="CE8" i="26"/>
  <c r="AE8" i="26" s="1"/>
  <c r="CE9" i="26"/>
  <c r="CE10" i="26"/>
  <c r="CE11" i="26"/>
  <c r="CE12" i="26"/>
  <c r="CE13" i="26"/>
  <c r="CD8" i="26"/>
  <c r="CD9" i="26"/>
  <c r="CD10" i="26"/>
  <c r="CD11" i="26"/>
  <c r="CD12" i="26"/>
  <c r="CD13" i="26"/>
  <c r="CC8" i="26"/>
  <c r="CC9" i="26"/>
  <c r="CC10" i="26"/>
  <c r="CC11" i="26"/>
  <c r="CC12" i="26"/>
  <c r="CC13" i="26"/>
  <c r="CB8" i="26"/>
  <c r="CB9" i="26"/>
  <c r="CB10" i="26"/>
  <c r="CB11" i="26"/>
  <c r="CB12" i="26"/>
  <c r="CB13" i="26"/>
  <c r="CA8" i="26"/>
  <c r="CA9" i="26"/>
  <c r="CA10" i="26"/>
  <c r="CA11" i="26"/>
  <c r="CA12" i="26"/>
  <c r="CA13" i="26"/>
  <c r="AC13" i="26" s="1"/>
  <c r="BZ8" i="26"/>
  <c r="BZ9" i="26"/>
  <c r="BZ10" i="26"/>
  <c r="BZ11" i="26"/>
  <c r="BZ12" i="26"/>
  <c r="BZ13" i="26"/>
  <c r="BX8" i="26"/>
  <c r="BX9" i="26"/>
  <c r="BX10" i="26"/>
  <c r="BX11" i="26"/>
  <c r="BX12" i="26"/>
  <c r="BX13" i="26"/>
  <c r="BY8" i="26"/>
  <c r="BY9" i="26"/>
  <c r="BY10" i="26"/>
  <c r="AB10" i="26" s="1"/>
  <c r="BY11" i="26"/>
  <c r="AB11" i="26" s="1"/>
  <c r="BY12" i="26"/>
  <c r="BY13" i="26"/>
  <c r="BW8" i="26"/>
  <c r="AA8" i="26" s="1"/>
  <c r="BW9" i="26"/>
  <c r="BW10" i="26"/>
  <c r="BW11" i="26"/>
  <c r="BW12" i="26"/>
  <c r="BW13" i="26"/>
  <c r="A12" i="26"/>
  <c r="B12" i="26"/>
  <c r="C12" i="26"/>
  <c r="D12" i="26"/>
  <c r="E12" i="26"/>
  <c r="F12" i="26"/>
  <c r="G12" i="26"/>
  <c r="H12" i="26"/>
  <c r="I12" i="26"/>
  <c r="K12" i="26"/>
  <c r="L12" i="26"/>
  <c r="M12" i="26"/>
  <c r="N12" i="26"/>
  <c r="O12" i="26"/>
  <c r="A13" i="26"/>
  <c r="B13" i="26"/>
  <c r="C13" i="26"/>
  <c r="D13" i="26"/>
  <c r="E13" i="26"/>
  <c r="F13" i="26"/>
  <c r="G13" i="26"/>
  <c r="H13" i="26"/>
  <c r="I13" i="26"/>
  <c r="K13" i="26"/>
  <c r="L13" i="26"/>
  <c r="M13" i="26"/>
  <c r="N13" i="26"/>
  <c r="O13" i="26"/>
  <c r="A14" i="26"/>
  <c r="B14" i="26"/>
  <c r="C14" i="26"/>
  <c r="D14" i="26"/>
  <c r="E14" i="26"/>
  <c r="F14" i="26"/>
  <c r="G14" i="26"/>
  <c r="H14" i="26"/>
  <c r="I14" i="26"/>
  <c r="K14" i="26"/>
  <c r="L14" i="26"/>
  <c r="M14" i="26"/>
  <c r="N14" i="26"/>
  <c r="O14" i="26"/>
  <c r="A15" i="26"/>
  <c r="B15" i="26"/>
  <c r="C15" i="26"/>
  <c r="D15" i="26"/>
  <c r="E15" i="26"/>
  <c r="F15" i="26"/>
  <c r="G15" i="26"/>
  <c r="H15" i="26"/>
  <c r="I15" i="26"/>
  <c r="K15" i="26"/>
  <c r="L15" i="26"/>
  <c r="M15" i="26"/>
  <c r="N15" i="26"/>
  <c r="O15" i="26"/>
  <c r="A16" i="26"/>
  <c r="B16" i="26"/>
  <c r="C16" i="26"/>
  <c r="D16" i="26"/>
  <c r="E16" i="26"/>
  <c r="F16" i="26"/>
  <c r="G16" i="26"/>
  <c r="H16" i="26"/>
  <c r="I16" i="26"/>
  <c r="K16" i="26"/>
  <c r="L16" i="26"/>
  <c r="M16" i="26"/>
  <c r="N16" i="26"/>
  <c r="O16" i="26"/>
  <c r="A17" i="26"/>
  <c r="B17" i="26"/>
  <c r="C17" i="26"/>
  <c r="D17" i="26"/>
  <c r="E17" i="26"/>
  <c r="F17" i="26"/>
  <c r="G17" i="26"/>
  <c r="H17" i="26"/>
  <c r="I17" i="26"/>
  <c r="K17" i="26"/>
  <c r="L17" i="26"/>
  <c r="M17" i="26"/>
  <c r="N17" i="26"/>
  <c r="O17" i="26"/>
  <c r="A18" i="26"/>
  <c r="B18" i="26"/>
  <c r="C18" i="26"/>
  <c r="D18" i="26"/>
  <c r="E18" i="26"/>
  <c r="F18" i="26"/>
  <c r="G18" i="26"/>
  <c r="H18" i="26"/>
  <c r="I18" i="26"/>
  <c r="K18" i="26"/>
  <c r="L18" i="26"/>
  <c r="M18" i="26"/>
  <c r="N18" i="26"/>
  <c r="O18" i="26"/>
  <c r="A19" i="26"/>
  <c r="B19" i="26"/>
  <c r="C19" i="26"/>
  <c r="D19" i="26"/>
  <c r="E19" i="26"/>
  <c r="F19" i="26"/>
  <c r="G19" i="26"/>
  <c r="H19" i="26"/>
  <c r="I19" i="26"/>
  <c r="K19" i="26"/>
  <c r="L19" i="26"/>
  <c r="M19" i="26"/>
  <c r="N19" i="26"/>
  <c r="O19" i="26"/>
  <c r="A20" i="26"/>
  <c r="B20" i="26"/>
  <c r="C20" i="26"/>
  <c r="D20" i="26"/>
  <c r="E20" i="26"/>
  <c r="F20" i="26"/>
  <c r="G20" i="26"/>
  <c r="H20" i="26"/>
  <c r="I20" i="26"/>
  <c r="K20" i="26"/>
  <c r="L20" i="26"/>
  <c r="M20" i="26"/>
  <c r="N20" i="26"/>
  <c r="O20" i="26"/>
  <c r="A21" i="26"/>
  <c r="B21" i="26"/>
  <c r="C21" i="26"/>
  <c r="D21" i="26"/>
  <c r="E21" i="26"/>
  <c r="F21" i="26"/>
  <c r="G21" i="26"/>
  <c r="H21" i="26"/>
  <c r="I21" i="26"/>
  <c r="K21" i="26"/>
  <c r="L21" i="26"/>
  <c r="M21" i="26"/>
  <c r="N21" i="26"/>
  <c r="O21" i="26"/>
  <c r="A22" i="26"/>
  <c r="B22" i="26"/>
  <c r="C22" i="26"/>
  <c r="D22" i="26"/>
  <c r="E22" i="26"/>
  <c r="F22" i="26"/>
  <c r="G22" i="26"/>
  <c r="H22" i="26"/>
  <c r="I22" i="26"/>
  <c r="K22" i="26"/>
  <c r="L22" i="26"/>
  <c r="M22" i="26"/>
  <c r="N22" i="26"/>
  <c r="O22" i="26"/>
  <c r="A23" i="26"/>
  <c r="B23" i="26"/>
  <c r="C23" i="26"/>
  <c r="D23" i="26"/>
  <c r="E23" i="26"/>
  <c r="F23" i="26"/>
  <c r="G23" i="26"/>
  <c r="H23" i="26"/>
  <c r="I23" i="26"/>
  <c r="K23" i="26"/>
  <c r="L23" i="26"/>
  <c r="M23" i="26"/>
  <c r="N23" i="26"/>
  <c r="O23" i="26"/>
  <c r="A24" i="26"/>
  <c r="B24" i="26"/>
  <c r="C24" i="26"/>
  <c r="D24" i="26"/>
  <c r="E24" i="26"/>
  <c r="F24" i="26"/>
  <c r="G24" i="26"/>
  <c r="H24" i="26"/>
  <c r="I24" i="26"/>
  <c r="K24" i="26"/>
  <c r="L24" i="26"/>
  <c r="M24" i="26"/>
  <c r="N24" i="26"/>
  <c r="O24" i="26"/>
  <c r="A25" i="26"/>
  <c r="B25" i="26"/>
  <c r="C25" i="26"/>
  <c r="D25" i="26"/>
  <c r="E25" i="26"/>
  <c r="F25" i="26"/>
  <c r="G25" i="26"/>
  <c r="H25" i="26"/>
  <c r="I25" i="26"/>
  <c r="K25" i="26"/>
  <c r="L25" i="26"/>
  <c r="M25" i="26"/>
  <c r="N25" i="26"/>
  <c r="O25" i="26"/>
  <c r="A26" i="26"/>
  <c r="B26" i="26"/>
  <c r="C26" i="26"/>
  <c r="D26" i="26"/>
  <c r="E26" i="26"/>
  <c r="F26" i="26"/>
  <c r="G26" i="26"/>
  <c r="H26" i="26"/>
  <c r="I26" i="26"/>
  <c r="K26" i="26"/>
  <c r="L26" i="26"/>
  <c r="M26" i="26"/>
  <c r="N26" i="26"/>
  <c r="O26" i="26"/>
  <c r="A27" i="26"/>
  <c r="B27" i="26"/>
  <c r="C27" i="26"/>
  <c r="D27" i="26"/>
  <c r="E27" i="26"/>
  <c r="F27" i="26"/>
  <c r="G27" i="26"/>
  <c r="H27" i="26"/>
  <c r="I27" i="26"/>
  <c r="K27" i="26"/>
  <c r="L27" i="26"/>
  <c r="M27" i="26"/>
  <c r="N27" i="26"/>
  <c r="O27" i="26"/>
  <c r="A28" i="26"/>
  <c r="B28" i="26"/>
  <c r="C28" i="26"/>
  <c r="D28" i="26"/>
  <c r="E28" i="26"/>
  <c r="F28" i="26"/>
  <c r="G28" i="26"/>
  <c r="H28" i="26"/>
  <c r="I28" i="26"/>
  <c r="K28" i="26"/>
  <c r="L28" i="26"/>
  <c r="M28" i="26"/>
  <c r="N28" i="26"/>
  <c r="O28" i="26"/>
  <c r="A29" i="26"/>
  <c r="B29" i="26"/>
  <c r="C29" i="26"/>
  <c r="D29" i="26"/>
  <c r="E29" i="26"/>
  <c r="F29" i="26"/>
  <c r="G29" i="26"/>
  <c r="H29" i="26"/>
  <c r="I29" i="26"/>
  <c r="K29" i="26"/>
  <c r="L29" i="26"/>
  <c r="M29" i="26"/>
  <c r="N29" i="26"/>
  <c r="O29" i="26"/>
  <c r="A30" i="26"/>
  <c r="B30" i="26"/>
  <c r="C30" i="26"/>
  <c r="D30" i="26"/>
  <c r="E30" i="26"/>
  <c r="F30" i="26"/>
  <c r="G30" i="26"/>
  <c r="H30" i="26"/>
  <c r="I30" i="26"/>
  <c r="K30" i="26"/>
  <c r="L30" i="26"/>
  <c r="M30" i="26"/>
  <c r="N30" i="26"/>
  <c r="O30" i="26"/>
  <c r="A31" i="26"/>
  <c r="B31" i="26"/>
  <c r="C31" i="26"/>
  <c r="D31" i="26"/>
  <c r="E31" i="26"/>
  <c r="F31" i="26"/>
  <c r="G31" i="26"/>
  <c r="H31" i="26"/>
  <c r="I31" i="26"/>
  <c r="K31" i="26"/>
  <c r="L31" i="26"/>
  <c r="M31" i="26"/>
  <c r="N31" i="26"/>
  <c r="O31" i="26"/>
  <c r="A32" i="26"/>
  <c r="B32" i="26"/>
  <c r="C32" i="26"/>
  <c r="D32" i="26"/>
  <c r="E32" i="26"/>
  <c r="F32" i="26"/>
  <c r="G32" i="26"/>
  <c r="H32" i="26"/>
  <c r="I32" i="26"/>
  <c r="K32" i="26"/>
  <c r="L32" i="26"/>
  <c r="M32" i="26"/>
  <c r="N32" i="26"/>
  <c r="O32" i="26"/>
  <c r="A33" i="26"/>
  <c r="B33" i="26"/>
  <c r="C33" i="26"/>
  <c r="D33" i="26"/>
  <c r="E33" i="26"/>
  <c r="F33" i="26"/>
  <c r="G33" i="26"/>
  <c r="H33" i="26"/>
  <c r="I33" i="26"/>
  <c r="K33" i="26"/>
  <c r="L33" i="26"/>
  <c r="M33" i="26"/>
  <c r="N33" i="26"/>
  <c r="O33" i="26"/>
  <c r="A34" i="26"/>
  <c r="B34" i="26"/>
  <c r="C34" i="26"/>
  <c r="D34" i="26"/>
  <c r="E34" i="26"/>
  <c r="F34" i="26"/>
  <c r="G34" i="26"/>
  <c r="H34" i="26"/>
  <c r="I34" i="26"/>
  <c r="K34" i="26"/>
  <c r="L34" i="26"/>
  <c r="M34" i="26"/>
  <c r="N34" i="26"/>
  <c r="O34" i="26"/>
  <c r="A35" i="26"/>
  <c r="B35" i="26"/>
  <c r="C35" i="26"/>
  <c r="D35" i="26"/>
  <c r="E35" i="26"/>
  <c r="F35" i="26"/>
  <c r="G35" i="26"/>
  <c r="H35" i="26"/>
  <c r="I35" i="26"/>
  <c r="K35" i="26"/>
  <c r="L35" i="26"/>
  <c r="M35" i="26"/>
  <c r="N35" i="26"/>
  <c r="O35" i="26"/>
  <c r="A36" i="26"/>
  <c r="B36" i="26"/>
  <c r="C36" i="26"/>
  <c r="D36" i="26"/>
  <c r="E36" i="26"/>
  <c r="F36" i="26"/>
  <c r="G36" i="26"/>
  <c r="H36" i="26"/>
  <c r="I36" i="26"/>
  <c r="K36" i="26"/>
  <c r="L36" i="26"/>
  <c r="M36" i="26"/>
  <c r="N36" i="26"/>
  <c r="O36" i="26"/>
  <c r="A37" i="26"/>
  <c r="B37" i="26"/>
  <c r="C37" i="26"/>
  <c r="D37" i="26"/>
  <c r="E37" i="26"/>
  <c r="F37" i="26"/>
  <c r="G37" i="26"/>
  <c r="H37" i="26"/>
  <c r="I37" i="26"/>
  <c r="K37" i="26"/>
  <c r="L37" i="26"/>
  <c r="M37" i="26"/>
  <c r="N37" i="26"/>
  <c r="O37" i="26"/>
  <c r="A38" i="26"/>
  <c r="B38" i="26"/>
  <c r="C38" i="26"/>
  <c r="D38" i="26"/>
  <c r="E38" i="26"/>
  <c r="F38" i="26"/>
  <c r="G38" i="26"/>
  <c r="H38" i="26"/>
  <c r="I38" i="26"/>
  <c r="K38" i="26"/>
  <c r="L38" i="26"/>
  <c r="M38" i="26"/>
  <c r="N38" i="26"/>
  <c r="O38" i="26"/>
  <c r="A39" i="26"/>
  <c r="B39" i="26"/>
  <c r="C39" i="26"/>
  <c r="D39" i="26"/>
  <c r="E39" i="26"/>
  <c r="F39" i="26"/>
  <c r="G39" i="26"/>
  <c r="H39" i="26"/>
  <c r="I39" i="26"/>
  <c r="K39" i="26"/>
  <c r="L39" i="26"/>
  <c r="M39" i="26"/>
  <c r="N39" i="26"/>
  <c r="O39" i="26"/>
  <c r="A40" i="26"/>
  <c r="B40" i="26"/>
  <c r="C40" i="26"/>
  <c r="D40" i="26"/>
  <c r="E40" i="26"/>
  <c r="F40" i="26"/>
  <c r="G40" i="26"/>
  <c r="H40" i="26"/>
  <c r="I40" i="26"/>
  <c r="K40" i="26"/>
  <c r="L40" i="26"/>
  <c r="M40" i="26"/>
  <c r="N40" i="26"/>
  <c r="O40" i="26"/>
  <c r="A41" i="26"/>
  <c r="B41" i="26"/>
  <c r="C41" i="26"/>
  <c r="D41" i="26"/>
  <c r="E41" i="26"/>
  <c r="F41" i="26"/>
  <c r="G41" i="26"/>
  <c r="H41" i="26"/>
  <c r="I41" i="26"/>
  <c r="K41" i="26"/>
  <c r="L41" i="26"/>
  <c r="M41" i="26"/>
  <c r="N41" i="26"/>
  <c r="O41" i="26"/>
  <c r="A42" i="26"/>
  <c r="B42" i="26"/>
  <c r="C42" i="26"/>
  <c r="D42" i="26"/>
  <c r="E42" i="26"/>
  <c r="F42" i="26"/>
  <c r="G42" i="26"/>
  <c r="H42" i="26"/>
  <c r="I42" i="26"/>
  <c r="K42" i="26"/>
  <c r="L42" i="26"/>
  <c r="M42" i="26"/>
  <c r="N42" i="26"/>
  <c r="O42" i="26"/>
  <c r="A43" i="26"/>
  <c r="B43" i="26"/>
  <c r="C43" i="26"/>
  <c r="D43" i="26"/>
  <c r="E43" i="26"/>
  <c r="F43" i="26"/>
  <c r="G43" i="26"/>
  <c r="H43" i="26"/>
  <c r="I43" i="26"/>
  <c r="K43" i="26"/>
  <c r="L43" i="26"/>
  <c r="M43" i="26"/>
  <c r="N43" i="26"/>
  <c r="O43" i="26"/>
  <c r="A44" i="26"/>
  <c r="B44" i="26"/>
  <c r="C44" i="26"/>
  <c r="D44" i="26"/>
  <c r="E44" i="26"/>
  <c r="F44" i="26"/>
  <c r="G44" i="26"/>
  <c r="H44" i="26"/>
  <c r="I44" i="26"/>
  <c r="K44" i="26"/>
  <c r="L44" i="26"/>
  <c r="M44" i="26"/>
  <c r="N44" i="26"/>
  <c r="O44" i="26"/>
  <c r="A45" i="26"/>
  <c r="B45" i="26"/>
  <c r="C45" i="26"/>
  <c r="D45" i="26"/>
  <c r="E45" i="26"/>
  <c r="F45" i="26"/>
  <c r="G45" i="26"/>
  <c r="H45" i="26"/>
  <c r="I45" i="26"/>
  <c r="K45" i="26"/>
  <c r="L45" i="26"/>
  <c r="M45" i="26"/>
  <c r="N45" i="26"/>
  <c r="O45" i="26"/>
  <c r="A46" i="26"/>
  <c r="B46" i="26"/>
  <c r="C46" i="26"/>
  <c r="D46" i="26"/>
  <c r="E46" i="26"/>
  <c r="F46" i="26"/>
  <c r="G46" i="26"/>
  <c r="H46" i="26"/>
  <c r="I46" i="26"/>
  <c r="K46" i="26"/>
  <c r="L46" i="26"/>
  <c r="M46" i="26"/>
  <c r="N46" i="26"/>
  <c r="O46" i="26"/>
  <c r="A47" i="26"/>
  <c r="B47" i="26"/>
  <c r="C47" i="26"/>
  <c r="D47" i="26"/>
  <c r="E47" i="26"/>
  <c r="F47" i="26"/>
  <c r="G47" i="26"/>
  <c r="H47" i="26"/>
  <c r="I47" i="26"/>
  <c r="K47" i="26"/>
  <c r="L47" i="26"/>
  <c r="M47" i="26"/>
  <c r="N47" i="26"/>
  <c r="O47" i="26"/>
  <c r="A48" i="26"/>
  <c r="B48" i="26"/>
  <c r="C48" i="26"/>
  <c r="D48" i="26"/>
  <c r="E48" i="26"/>
  <c r="F48" i="26"/>
  <c r="G48" i="26"/>
  <c r="H48" i="26"/>
  <c r="I48" i="26"/>
  <c r="K48" i="26"/>
  <c r="L48" i="26"/>
  <c r="M48" i="26"/>
  <c r="N48" i="26"/>
  <c r="O48" i="26"/>
  <c r="A49" i="26"/>
  <c r="B49" i="26"/>
  <c r="C49" i="26"/>
  <c r="D49" i="26"/>
  <c r="E49" i="26"/>
  <c r="F49" i="26"/>
  <c r="G49" i="26"/>
  <c r="H49" i="26"/>
  <c r="I49" i="26"/>
  <c r="K49" i="26"/>
  <c r="L49" i="26"/>
  <c r="M49" i="26"/>
  <c r="N49" i="26"/>
  <c r="O49" i="26"/>
  <c r="A50" i="26"/>
  <c r="B50" i="26"/>
  <c r="C50" i="26"/>
  <c r="D50" i="26"/>
  <c r="E50" i="26"/>
  <c r="F50" i="26"/>
  <c r="G50" i="26"/>
  <c r="H50" i="26"/>
  <c r="I50" i="26"/>
  <c r="K50" i="26"/>
  <c r="L50" i="26"/>
  <c r="M50" i="26"/>
  <c r="N50" i="26"/>
  <c r="O50" i="26"/>
  <c r="A51" i="26"/>
  <c r="B51" i="26"/>
  <c r="C51" i="26"/>
  <c r="D51" i="26"/>
  <c r="E51" i="26"/>
  <c r="F51" i="26"/>
  <c r="G51" i="26"/>
  <c r="H51" i="26"/>
  <c r="I51" i="26"/>
  <c r="K51" i="26"/>
  <c r="L51" i="26"/>
  <c r="M51" i="26"/>
  <c r="N51" i="26"/>
  <c r="O51" i="26"/>
  <c r="A52" i="26"/>
  <c r="B52" i="26"/>
  <c r="C52" i="26"/>
  <c r="D52" i="26"/>
  <c r="E52" i="26"/>
  <c r="F52" i="26"/>
  <c r="G52" i="26"/>
  <c r="H52" i="26"/>
  <c r="I52" i="26"/>
  <c r="K52" i="26"/>
  <c r="L52" i="26"/>
  <c r="M52" i="26"/>
  <c r="N52" i="26"/>
  <c r="O52" i="26"/>
  <c r="A53" i="26"/>
  <c r="B53" i="26"/>
  <c r="C53" i="26"/>
  <c r="D53" i="26"/>
  <c r="E53" i="26"/>
  <c r="F53" i="26"/>
  <c r="G53" i="26"/>
  <c r="H53" i="26"/>
  <c r="I53" i="26"/>
  <c r="K53" i="26"/>
  <c r="L53" i="26"/>
  <c r="M53" i="26"/>
  <c r="N53" i="26"/>
  <c r="O53" i="26"/>
  <c r="A54" i="26"/>
  <c r="B54" i="26"/>
  <c r="C54" i="26"/>
  <c r="D54" i="26"/>
  <c r="E54" i="26"/>
  <c r="F54" i="26"/>
  <c r="G54" i="26"/>
  <c r="H54" i="26"/>
  <c r="I54" i="26"/>
  <c r="K54" i="26"/>
  <c r="L54" i="26"/>
  <c r="M54" i="26"/>
  <c r="N54" i="26"/>
  <c r="O54" i="26"/>
  <c r="A55" i="26"/>
  <c r="B55" i="26"/>
  <c r="C55" i="26"/>
  <c r="D55" i="26"/>
  <c r="E55" i="26"/>
  <c r="F55" i="26"/>
  <c r="G55" i="26"/>
  <c r="H55" i="26"/>
  <c r="I55" i="26"/>
  <c r="K55" i="26"/>
  <c r="L55" i="26"/>
  <c r="M55" i="26"/>
  <c r="N55" i="26"/>
  <c r="O55" i="26"/>
  <c r="A56" i="26"/>
  <c r="B56" i="26"/>
  <c r="C56" i="26"/>
  <c r="D56" i="26"/>
  <c r="E56" i="26"/>
  <c r="F56" i="26"/>
  <c r="G56" i="26"/>
  <c r="H56" i="26"/>
  <c r="I56" i="26"/>
  <c r="K56" i="26"/>
  <c r="L56" i="26"/>
  <c r="M56" i="26"/>
  <c r="N56" i="26"/>
  <c r="O56" i="26"/>
  <c r="A57" i="26"/>
  <c r="B57" i="26"/>
  <c r="C57" i="26"/>
  <c r="D57" i="26"/>
  <c r="E57" i="26"/>
  <c r="F57" i="26"/>
  <c r="G57" i="26"/>
  <c r="H57" i="26"/>
  <c r="I57" i="26"/>
  <c r="K57" i="26"/>
  <c r="L57" i="26"/>
  <c r="M57" i="26"/>
  <c r="N57" i="26"/>
  <c r="O57" i="26"/>
  <c r="A58" i="26"/>
  <c r="B58" i="26"/>
  <c r="C58" i="26"/>
  <c r="D58" i="26"/>
  <c r="E58" i="26"/>
  <c r="F58" i="26"/>
  <c r="G58" i="26"/>
  <c r="H58" i="26"/>
  <c r="I58" i="26"/>
  <c r="K58" i="26"/>
  <c r="L58" i="26"/>
  <c r="M58" i="26"/>
  <c r="N58" i="26"/>
  <c r="O58" i="26"/>
  <c r="A59" i="26"/>
  <c r="B59" i="26"/>
  <c r="C59" i="26"/>
  <c r="D59" i="26"/>
  <c r="E59" i="26"/>
  <c r="F59" i="26"/>
  <c r="G59" i="26"/>
  <c r="H59" i="26"/>
  <c r="I59" i="26"/>
  <c r="K59" i="26"/>
  <c r="L59" i="26"/>
  <c r="M59" i="26"/>
  <c r="N59" i="26"/>
  <c r="O59" i="26"/>
  <c r="A60" i="26"/>
  <c r="B60" i="26"/>
  <c r="C60" i="26"/>
  <c r="D60" i="26"/>
  <c r="E60" i="26"/>
  <c r="F60" i="26"/>
  <c r="G60" i="26"/>
  <c r="H60" i="26"/>
  <c r="I60" i="26"/>
  <c r="K60" i="26"/>
  <c r="L60" i="26"/>
  <c r="M60" i="26"/>
  <c r="N60" i="26"/>
  <c r="O60" i="26"/>
  <c r="A61" i="26"/>
  <c r="B61" i="26"/>
  <c r="C61" i="26"/>
  <c r="D61" i="26"/>
  <c r="E61" i="26"/>
  <c r="F61" i="26"/>
  <c r="G61" i="26"/>
  <c r="H61" i="26"/>
  <c r="I61" i="26"/>
  <c r="K61" i="26"/>
  <c r="L61" i="26"/>
  <c r="M61" i="26"/>
  <c r="N61" i="26"/>
  <c r="O61" i="26"/>
  <c r="A62" i="26"/>
  <c r="B62" i="26"/>
  <c r="C62" i="26"/>
  <c r="D62" i="26"/>
  <c r="E62" i="26"/>
  <c r="F62" i="26"/>
  <c r="G62" i="26"/>
  <c r="H62" i="26"/>
  <c r="I62" i="26"/>
  <c r="K62" i="26"/>
  <c r="L62" i="26"/>
  <c r="M62" i="26"/>
  <c r="N62" i="26"/>
  <c r="O62" i="26"/>
  <c r="A63" i="26"/>
  <c r="B63" i="26"/>
  <c r="C63" i="26"/>
  <c r="D63" i="26"/>
  <c r="E63" i="26"/>
  <c r="F63" i="26"/>
  <c r="G63" i="26"/>
  <c r="H63" i="26"/>
  <c r="I63" i="26"/>
  <c r="K63" i="26"/>
  <c r="L63" i="26"/>
  <c r="M63" i="26"/>
  <c r="N63" i="26"/>
  <c r="O63" i="26"/>
  <c r="A64" i="26"/>
  <c r="B64" i="26"/>
  <c r="C64" i="26"/>
  <c r="D64" i="26"/>
  <c r="E64" i="26"/>
  <c r="F64" i="26"/>
  <c r="G64" i="26"/>
  <c r="H64" i="26"/>
  <c r="I64" i="26"/>
  <c r="K64" i="26"/>
  <c r="L64" i="26"/>
  <c r="M64" i="26"/>
  <c r="N64" i="26"/>
  <c r="O64" i="26"/>
  <c r="A65" i="26"/>
  <c r="B65" i="26"/>
  <c r="C65" i="26"/>
  <c r="D65" i="26"/>
  <c r="E65" i="26"/>
  <c r="F65" i="26"/>
  <c r="G65" i="26"/>
  <c r="H65" i="26"/>
  <c r="I65" i="26"/>
  <c r="K65" i="26"/>
  <c r="L65" i="26"/>
  <c r="M65" i="26"/>
  <c r="N65" i="26"/>
  <c r="O65" i="26"/>
  <c r="A66" i="26"/>
  <c r="B66" i="26"/>
  <c r="C66" i="26"/>
  <c r="D66" i="26"/>
  <c r="E66" i="26"/>
  <c r="F66" i="26"/>
  <c r="G66" i="26"/>
  <c r="H66" i="26"/>
  <c r="I66" i="26"/>
  <c r="K66" i="26"/>
  <c r="L66" i="26"/>
  <c r="M66" i="26"/>
  <c r="N66" i="26"/>
  <c r="O66" i="26"/>
  <c r="A67" i="26"/>
  <c r="B67" i="26"/>
  <c r="C67" i="26"/>
  <c r="D67" i="26"/>
  <c r="E67" i="26"/>
  <c r="F67" i="26"/>
  <c r="G67" i="26"/>
  <c r="H67" i="26"/>
  <c r="I67" i="26"/>
  <c r="K67" i="26"/>
  <c r="L67" i="26"/>
  <c r="M67" i="26"/>
  <c r="N67" i="26"/>
  <c r="O67" i="26"/>
  <c r="A68" i="26"/>
  <c r="B68" i="26"/>
  <c r="C68" i="26"/>
  <c r="D68" i="26"/>
  <c r="E68" i="26"/>
  <c r="F68" i="26"/>
  <c r="G68" i="26"/>
  <c r="H68" i="26"/>
  <c r="I68" i="26"/>
  <c r="K68" i="26"/>
  <c r="L68" i="26"/>
  <c r="M68" i="26"/>
  <c r="N68" i="26"/>
  <c r="O68" i="26"/>
  <c r="A69" i="26"/>
  <c r="B69" i="26"/>
  <c r="C69" i="26"/>
  <c r="D69" i="26"/>
  <c r="E69" i="26"/>
  <c r="F69" i="26"/>
  <c r="G69" i="26"/>
  <c r="H69" i="26"/>
  <c r="I69" i="26"/>
  <c r="K69" i="26"/>
  <c r="L69" i="26"/>
  <c r="M69" i="26"/>
  <c r="N69" i="26"/>
  <c r="O69" i="26"/>
  <c r="A70" i="26"/>
  <c r="B70" i="26"/>
  <c r="C70" i="26"/>
  <c r="D70" i="26"/>
  <c r="E70" i="26"/>
  <c r="F70" i="26"/>
  <c r="G70" i="26"/>
  <c r="H70" i="26"/>
  <c r="I70" i="26"/>
  <c r="K70" i="26"/>
  <c r="L70" i="26"/>
  <c r="M70" i="26"/>
  <c r="N70" i="26"/>
  <c r="O70" i="26"/>
  <c r="A71" i="26"/>
  <c r="B71" i="26"/>
  <c r="C71" i="26"/>
  <c r="D71" i="26"/>
  <c r="E71" i="26"/>
  <c r="F71" i="26"/>
  <c r="G71" i="26"/>
  <c r="H71" i="26"/>
  <c r="I71" i="26"/>
  <c r="K71" i="26"/>
  <c r="L71" i="26"/>
  <c r="M71" i="26"/>
  <c r="N71" i="26"/>
  <c r="O71" i="26"/>
  <c r="A72" i="26"/>
  <c r="B72" i="26"/>
  <c r="C72" i="26"/>
  <c r="D72" i="26"/>
  <c r="E72" i="26"/>
  <c r="F72" i="26"/>
  <c r="G72" i="26"/>
  <c r="H72" i="26"/>
  <c r="I72" i="26"/>
  <c r="K72" i="26"/>
  <c r="L72" i="26"/>
  <c r="M72" i="26"/>
  <c r="N72" i="26"/>
  <c r="O72" i="26"/>
  <c r="A73" i="26"/>
  <c r="B73" i="26"/>
  <c r="C73" i="26"/>
  <c r="D73" i="26"/>
  <c r="E73" i="26"/>
  <c r="F73" i="26"/>
  <c r="G73" i="26"/>
  <c r="H73" i="26"/>
  <c r="I73" i="26"/>
  <c r="K73" i="26"/>
  <c r="L73" i="26"/>
  <c r="M73" i="26"/>
  <c r="N73" i="26"/>
  <c r="O73" i="26"/>
  <c r="A74" i="26"/>
  <c r="B74" i="26"/>
  <c r="C74" i="26"/>
  <c r="D74" i="26"/>
  <c r="E74" i="26"/>
  <c r="F74" i="26"/>
  <c r="G74" i="26"/>
  <c r="H74" i="26"/>
  <c r="I74" i="26"/>
  <c r="K74" i="26"/>
  <c r="L74" i="26"/>
  <c r="M74" i="26"/>
  <c r="N74" i="26"/>
  <c r="O74" i="26"/>
  <c r="A75" i="26"/>
  <c r="B75" i="26"/>
  <c r="C75" i="26"/>
  <c r="D75" i="26"/>
  <c r="E75" i="26"/>
  <c r="F75" i="26"/>
  <c r="G75" i="26"/>
  <c r="H75" i="26"/>
  <c r="I75" i="26"/>
  <c r="K75" i="26"/>
  <c r="L75" i="26"/>
  <c r="M75" i="26"/>
  <c r="N75" i="26"/>
  <c r="O75" i="26"/>
  <c r="A76" i="26"/>
  <c r="B76" i="26"/>
  <c r="C76" i="26"/>
  <c r="D76" i="26"/>
  <c r="E76" i="26"/>
  <c r="F76" i="26"/>
  <c r="G76" i="26"/>
  <c r="H76" i="26"/>
  <c r="I76" i="26"/>
  <c r="K76" i="26"/>
  <c r="L76" i="26"/>
  <c r="M76" i="26"/>
  <c r="N76" i="26"/>
  <c r="O76" i="26"/>
  <c r="A77" i="26"/>
  <c r="B77" i="26"/>
  <c r="C77" i="26"/>
  <c r="D77" i="26"/>
  <c r="E77" i="26"/>
  <c r="F77" i="26"/>
  <c r="G77" i="26"/>
  <c r="H77" i="26"/>
  <c r="I77" i="26"/>
  <c r="K77" i="26"/>
  <c r="L77" i="26"/>
  <c r="M77" i="26"/>
  <c r="N77" i="26"/>
  <c r="O77" i="26"/>
  <c r="A78" i="26"/>
  <c r="B78" i="26"/>
  <c r="C78" i="26"/>
  <c r="D78" i="26"/>
  <c r="E78" i="26"/>
  <c r="F78" i="26"/>
  <c r="G78" i="26"/>
  <c r="H78" i="26"/>
  <c r="I78" i="26"/>
  <c r="K78" i="26"/>
  <c r="L78" i="26"/>
  <c r="M78" i="26"/>
  <c r="N78" i="26"/>
  <c r="O78" i="26"/>
  <c r="A79" i="26"/>
  <c r="B79" i="26"/>
  <c r="C79" i="26"/>
  <c r="D79" i="26"/>
  <c r="E79" i="26"/>
  <c r="F79" i="26"/>
  <c r="G79" i="26"/>
  <c r="H79" i="26"/>
  <c r="I79" i="26"/>
  <c r="K79" i="26"/>
  <c r="L79" i="26"/>
  <c r="M79" i="26"/>
  <c r="N79" i="26"/>
  <c r="O79" i="26"/>
  <c r="A80" i="26"/>
  <c r="B80" i="26"/>
  <c r="C80" i="26"/>
  <c r="D80" i="26"/>
  <c r="E80" i="26"/>
  <c r="F80" i="26"/>
  <c r="G80" i="26"/>
  <c r="H80" i="26"/>
  <c r="I80" i="26"/>
  <c r="K80" i="26"/>
  <c r="L80" i="26"/>
  <c r="M80" i="26"/>
  <c r="N80" i="26"/>
  <c r="O80" i="26"/>
  <c r="A81" i="26"/>
  <c r="B81" i="26"/>
  <c r="C81" i="26"/>
  <c r="D81" i="26"/>
  <c r="E81" i="26"/>
  <c r="F81" i="26"/>
  <c r="G81" i="26"/>
  <c r="H81" i="26"/>
  <c r="I81" i="26"/>
  <c r="K81" i="26"/>
  <c r="L81" i="26"/>
  <c r="M81" i="26"/>
  <c r="N81" i="26"/>
  <c r="O81" i="26"/>
  <c r="A82" i="26"/>
  <c r="B82" i="26"/>
  <c r="C82" i="26"/>
  <c r="D82" i="26"/>
  <c r="E82" i="26"/>
  <c r="F82" i="26"/>
  <c r="G82" i="26"/>
  <c r="H82" i="26"/>
  <c r="I82" i="26"/>
  <c r="K82" i="26"/>
  <c r="L82" i="26"/>
  <c r="M82" i="26"/>
  <c r="N82" i="26"/>
  <c r="O82" i="26"/>
  <c r="A83" i="26"/>
  <c r="B83" i="26"/>
  <c r="C83" i="26"/>
  <c r="D83" i="26"/>
  <c r="E83" i="26"/>
  <c r="F83" i="26"/>
  <c r="G83" i="26"/>
  <c r="H83" i="26"/>
  <c r="I83" i="26"/>
  <c r="K83" i="26"/>
  <c r="L83" i="26"/>
  <c r="M83" i="26"/>
  <c r="N83" i="26"/>
  <c r="O83" i="26"/>
  <c r="A84" i="26"/>
  <c r="B84" i="26"/>
  <c r="C84" i="26"/>
  <c r="D84" i="26"/>
  <c r="E84" i="26"/>
  <c r="F84" i="26"/>
  <c r="G84" i="26"/>
  <c r="H84" i="26"/>
  <c r="I84" i="26"/>
  <c r="K84" i="26"/>
  <c r="L84" i="26"/>
  <c r="M84" i="26"/>
  <c r="N84" i="26"/>
  <c r="O84" i="26"/>
  <c r="A85" i="26"/>
  <c r="B85" i="26"/>
  <c r="C85" i="26"/>
  <c r="D85" i="26"/>
  <c r="E85" i="26"/>
  <c r="F85" i="26"/>
  <c r="G85" i="26"/>
  <c r="H85" i="26"/>
  <c r="I85" i="26"/>
  <c r="K85" i="26"/>
  <c r="L85" i="26"/>
  <c r="M85" i="26"/>
  <c r="N85" i="26"/>
  <c r="O85" i="26"/>
  <c r="A86" i="26"/>
  <c r="B86" i="26"/>
  <c r="C86" i="26"/>
  <c r="D86" i="26"/>
  <c r="E86" i="26"/>
  <c r="F86" i="26"/>
  <c r="G86" i="26"/>
  <c r="H86" i="26"/>
  <c r="I86" i="26"/>
  <c r="K86" i="26"/>
  <c r="L86" i="26"/>
  <c r="M86" i="26"/>
  <c r="N86" i="26"/>
  <c r="O86" i="26"/>
  <c r="A87" i="26"/>
  <c r="B87" i="26"/>
  <c r="C87" i="26"/>
  <c r="D87" i="26"/>
  <c r="E87" i="26"/>
  <c r="F87" i="26"/>
  <c r="G87" i="26"/>
  <c r="H87" i="26"/>
  <c r="I87" i="26"/>
  <c r="K87" i="26"/>
  <c r="L87" i="26"/>
  <c r="M87" i="26"/>
  <c r="N87" i="26"/>
  <c r="O87" i="26"/>
  <c r="A88" i="26"/>
  <c r="B88" i="26"/>
  <c r="C88" i="26"/>
  <c r="D88" i="26"/>
  <c r="E88" i="26"/>
  <c r="F88" i="26"/>
  <c r="G88" i="26"/>
  <c r="H88" i="26"/>
  <c r="I88" i="26"/>
  <c r="K88" i="26"/>
  <c r="L88" i="26"/>
  <c r="M88" i="26"/>
  <c r="N88" i="26"/>
  <c r="O88" i="26"/>
  <c r="A89" i="26"/>
  <c r="B89" i="26"/>
  <c r="C89" i="26"/>
  <c r="D89" i="26"/>
  <c r="E89" i="26"/>
  <c r="F89" i="26"/>
  <c r="G89" i="26"/>
  <c r="H89" i="26"/>
  <c r="I89" i="26"/>
  <c r="K89" i="26"/>
  <c r="L89" i="26"/>
  <c r="M89" i="26"/>
  <c r="N89" i="26"/>
  <c r="O89" i="26"/>
  <c r="A90" i="26"/>
  <c r="B90" i="26"/>
  <c r="C90" i="26"/>
  <c r="D90" i="26"/>
  <c r="E90" i="26"/>
  <c r="F90" i="26"/>
  <c r="G90" i="26"/>
  <c r="H90" i="26"/>
  <c r="I90" i="26"/>
  <c r="K90" i="26"/>
  <c r="L90" i="26"/>
  <c r="M90" i="26"/>
  <c r="N90" i="26"/>
  <c r="O90" i="26"/>
  <c r="A91" i="26"/>
  <c r="B91" i="26"/>
  <c r="C91" i="26"/>
  <c r="D91" i="26"/>
  <c r="E91" i="26"/>
  <c r="F91" i="26"/>
  <c r="G91" i="26"/>
  <c r="H91" i="26"/>
  <c r="I91" i="26"/>
  <c r="K91" i="26"/>
  <c r="L91" i="26"/>
  <c r="M91" i="26"/>
  <c r="N91" i="26"/>
  <c r="O91" i="26"/>
  <c r="A92" i="26"/>
  <c r="B92" i="26"/>
  <c r="C92" i="26"/>
  <c r="D92" i="26"/>
  <c r="E92" i="26"/>
  <c r="F92" i="26"/>
  <c r="G92" i="26"/>
  <c r="H92" i="26"/>
  <c r="I92" i="26"/>
  <c r="K92" i="26"/>
  <c r="L92" i="26"/>
  <c r="M92" i="26"/>
  <c r="N92" i="26"/>
  <c r="O92" i="26"/>
  <c r="A93" i="26"/>
  <c r="B93" i="26"/>
  <c r="C93" i="26"/>
  <c r="D93" i="26"/>
  <c r="E93" i="26"/>
  <c r="F93" i="26"/>
  <c r="G93" i="26"/>
  <c r="H93" i="26"/>
  <c r="I93" i="26"/>
  <c r="K93" i="26"/>
  <c r="L93" i="26"/>
  <c r="M93" i="26"/>
  <c r="N93" i="26"/>
  <c r="O93" i="26"/>
  <c r="A94" i="26"/>
  <c r="B94" i="26"/>
  <c r="C94" i="26"/>
  <c r="D94" i="26"/>
  <c r="E94" i="26"/>
  <c r="F94" i="26"/>
  <c r="G94" i="26"/>
  <c r="H94" i="26"/>
  <c r="I94" i="26"/>
  <c r="K94" i="26"/>
  <c r="L94" i="26"/>
  <c r="M94" i="26"/>
  <c r="N94" i="26"/>
  <c r="O94" i="26"/>
  <c r="A95" i="26"/>
  <c r="B95" i="26"/>
  <c r="C95" i="26"/>
  <c r="D95" i="26"/>
  <c r="E95" i="26"/>
  <c r="F95" i="26"/>
  <c r="G95" i="26"/>
  <c r="H95" i="26"/>
  <c r="I95" i="26"/>
  <c r="K95" i="26"/>
  <c r="L95" i="26"/>
  <c r="M95" i="26"/>
  <c r="N95" i="26"/>
  <c r="O95" i="26"/>
  <c r="A96" i="26"/>
  <c r="B96" i="26"/>
  <c r="C96" i="26"/>
  <c r="D96" i="26"/>
  <c r="E96" i="26"/>
  <c r="F96" i="26"/>
  <c r="G96" i="26"/>
  <c r="H96" i="26"/>
  <c r="I96" i="26"/>
  <c r="K96" i="26"/>
  <c r="L96" i="26"/>
  <c r="M96" i="26"/>
  <c r="N96" i="26"/>
  <c r="O96" i="26"/>
  <c r="A97" i="26"/>
  <c r="B97" i="26"/>
  <c r="C97" i="26"/>
  <c r="D97" i="26"/>
  <c r="E97" i="26"/>
  <c r="F97" i="26"/>
  <c r="G97" i="26"/>
  <c r="H97" i="26"/>
  <c r="I97" i="26"/>
  <c r="K97" i="26"/>
  <c r="L97" i="26"/>
  <c r="M97" i="26"/>
  <c r="N97" i="26"/>
  <c r="O97" i="26"/>
  <c r="A98" i="26"/>
  <c r="B98" i="26"/>
  <c r="C98" i="26"/>
  <c r="D98" i="26"/>
  <c r="E98" i="26"/>
  <c r="F98" i="26"/>
  <c r="G98" i="26"/>
  <c r="H98" i="26"/>
  <c r="I98" i="26"/>
  <c r="K98" i="26"/>
  <c r="L98" i="26"/>
  <c r="M98" i="26"/>
  <c r="N98" i="26"/>
  <c r="O98" i="26"/>
  <c r="A99" i="26"/>
  <c r="B99" i="26"/>
  <c r="C99" i="26"/>
  <c r="D99" i="26"/>
  <c r="E99" i="26"/>
  <c r="F99" i="26"/>
  <c r="G99" i="26"/>
  <c r="H99" i="26"/>
  <c r="I99" i="26"/>
  <c r="K99" i="26"/>
  <c r="L99" i="26"/>
  <c r="M99" i="26"/>
  <c r="N99" i="26"/>
  <c r="O99" i="26"/>
  <c r="A100" i="26"/>
  <c r="B100" i="26"/>
  <c r="C100" i="26"/>
  <c r="D100" i="26"/>
  <c r="E100" i="26"/>
  <c r="F100" i="26"/>
  <c r="G100" i="26"/>
  <c r="H100" i="26"/>
  <c r="I100" i="26"/>
  <c r="K100" i="26"/>
  <c r="L100" i="26"/>
  <c r="M100" i="26"/>
  <c r="N100" i="26"/>
  <c r="O100" i="26"/>
  <c r="A101" i="26"/>
  <c r="B101" i="26"/>
  <c r="C101" i="26"/>
  <c r="D101" i="26"/>
  <c r="E101" i="26"/>
  <c r="F101" i="26"/>
  <c r="G101" i="26"/>
  <c r="H101" i="26"/>
  <c r="I101" i="26"/>
  <c r="K101" i="26"/>
  <c r="L101" i="26"/>
  <c r="M101" i="26"/>
  <c r="N101" i="26"/>
  <c r="O101" i="26"/>
  <c r="A102" i="26"/>
  <c r="B102" i="26"/>
  <c r="C102" i="26"/>
  <c r="D102" i="26"/>
  <c r="E102" i="26"/>
  <c r="F102" i="26"/>
  <c r="G102" i="26"/>
  <c r="H102" i="26"/>
  <c r="I102" i="26"/>
  <c r="K102" i="26"/>
  <c r="L102" i="26"/>
  <c r="M102" i="26"/>
  <c r="N102" i="26"/>
  <c r="O102" i="26"/>
  <c r="A103" i="26"/>
  <c r="B103" i="26"/>
  <c r="C103" i="26"/>
  <c r="D103" i="26"/>
  <c r="E103" i="26"/>
  <c r="F103" i="26"/>
  <c r="G103" i="26"/>
  <c r="H103" i="26"/>
  <c r="I103" i="26"/>
  <c r="K103" i="26"/>
  <c r="L103" i="26"/>
  <c r="M103" i="26"/>
  <c r="N103" i="26"/>
  <c r="O103" i="26"/>
  <c r="A104" i="26"/>
  <c r="B104" i="26"/>
  <c r="C104" i="26"/>
  <c r="D104" i="26"/>
  <c r="E104" i="26"/>
  <c r="F104" i="26"/>
  <c r="G104" i="26"/>
  <c r="H104" i="26"/>
  <c r="I104" i="26"/>
  <c r="K104" i="26"/>
  <c r="L104" i="26"/>
  <c r="M104" i="26"/>
  <c r="N104" i="26"/>
  <c r="O104" i="26"/>
  <c r="A105" i="26"/>
  <c r="B105" i="26"/>
  <c r="C105" i="26"/>
  <c r="D105" i="26"/>
  <c r="E105" i="26"/>
  <c r="F105" i="26"/>
  <c r="G105" i="26"/>
  <c r="H105" i="26"/>
  <c r="I105" i="26"/>
  <c r="K105" i="26"/>
  <c r="L105" i="26"/>
  <c r="M105" i="26"/>
  <c r="N105" i="26"/>
  <c r="O105" i="26"/>
  <c r="A106" i="26"/>
  <c r="B106" i="26"/>
  <c r="C106" i="26"/>
  <c r="D106" i="26"/>
  <c r="E106" i="26"/>
  <c r="F106" i="26"/>
  <c r="G106" i="26"/>
  <c r="H106" i="26"/>
  <c r="I106" i="26"/>
  <c r="K106" i="26"/>
  <c r="L106" i="26"/>
  <c r="M106" i="26"/>
  <c r="N106" i="26"/>
  <c r="O106" i="26"/>
  <c r="A107" i="26"/>
  <c r="B107" i="26"/>
  <c r="C107" i="26"/>
  <c r="D107" i="26"/>
  <c r="E107" i="26"/>
  <c r="F107" i="26"/>
  <c r="G107" i="26"/>
  <c r="H107" i="26"/>
  <c r="I107" i="26"/>
  <c r="K107" i="26"/>
  <c r="L107" i="26"/>
  <c r="M107" i="26"/>
  <c r="N107" i="26"/>
  <c r="O107" i="26"/>
  <c r="A108" i="26"/>
  <c r="B108" i="26"/>
  <c r="C108" i="26"/>
  <c r="D108" i="26"/>
  <c r="E108" i="26"/>
  <c r="F108" i="26"/>
  <c r="G108" i="26"/>
  <c r="H108" i="26"/>
  <c r="I108" i="26"/>
  <c r="K108" i="26"/>
  <c r="L108" i="26"/>
  <c r="M108" i="26"/>
  <c r="N108" i="26"/>
  <c r="O108" i="26"/>
  <c r="A109" i="26"/>
  <c r="B109" i="26"/>
  <c r="C109" i="26"/>
  <c r="D109" i="26"/>
  <c r="E109" i="26"/>
  <c r="F109" i="26"/>
  <c r="G109" i="26"/>
  <c r="H109" i="26"/>
  <c r="I109" i="26"/>
  <c r="K109" i="26"/>
  <c r="L109" i="26"/>
  <c r="M109" i="26"/>
  <c r="N109" i="26"/>
  <c r="O109" i="26"/>
  <c r="A110" i="26"/>
  <c r="B110" i="26"/>
  <c r="C110" i="26"/>
  <c r="D110" i="26"/>
  <c r="E110" i="26"/>
  <c r="F110" i="26"/>
  <c r="G110" i="26"/>
  <c r="H110" i="26"/>
  <c r="I110" i="26"/>
  <c r="K110" i="26"/>
  <c r="L110" i="26"/>
  <c r="M110" i="26"/>
  <c r="N110" i="26"/>
  <c r="O110" i="26"/>
  <c r="A111" i="26"/>
  <c r="B111" i="26"/>
  <c r="C111" i="26"/>
  <c r="D111" i="26"/>
  <c r="E111" i="26"/>
  <c r="F111" i="26"/>
  <c r="G111" i="26"/>
  <c r="H111" i="26"/>
  <c r="I111" i="26"/>
  <c r="K111" i="26"/>
  <c r="L111" i="26"/>
  <c r="M111" i="26"/>
  <c r="N111" i="26"/>
  <c r="O111" i="26"/>
  <c r="A112" i="26"/>
  <c r="B112" i="26"/>
  <c r="C112" i="26"/>
  <c r="D112" i="26"/>
  <c r="E112" i="26"/>
  <c r="F112" i="26"/>
  <c r="G112" i="26"/>
  <c r="H112" i="26"/>
  <c r="I112" i="26"/>
  <c r="K112" i="26"/>
  <c r="L112" i="26"/>
  <c r="M112" i="26"/>
  <c r="N112" i="26"/>
  <c r="O112" i="26"/>
  <c r="A113" i="26"/>
  <c r="B113" i="26"/>
  <c r="C113" i="26"/>
  <c r="D113" i="26"/>
  <c r="E113" i="26"/>
  <c r="F113" i="26"/>
  <c r="G113" i="26"/>
  <c r="H113" i="26"/>
  <c r="I113" i="26"/>
  <c r="K113" i="26"/>
  <c r="L113" i="26"/>
  <c r="M113" i="26"/>
  <c r="N113" i="26"/>
  <c r="O113" i="26"/>
  <c r="A114" i="26"/>
  <c r="B114" i="26"/>
  <c r="C114" i="26"/>
  <c r="D114" i="26"/>
  <c r="E114" i="26"/>
  <c r="F114" i="26"/>
  <c r="G114" i="26"/>
  <c r="H114" i="26"/>
  <c r="I114" i="26"/>
  <c r="K114" i="26"/>
  <c r="L114" i="26"/>
  <c r="M114" i="26"/>
  <c r="N114" i="26"/>
  <c r="O114" i="26"/>
  <c r="A115" i="26"/>
  <c r="B115" i="26"/>
  <c r="C115" i="26"/>
  <c r="D115" i="26"/>
  <c r="E115" i="26"/>
  <c r="F115" i="26"/>
  <c r="G115" i="26"/>
  <c r="H115" i="26"/>
  <c r="I115" i="26"/>
  <c r="K115" i="26"/>
  <c r="L115" i="26"/>
  <c r="M115" i="26"/>
  <c r="N115" i="26"/>
  <c r="O115" i="26"/>
  <c r="A116" i="26"/>
  <c r="B116" i="26"/>
  <c r="C116" i="26"/>
  <c r="D116" i="26"/>
  <c r="E116" i="26"/>
  <c r="F116" i="26"/>
  <c r="G116" i="26"/>
  <c r="H116" i="26"/>
  <c r="I116" i="26"/>
  <c r="K116" i="26"/>
  <c r="L116" i="26"/>
  <c r="M116" i="26"/>
  <c r="N116" i="26"/>
  <c r="O116" i="26"/>
  <c r="A117" i="26"/>
  <c r="B117" i="26"/>
  <c r="C117" i="26"/>
  <c r="D117" i="26"/>
  <c r="E117" i="26"/>
  <c r="F117" i="26"/>
  <c r="G117" i="26"/>
  <c r="H117" i="26"/>
  <c r="I117" i="26"/>
  <c r="K117" i="26"/>
  <c r="L117" i="26"/>
  <c r="M117" i="26"/>
  <c r="N117" i="26"/>
  <c r="O117" i="26"/>
  <c r="A118" i="26"/>
  <c r="B118" i="26"/>
  <c r="C118" i="26"/>
  <c r="D118" i="26"/>
  <c r="E118" i="26"/>
  <c r="F118" i="26"/>
  <c r="G118" i="26"/>
  <c r="H118" i="26"/>
  <c r="I118" i="26"/>
  <c r="K118" i="26"/>
  <c r="L118" i="26"/>
  <c r="M118" i="26"/>
  <c r="N118" i="26"/>
  <c r="O118" i="26"/>
  <c r="A119" i="26"/>
  <c r="B119" i="26"/>
  <c r="C119" i="26"/>
  <c r="D119" i="26"/>
  <c r="E119" i="26"/>
  <c r="F119" i="26"/>
  <c r="G119" i="26"/>
  <c r="H119" i="26"/>
  <c r="I119" i="26"/>
  <c r="K119" i="26"/>
  <c r="L119" i="26"/>
  <c r="M119" i="26"/>
  <c r="N119" i="26"/>
  <c r="O119" i="26"/>
  <c r="A120" i="26"/>
  <c r="B120" i="26"/>
  <c r="C120" i="26"/>
  <c r="D120" i="26"/>
  <c r="E120" i="26"/>
  <c r="F120" i="26"/>
  <c r="G120" i="26"/>
  <c r="H120" i="26"/>
  <c r="I120" i="26"/>
  <c r="K120" i="26"/>
  <c r="L120" i="26"/>
  <c r="M120" i="26"/>
  <c r="N120" i="26"/>
  <c r="O120" i="26"/>
  <c r="A121" i="26"/>
  <c r="B121" i="26"/>
  <c r="C121" i="26"/>
  <c r="D121" i="26"/>
  <c r="E121" i="26"/>
  <c r="F121" i="26"/>
  <c r="G121" i="26"/>
  <c r="H121" i="26"/>
  <c r="I121" i="26"/>
  <c r="K121" i="26"/>
  <c r="L121" i="26"/>
  <c r="M121" i="26"/>
  <c r="N121" i="26"/>
  <c r="O121" i="26"/>
  <c r="A122" i="26"/>
  <c r="B122" i="26"/>
  <c r="C122" i="26"/>
  <c r="D122" i="26"/>
  <c r="E122" i="26"/>
  <c r="F122" i="26"/>
  <c r="G122" i="26"/>
  <c r="H122" i="26"/>
  <c r="I122" i="26"/>
  <c r="K122" i="26"/>
  <c r="L122" i="26"/>
  <c r="M122" i="26"/>
  <c r="N122" i="26"/>
  <c r="O122" i="26"/>
  <c r="A123" i="26"/>
  <c r="B123" i="26"/>
  <c r="C123" i="26"/>
  <c r="D123" i="26"/>
  <c r="E123" i="26"/>
  <c r="F123" i="26"/>
  <c r="G123" i="26"/>
  <c r="H123" i="26"/>
  <c r="I123" i="26"/>
  <c r="K123" i="26"/>
  <c r="L123" i="26"/>
  <c r="M123" i="26"/>
  <c r="N123" i="26"/>
  <c r="O123" i="26"/>
  <c r="A124" i="26"/>
  <c r="B124" i="26"/>
  <c r="C124" i="26"/>
  <c r="D124" i="26"/>
  <c r="E124" i="26"/>
  <c r="F124" i="26"/>
  <c r="G124" i="26"/>
  <c r="H124" i="26"/>
  <c r="I124" i="26"/>
  <c r="K124" i="26"/>
  <c r="L124" i="26"/>
  <c r="M124" i="26"/>
  <c r="N124" i="26"/>
  <c r="O124" i="26"/>
  <c r="A125" i="26"/>
  <c r="B125" i="26"/>
  <c r="C125" i="26"/>
  <c r="D125" i="26"/>
  <c r="E125" i="26"/>
  <c r="F125" i="26"/>
  <c r="G125" i="26"/>
  <c r="H125" i="26"/>
  <c r="I125" i="26"/>
  <c r="K125" i="26"/>
  <c r="L125" i="26"/>
  <c r="M125" i="26"/>
  <c r="N125" i="26"/>
  <c r="O125" i="26"/>
  <c r="A126" i="26"/>
  <c r="B126" i="26"/>
  <c r="C126" i="26"/>
  <c r="D126" i="26"/>
  <c r="E126" i="26"/>
  <c r="F126" i="26"/>
  <c r="G126" i="26"/>
  <c r="H126" i="26"/>
  <c r="I126" i="26"/>
  <c r="K126" i="26"/>
  <c r="L126" i="26"/>
  <c r="M126" i="26"/>
  <c r="N126" i="26"/>
  <c r="O126" i="26"/>
  <c r="A127" i="26"/>
  <c r="B127" i="26"/>
  <c r="C127" i="26"/>
  <c r="D127" i="26"/>
  <c r="E127" i="26"/>
  <c r="F127" i="26"/>
  <c r="G127" i="26"/>
  <c r="H127" i="26"/>
  <c r="I127" i="26"/>
  <c r="K127" i="26"/>
  <c r="L127" i="26"/>
  <c r="M127" i="26"/>
  <c r="N127" i="26"/>
  <c r="O127" i="26"/>
  <c r="A128" i="26"/>
  <c r="B128" i="26"/>
  <c r="C128" i="26"/>
  <c r="D128" i="26"/>
  <c r="E128" i="26"/>
  <c r="F128" i="26"/>
  <c r="G128" i="26"/>
  <c r="H128" i="26"/>
  <c r="I128" i="26"/>
  <c r="K128" i="26"/>
  <c r="L128" i="26"/>
  <c r="M128" i="26"/>
  <c r="N128" i="26"/>
  <c r="O128" i="26"/>
  <c r="A129" i="26"/>
  <c r="B129" i="26"/>
  <c r="C129" i="26"/>
  <c r="D129" i="26"/>
  <c r="E129" i="26"/>
  <c r="F129" i="26"/>
  <c r="G129" i="26"/>
  <c r="H129" i="26"/>
  <c r="I129" i="26"/>
  <c r="K129" i="26"/>
  <c r="L129" i="26"/>
  <c r="M129" i="26"/>
  <c r="N129" i="26"/>
  <c r="O129" i="26"/>
  <c r="A130" i="26"/>
  <c r="B130" i="26"/>
  <c r="C130" i="26"/>
  <c r="D130" i="26"/>
  <c r="E130" i="26"/>
  <c r="F130" i="26"/>
  <c r="G130" i="26"/>
  <c r="H130" i="26"/>
  <c r="I130" i="26"/>
  <c r="K130" i="26"/>
  <c r="L130" i="26"/>
  <c r="M130" i="26"/>
  <c r="N130" i="26"/>
  <c r="O130" i="26"/>
  <c r="A131" i="26"/>
  <c r="B131" i="26"/>
  <c r="C131" i="26"/>
  <c r="D131" i="26"/>
  <c r="E131" i="26"/>
  <c r="F131" i="26"/>
  <c r="G131" i="26"/>
  <c r="H131" i="26"/>
  <c r="I131" i="26"/>
  <c r="K131" i="26"/>
  <c r="L131" i="26"/>
  <c r="M131" i="26"/>
  <c r="N131" i="26"/>
  <c r="O131" i="26"/>
  <c r="A132" i="26"/>
  <c r="B132" i="26"/>
  <c r="C132" i="26"/>
  <c r="D132" i="26"/>
  <c r="E132" i="26"/>
  <c r="F132" i="26"/>
  <c r="G132" i="26"/>
  <c r="H132" i="26"/>
  <c r="I132" i="26"/>
  <c r="K132" i="26"/>
  <c r="L132" i="26"/>
  <c r="M132" i="26"/>
  <c r="N132" i="26"/>
  <c r="O132" i="26"/>
  <c r="A133" i="26"/>
  <c r="B133" i="26"/>
  <c r="C133" i="26"/>
  <c r="D133" i="26"/>
  <c r="E133" i="26"/>
  <c r="F133" i="26"/>
  <c r="G133" i="26"/>
  <c r="H133" i="26"/>
  <c r="I133" i="26"/>
  <c r="K133" i="26"/>
  <c r="L133" i="26"/>
  <c r="M133" i="26"/>
  <c r="N133" i="26"/>
  <c r="O133" i="26"/>
  <c r="A134" i="26"/>
  <c r="B134" i="26"/>
  <c r="C134" i="26"/>
  <c r="D134" i="26"/>
  <c r="E134" i="26"/>
  <c r="F134" i="26"/>
  <c r="G134" i="26"/>
  <c r="H134" i="26"/>
  <c r="I134" i="26"/>
  <c r="K134" i="26"/>
  <c r="L134" i="26"/>
  <c r="M134" i="26"/>
  <c r="N134" i="26"/>
  <c r="O134" i="26"/>
  <c r="A135" i="26"/>
  <c r="B135" i="26"/>
  <c r="C135" i="26"/>
  <c r="D135" i="26"/>
  <c r="E135" i="26"/>
  <c r="F135" i="26"/>
  <c r="G135" i="26"/>
  <c r="H135" i="26"/>
  <c r="I135" i="26"/>
  <c r="K135" i="26"/>
  <c r="L135" i="26"/>
  <c r="M135" i="26"/>
  <c r="N135" i="26"/>
  <c r="O135" i="26"/>
  <c r="A136" i="26"/>
  <c r="B136" i="26"/>
  <c r="C136" i="26"/>
  <c r="D136" i="26"/>
  <c r="E136" i="26"/>
  <c r="F136" i="26"/>
  <c r="G136" i="26"/>
  <c r="H136" i="26"/>
  <c r="I136" i="26"/>
  <c r="K136" i="26"/>
  <c r="L136" i="26"/>
  <c r="M136" i="26"/>
  <c r="N136" i="26"/>
  <c r="O136" i="26"/>
  <c r="A137" i="26"/>
  <c r="B137" i="26"/>
  <c r="C137" i="26"/>
  <c r="D137" i="26"/>
  <c r="E137" i="26"/>
  <c r="F137" i="26"/>
  <c r="G137" i="26"/>
  <c r="H137" i="26"/>
  <c r="I137" i="26"/>
  <c r="K137" i="26"/>
  <c r="L137" i="26"/>
  <c r="M137" i="26"/>
  <c r="N137" i="26"/>
  <c r="O137" i="26"/>
  <c r="A138" i="26"/>
  <c r="B138" i="26"/>
  <c r="C138" i="26"/>
  <c r="D138" i="26"/>
  <c r="E138" i="26"/>
  <c r="F138" i="26"/>
  <c r="G138" i="26"/>
  <c r="H138" i="26"/>
  <c r="I138" i="26"/>
  <c r="K138" i="26"/>
  <c r="L138" i="26"/>
  <c r="M138" i="26"/>
  <c r="N138" i="26"/>
  <c r="O138" i="26"/>
  <c r="A139" i="26"/>
  <c r="B139" i="26"/>
  <c r="C139" i="26"/>
  <c r="D139" i="26"/>
  <c r="E139" i="26"/>
  <c r="F139" i="26"/>
  <c r="G139" i="26"/>
  <c r="H139" i="26"/>
  <c r="I139" i="26"/>
  <c r="K139" i="26"/>
  <c r="L139" i="26"/>
  <c r="M139" i="26"/>
  <c r="N139" i="26"/>
  <c r="O139" i="26"/>
  <c r="A140" i="26"/>
  <c r="B140" i="26"/>
  <c r="C140" i="26"/>
  <c r="D140" i="26"/>
  <c r="E140" i="26"/>
  <c r="F140" i="26"/>
  <c r="G140" i="26"/>
  <c r="H140" i="26"/>
  <c r="I140" i="26"/>
  <c r="K140" i="26"/>
  <c r="L140" i="26"/>
  <c r="M140" i="26"/>
  <c r="N140" i="26"/>
  <c r="O140" i="26"/>
  <c r="A141" i="26"/>
  <c r="B141" i="26"/>
  <c r="C141" i="26"/>
  <c r="D141" i="26"/>
  <c r="E141" i="26"/>
  <c r="F141" i="26"/>
  <c r="G141" i="26"/>
  <c r="H141" i="26"/>
  <c r="I141" i="26"/>
  <c r="K141" i="26"/>
  <c r="L141" i="26"/>
  <c r="M141" i="26"/>
  <c r="N141" i="26"/>
  <c r="O141" i="26"/>
  <c r="A142" i="26"/>
  <c r="B142" i="26"/>
  <c r="C142" i="26"/>
  <c r="D142" i="26"/>
  <c r="E142" i="26"/>
  <c r="F142" i="26"/>
  <c r="G142" i="26"/>
  <c r="H142" i="26"/>
  <c r="I142" i="26"/>
  <c r="K142" i="26"/>
  <c r="L142" i="26"/>
  <c r="M142" i="26"/>
  <c r="N142" i="26"/>
  <c r="O142" i="26"/>
  <c r="A143" i="26"/>
  <c r="B143" i="26"/>
  <c r="C143" i="26"/>
  <c r="D143" i="26"/>
  <c r="E143" i="26"/>
  <c r="F143" i="26"/>
  <c r="G143" i="26"/>
  <c r="H143" i="26"/>
  <c r="I143" i="26"/>
  <c r="K143" i="26"/>
  <c r="L143" i="26"/>
  <c r="M143" i="26"/>
  <c r="N143" i="26"/>
  <c r="O143" i="26"/>
  <c r="A144" i="26"/>
  <c r="B144" i="26"/>
  <c r="C144" i="26"/>
  <c r="D144" i="26"/>
  <c r="E144" i="26"/>
  <c r="F144" i="26"/>
  <c r="G144" i="26"/>
  <c r="H144" i="26"/>
  <c r="I144" i="26"/>
  <c r="K144" i="26"/>
  <c r="L144" i="26"/>
  <c r="M144" i="26"/>
  <c r="N144" i="26"/>
  <c r="O144" i="26"/>
  <c r="A145" i="26"/>
  <c r="B145" i="26"/>
  <c r="C145" i="26"/>
  <c r="D145" i="26"/>
  <c r="E145" i="26"/>
  <c r="F145" i="26"/>
  <c r="G145" i="26"/>
  <c r="H145" i="26"/>
  <c r="I145" i="26"/>
  <c r="K145" i="26"/>
  <c r="L145" i="26"/>
  <c r="M145" i="26"/>
  <c r="N145" i="26"/>
  <c r="O145" i="26"/>
  <c r="A146" i="26"/>
  <c r="B146" i="26"/>
  <c r="C146" i="26"/>
  <c r="D146" i="26"/>
  <c r="E146" i="26"/>
  <c r="F146" i="26"/>
  <c r="G146" i="26"/>
  <c r="H146" i="26"/>
  <c r="I146" i="26"/>
  <c r="K146" i="26"/>
  <c r="L146" i="26"/>
  <c r="M146" i="26"/>
  <c r="N146" i="26"/>
  <c r="O146" i="26"/>
  <c r="A147" i="26"/>
  <c r="B147" i="26"/>
  <c r="C147" i="26"/>
  <c r="D147" i="26"/>
  <c r="E147" i="26"/>
  <c r="F147" i="26"/>
  <c r="G147" i="26"/>
  <c r="H147" i="26"/>
  <c r="I147" i="26"/>
  <c r="K147" i="26"/>
  <c r="L147" i="26"/>
  <c r="M147" i="26"/>
  <c r="N147" i="26"/>
  <c r="O147" i="26"/>
  <c r="A148" i="26"/>
  <c r="B148" i="26"/>
  <c r="C148" i="26"/>
  <c r="D148" i="26"/>
  <c r="E148" i="26"/>
  <c r="F148" i="26"/>
  <c r="G148" i="26"/>
  <c r="H148" i="26"/>
  <c r="I148" i="26"/>
  <c r="K148" i="26"/>
  <c r="L148" i="26"/>
  <c r="M148" i="26"/>
  <c r="N148" i="26"/>
  <c r="O148" i="26"/>
  <c r="A149" i="26"/>
  <c r="B149" i="26"/>
  <c r="C149" i="26"/>
  <c r="D149" i="26"/>
  <c r="E149" i="26"/>
  <c r="F149" i="26"/>
  <c r="G149" i="26"/>
  <c r="H149" i="26"/>
  <c r="I149" i="26"/>
  <c r="K149" i="26"/>
  <c r="L149" i="26"/>
  <c r="M149" i="26"/>
  <c r="N149" i="26"/>
  <c r="O149" i="26"/>
  <c r="A150" i="26"/>
  <c r="B150" i="26"/>
  <c r="C150" i="26"/>
  <c r="D150" i="26"/>
  <c r="E150" i="26"/>
  <c r="F150" i="26"/>
  <c r="G150" i="26"/>
  <c r="H150" i="26"/>
  <c r="I150" i="26"/>
  <c r="K150" i="26"/>
  <c r="L150" i="26"/>
  <c r="M150" i="26"/>
  <c r="N150" i="26"/>
  <c r="O150" i="26"/>
  <c r="A151" i="26"/>
  <c r="B151" i="26"/>
  <c r="C151" i="26"/>
  <c r="D151" i="26"/>
  <c r="E151" i="26"/>
  <c r="F151" i="26"/>
  <c r="G151" i="26"/>
  <c r="H151" i="26"/>
  <c r="I151" i="26"/>
  <c r="K151" i="26"/>
  <c r="L151" i="26"/>
  <c r="M151" i="26"/>
  <c r="N151" i="26"/>
  <c r="O151" i="26"/>
  <c r="A152" i="26"/>
  <c r="B152" i="26"/>
  <c r="C152" i="26"/>
  <c r="D152" i="26"/>
  <c r="E152" i="26"/>
  <c r="F152" i="26"/>
  <c r="G152" i="26"/>
  <c r="H152" i="26"/>
  <c r="I152" i="26"/>
  <c r="K152" i="26"/>
  <c r="L152" i="26"/>
  <c r="M152" i="26"/>
  <c r="N152" i="26"/>
  <c r="O152" i="26"/>
  <c r="A153" i="26"/>
  <c r="B153" i="26"/>
  <c r="C153" i="26"/>
  <c r="D153" i="26"/>
  <c r="E153" i="26"/>
  <c r="F153" i="26"/>
  <c r="G153" i="26"/>
  <c r="H153" i="26"/>
  <c r="I153" i="26"/>
  <c r="K153" i="26"/>
  <c r="L153" i="26"/>
  <c r="M153" i="26"/>
  <c r="N153" i="26"/>
  <c r="O153" i="26"/>
  <c r="A154" i="26"/>
  <c r="B154" i="26"/>
  <c r="C154" i="26"/>
  <c r="D154" i="26"/>
  <c r="E154" i="26"/>
  <c r="F154" i="26"/>
  <c r="G154" i="26"/>
  <c r="H154" i="26"/>
  <c r="I154" i="26"/>
  <c r="K154" i="26"/>
  <c r="L154" i="26"/>
  <c r="M154" i="26"/>
  <c r="N154" i="26"/>
  <c r="O154" i="26"/>
  <c r="A155" i="26"/>
  <c r="B155" i="26"/>
  <c r="C155" i="26"/>
  <c r="D155" i="26"/>
  <c r="E155" i="26"/>
  <c r="F155" i="26"/>
  <c r="G155" i="26"/>
  <c r="H155" i="26"/>
  <c r="I155" i="26"/>
  <c r="K155" i="26"/>
  <c r="L155" i="26"/>
  <c r="M155" i="26"/>
  <c r="N155" i="26"/>
  <c r="O155" i="26"/>
  <c r="A156" i="26"/>
  <c r="B156" i="26"/>
  <c r="C156" i="26"/>
  <c r="D156" i="26"/>
  <c r="E156" i="26"/>
  <c r="F156" i="26"/>
  <c r="G156" i="26"/>
  <c r="H156" i="26"/>
  <c r="I156" i="26"/>
  <c r="K156" i="26"/>
  <c r="L156" i="26"/>
  <c r="M156" i="26"/>
  <c r="N156" i="26"/>
  <c r="O156" i="26"/>
  <c r="A157" i="26"/>
  <c r="B157" i="26"/>
  <c r="C157" i="26"/>
  <c r="D157" i="26"/>
  <c r="E157" i="26"/>
  <c r="F157" i="26"/>
  <c r="G157" i="26"/>
  <c r="H157" i="26"/>
  <c r="I157" i="26"/>
  <c r="K157" i="26"/>
  <c r="L157" i="26"/>
  <c r="M157" i="26"/>
  <c r="N157" i="26"/>
  <c r="O157" i="26"/>
  <c r="A158" i="26"/>
  <c r="B158" i="26"/>
  <c r="C158" i="26"/>
  <c r="D158" i="26"/>
  <c r="E158" i="26"/>
  <c r="F158" i="26"/>
  <c r="G158" i="26"/>
  <c r="H158" i="26"/>
  <c r="I158" i="26"/>
  <c r="K158" i="26"/>
  <c r="L158" i="26"/>
  <c r="M158" i="26"/>
  <c r="N158" i="26"/>
  <c r="O158" i="26"/>
  <c r="A159" i="26"/>
  <c r="B159" i="26"/>
  <c r="C159" i="26"/>
  <c r="D159" i="26"/>
  <c r="E159" i="26"/>
  <c r="F159" i="26"/>
  <c r="G159" i="26"/>
  <c r="H159" i="26"/>
  <c r="I159" i="26"/>
  <c r="K159" i="26"/>
  <c r="L159" i="26"/>
  <c r="M159" i="26"/>
  <c r="N159" i="26"/>
  <c r="O159" i="26"/>
  <c r="A160" i="26"/>
  <c r="B160" i="26"/>
  <c r="C160" i="26"/>
  <c r="D160" i="26"/>
  <c r="E160" i="26"/>
  <c r="F160" i="26"/>
  <c r="G160" i="26"/>
  <c r="H160" i="26"/>
  <c r="I160" i="26"/>
  <c r="K160" i="26"/>
  <c r="L160" i="26"/>
  <c r="M160" i="26"/>
  <c r="N160" i="26"/>
  <c r="O160" i="26"/>
  <c r="A161" i="26"/>
  <c r="B161" i="26"/>
  <c r="C161" i="26"/>
  <c r="D161" i="26"/>
  <c r="E161" i="26"/>
  <c r="F161" i="26"/>
  <c r="G161" i="26"/>
  <c r="H161" i="26"/>
  <c r="I161" i="26"/>
  <c r="K161" i="26"/>
  <c r="L161" i="26"/>
  <c r="M161" i="26"/>
  <c r="N161" i="26"/>
  <c r="O161" i="26"/>
  <c r="A162" i="26"/>
  <c r="B162" i="26"/>
  <c r="C162" i="26"/>
  <c r="D162" i="26"/>
  <c r="E162" i="26"/>
  <c r="F162" i="26"/>
  <c r="G162" i="26"/>
  <c r="H162" i="26"/>
  <c r="I162" i="26"/>
  <c r="K162" i="26"/>
  <c r="L162" i="26"/>
  <c r="M162" i="26"/>
  <c r="N162" i="26"/>
  <c r="O162" i="26"/>
  <c r="A163" i="26"/>
  <c r="B163" i="26"/>
  <c r="C163" i="26"/>
  <c r="D163" i="26"/>
  <c r="E163" i="26"/>
  <c r="F163" i="26"/>
  <c r="G163" i="26"/>
  <c r="H163" i="26"/>
  <c r="I163" i="26"/>
  <c r="K163" i="26"/>
  <c r="L163" i="26"/>
  <c r="M163" i="26"/>
  <c r="N163" i="26"/>
  <c r="O163" i="26"/>
  <c r="A164" i="26"/>
  <c r="B164" i="26"/>
  <c r="C164" i="26"/>
  <c r="D164" i="26"/>
  <c r="E164" i="26"/>
  <c r="F164" i="26"/>
  <c r="G164" i="26"/>
  <c r="H164" i="26"/>
  <c r="I164" i="26"/>
  <c r="K164" i="26"/>
  <c r="L164" i="26"/>
  <c r="M164" i="26"/>
  <c r="N164" i="26"/>
  <c r="O164" i="26"/>
  <c r="A165" i="26"/>
  <c r="B165" i="26"/>
  <c r="C165" i="26"/>
  <c r="D165" i="26"/>
  <c r="E165" i="26"/>
  <c r="F165" i="26"/>
  <c r="G165" i="26"/>
  <c r="H165" i="26"/>
  <c r="I165" i="26"/>
  <c r="K165" i="26"/>
  <c r="L165" i="26"/>
  <c r="M165" i="26"/>
  <c r="N165" i="26"/>
  <c r="O165" i="26"/>
  <c r="A166" i="26"/>
  <c r="B166" i="26"/>
  <c r="C166" i="26"/>
  <c r="D166" i="26"/>
  <c r="E166" i="26"/>
  <c r="F166" i="26"/>
  <c r="G166" i="26"/>
  <c r="H166" i="26"/>
  <c r="I166" i="26"/>
  <c r="K166" i="26"/>
  <c r="L166" i="26"/>
  <c r="M166" i="26"/>
  <c r="N166" i="26"/>
  <c r="O166" i="26"/>
  <c r="A167" i="26"/>
  <c r="B167" i="26"/>
  <c r="C167" i="26"/>
  <c r="D167" i="26"/>
  <c r="E167" i="26"/>
  <c r="F167" i="26"/>
  <c r="G167" i="26"/>
  <c r="H167" i="26"/>
  <c r="I167" i="26"/>
  <c r="K167" i="26"/>
  <c r="L167" i="26"/>
  <c r="M167" i="26"/>
  <c r="N167" i="26"/>
  <c r="O167" i="26"/>
  <c r="A168" i="26"/>
  <c r="B168" i="26"/>
  <c r="C168" i="26"/>
  <c r="D168" i="26"/>
  <c r="E168" i="26"/>
  <c r="F168" i="26"/>
  <c r="G168" i="26"/>
  <c r="H168" i="26"/>
  <c r="I168" i="26"/>
  <c r="K168" i="26"/>
  <c r="L168" i="26"/>
  <c r="M168" i="26"/>
  <c r="N168" i="26"/>
  <c r="O168" i="26"/>
  <c r="A169" i="26"/>
  <c r="B169" i="26"/>
  <c r="C169" i="26"/>
  <c r="D169" i="26"/>
  <c r="E169" i="26"/>
  <c r="F169" i="26"/>
  <c r="G169" i="26"/>
  <c r="H169" i="26"/>
  <c r="I169" i="26"/>
  <c r="K169" i="26"/>
  <c r="L169" i="26"/>
  <c r="M169" i="26"/>
  <c r="N169" i="26"/>
  <c r="O169" i="26"/>
  <c r="A170" i="26"/>
  <c r="B170" i="26"/>
  <c r="C170" i="26"/>
  <c r="D170" i="26"/>
  <c r="E170" i="26"/>
  <c r="F170" i="26"/>
  <c r="G170" i="26"/>
  <c r="H170" i="26"/>
  <c r="I170" i="26"/>
  <c r="K170" i="26"/>
  <c r="L170" i="26"/>
  <c r="M170" i="26"/>
  <c r="N170" i="26"/>
  <c r="O170" i="26"/>
  <c r="A171" i="26"/>
  <c r="B171" i="26"/>
  <c r="C171" i="26"/>
  <c r="D171" i="26"/>
  <c r="E171" i="26"/>
  <c r="F171" i="26"/>
  <c r="G171" i="26"/>
  <c r="H171" i="26"/>
  <c r="I171" i="26"/>
  <c r="K171" i="26"/>
  <c r="L171" i="26"/>
  <c r="M171" i="26"/>
  <c r="N171" i="26"/>
  <c r="O171" i="26"/>
  <c r="A172" i="26"/>
  <c r="B172" i="26"/>
  <c r="C172" i="26"/>
  <c r="D172" i="26"/>
  <c r="E172" i="26"/>
  <c r="F172" i="26"/>
  <c r="G172" i="26"/>
  <c r="H172" i="26"/>
  <c r="I172" i="26"/>
  <c r="K172" i="26"/>
  <c r="L172" i="26"/>
  <c r="M172" i="26"/>
  <c r="N172" i="26"/>
  <c r="O172" i="26"/>
  <c r="A173" i="26"/>
  <c r="B173" i="26"/>
  <c r="C173" i="26"/>
  <c r="D173" i="26"/>
  <c r="E173" i="26"/>
  <c r="F173" i="26"/>
  <c r="G173" i="26"/>
  <c r="H173" i="26"/>
  <c r="I173" i="26"/>
  <c r="K173" i="26"/>
  <c r="L173" i="26"/>
  <c r="M173" i="26"/>
  <c r="N173" i="26"/>
  <c r="O173" i="26"/>
  <c r="A174" i="26"/>
  <c r="B174" i="26"/>
  <c r="C174" i="26"/>
  <c r="D174" i="26"/>
  <c r="E174" i="26"/>
  <c r="F174" i="26"/>
  <c r="G174" i="26"/>
  <c r="H174" i="26"/>
  <c r="I174" i="26"/>
  <c r="K174" i="26"/>
  <c r="L174" i="26"/>
  <c r="M174" i="26"/>
  <c r="N174" i="26"/>
  <c r="O174" i="26"/>
  <c r="A175" i="26"/>
  <c r="B175" i="26"/>
  <c r="C175" i="26"/>
  <c r="D175" i="26"/>
  <c r="E175" i="26"/>
  <c r="F175" i="26"/>
  <c r="G175" i="26"/>
  <c r="H175" i="26"/>
  <c r="I175" i="26"/>
  <c r="K175" i="26"/>
  <c r="L175" i="26"/>
  <c r="M175" i="26"/>
  <c r="N175" i="26"/>
  <c r="O175" i="26"/>
  <c r="A176" i="26"/>
  <c r="B176" i="26"/>
  <c r="C176" i="26"/>
  <c r="D176" i="26"/>
  <c r="E176" i="26"/>
  <c r="F176" i="26"/>
  <c r="G176" i="26"/>
  <c r="H176" i="26"/>
  <c r="I176" i="26"/>
  <c r="K176" i="26"/>
  <c r="L176" i="26"/>
  <c r="M176" i="26"/>
  <c r="N176" i="26"/>
  <c r="O176" i="26"/>
  <c r="A177" i="26"/>
  <c r="B177" i="26"/>
  <c r="C177" i="26"/>
  <c r="D177" i="26"/>
  <c r="E177" i="26"/>
  <c r="F177" i="26"/>
  <c r="G177" i="26"/>
  <c r="H177" i="26"/>
  <c r="I177" i="26"/>
  <c r="K177" i="26"/>
  <c r="L177" i="26"/>
  <c r="M177" i="26"/>
  <c r="N177" i="26"/>
  <c r="O177" i="26"/>
  <c r="A178" i="26"/>
  <c r="B178" i="26"/>
  <c r="C178" i="26"/>
  <c r="D178" i="26"/>
  <c r="E178" i="26"/>
  <c r="F178" i="26"/>
  <c r="G178" i="26"/>
  <c r="H178" i="26"/>
  <c r="I178" i="26"/>
  <c r="K178" i="26"/>
  <c r="L178" i="26"/>
  <c r="M178" i="26"/>
  <c r="N178" i="26"/>
  <c r="O178" i="26"/>
  <c r="A179" i="26"/>
  <c r="B179" i="26"/>
  <c r="C179" i="26"/>
  <c r="D179" i="26"/>
  <c r="E179" i="26"/>
  <c r="F179" i="26"/>
  <c r="G179" i="26"/>
  <c r="H179" i="26"/>
  <c r="I179" i="26"/>
  <c r="K179" i="26"/>
  <c r="L179" i="26"/>
  <c r="M179" i="26"/>
  <c r="N179" i="26"/>
  <c r="O179" i="26"/>
  <c r="A180" i="26"/>
  <c r="B180" i="26"/>
  <c r="C180" i="26"/>
  <c r="D180" i="26"/>
  <c r="E180" i="26"/>
  <c r="F180" i="26"/>
  <c r="G180" i="26"/>
  <c r="H180" i="26"/>
  <c r="I180" i="26"/>
  <c r="K180" i="26"/>
  <c r="L180" i="26"/>
  <c r="M180" i="26"/>
  <c r="N180" i="26"/>
  <c r="O180" i="26"/>
  <c r="A181" i="26"/>
  <c r="B181" i="26"/>
  <c r="C181" i="26"/>
  <c r="D181" i="26"/>
  <c r="E181" i="26"/>
  <c r="F181" i="26"/>
  <c r="G181" i="26"/>
  <c r="H181" i="26"/>
  <c r="I181" i="26"/>
  <c r="K181" i="26"/>
  <c r="L181" i="26"/>
  <c r="M181" i="26"/>
  <c r="N181" i="26"/>
  <c r="O181" i="26"/>
  <c r="A182" i="26"/>
  <c r="B182" i="26"/>
  <c r="C182" i="26"/>
  <c r="D182" i="26"/>
  <c r="E182" i="26"/>
  <c r="F182" i="26"/>
  <c r="G182" i="26"/>
  <c r="H182" i="26"/>
  <c r="I182" i="26"/>
  <c r="K182" i="26"/>
  <c r="L182" i="26"/>
  <c r="M182" i="26"/>
  <c r="N182" i="26"/>
  <c r="O182" i="26"/>
  <c r="A183" i="26"/>
  <c r="B183" i="26"/>
  <c r="C183" i="26"/>
  <c r="D183" i="26"/>
  <c r="E183" i="26"/>
  <c r="F183" i="26"/>
  <c r="G183" i="26"/>
  <c r="H183" i="26"/>
  <c r="I183" i="26"/>
  <c r="K183" i="26"/>
  <c r="L183" i="26"/>
  <c r="M183" i="26"/>
  <c r="N183" i="26"/>
  <c r="O183" i="26"/>
  <c r="A184" i="26"/>
  <c r="B184" i="26"/>
  <c r="C184" i="26"/>
  <c r="D184" i="26"/>
  <c r="E184" i="26"/>
  <c r="F184" i="26"/>
  <c r="G184" i="26"/>
  <c r="H184" i="26"/>
  <c r="I184" i="26"/>
  <c r="K184" i="26"/>
  <c r="L184" i="26"/>
  <c r="M184" i="26"/>
  <c r="N184" i="26"/>
  <c r="O184" i="26"/>
  <c r="A185" i="26"/>
  <c r="B185" i="26"/>
  <c r="C185" i="26"/>
  <c r="D185" i="26"/>
  <c r="E185" i="26"/>
  <c r="F185" i="26"/>
  <c r="G185" i="26"/>
  <c r="H185" i="26"/>
  <c r="I185" i="26"/>
  <c r="K185" i="26"/>
  <c r="L185" i="26"/>
  <c r="M185" i="26"/>
  <c r="N185" i="26"/>
  <c r="O185" i="26"/>
  <c r="A186" i="26"/>
  <c r="B186" i="26"/>
  <c r="C186" i="26"/>
  <c r="D186" i="26"/>
  <c r="E186" i="26"/>
  <c r="F186" i="26"/>
  <c r="G186" i="26"/>
  <c r="H186" i="26"/>
  <c r="I186" i="26"/>
  <c r="K186" i="26"/>
  <c r="L186" i="26"/>
  <c r="M186" i="26"/>
  <c r="N186" i="26"/>
  <c r="O186" i="26"/>
  <c r="A187" i="26"/>
  <c r="B187" i="26"/>
  <c r="C187" i="26"/>
  <c r="D187" i="26"/>
  <c r="E187" i="26"/>
  <c r="F187" i="26"/>
  <c r="G187" i="26"/>
  <c r="H187" i="26"/>
  <c r="I187" i="26"/>
  <c r="K187" i="26"/>
  <c r="L187" i="26"/>
  <c r="M187" i="26"/>
  <c r="N187" i="26"/>
  <c r="O187" i="26"/>
  <c r="A188" i="26"/>
  <c r="B188" i="26"/>
  <c r="C188" i="26"/>
  <c r="D188" i="26"/>
  <c r="E188" i="26"/>
  <c r="F188" i="26"/>
  <c r="G188" i="26"/>
  <c r="H188" i="26"/>
  <c r="I188" i="26"/>
  <c r="K188" i="26"/>
  <c r="L188" i="26"/>
  <c r="M188" i="26"/>
  <c r="N188" i="26"/>
  <c r="O188" i="26"/>
  <c r="A189" i="26"/>
  <c r="B189" i="26"/>
  <c r="C189" i="26"/>
  <c r="D189" i="26"/>
  <c r="E189" i="26"/>
  <c r="F189" i="26"/>
  <c r="G189" i="26"/>
  <c r="H189" i="26"/>
  <c r="I189" i="26"/>
  <c r="K189" i="26"/>
  <c r="L189" i="26"/>
  <c r="M189" i="26"/>
  <c r="N189" i="26"/>
  <c r="O189" i="26"/>
  <c r="A190" i="26"/>
  <c r="B190" i="26"/>
  <c r="C190" i="26"/>
  <c r="D190" i="26"/>
  <c r="E190" i="26"/>
  <c r="F190" i="26"/>
  <c r="G190" i="26"/>
  <c r="H190" i="26"/>
  <c r="I190" i="26"/>
  <c r="K190" i="26"/>
  <c r="L190" i="26"/>
  <c r="M190" i="26"/>
  <c r="N190" i="26"/>
  <c r="O190" i="26"/>
  <c r="A191" i="26"/>
  <c r="B191" i="26"/>
  <c r="C191" i="26"/>
  <c r="D191" i="26"/>
  <c r="E191" i="26"/>
  <c r="F191" i="26"/>
  <c r="G191" i="26"/>
  <c r="H191" i="26"/>
  <c r="I191" i="26"/>
  <c r="K191" i="26"/>
  <c r="L191" i="26"/>
  <c r="M191" i="26"/>
  <c r="N191" i="26"/>
  <c r="O191" i="26"/>
  <c r="A192" i="26"/>
  <c r="B192" i="26"/>
  <c r="C192" i="26"/>
  <c r="D192" i="26"/>
  <c r="E192" i="26"/>
  <c r="F192" i="26"/>
  <c r="G192" i="26"/>
  <c r="H192" i="26"/>
  <c r="I192" i="26"/>
  <c r="K192" i="26"/>
  <c r="L192" i="26"/>
  <c r="M192" i="26"/>
  <c r="N192" i="26"/>
  <c r="O192" i="26"/>
  <c r="A193" i="26"/>
  <c r="B193" i="26"/>
  <c r="C193" i="26"/>
  <c r="D193" i="26"/>
  <c r="E193" i="26"/>
  <c r="F193" i="26"/>
  <c r="G193" i="26"/>
  <c r="H193" i="26"/>
  <c r="I193" i="26"/>
  <c r="K193" i="26"/>
  <c r="L193" i="26"/>
  <c r="M193" i="26"/>
  <c r="N193" i="26"/>
  <c r="O193" i="26"/>
  <c r="A194" i="26"/>
  <c r="B194" i="26"/>
  <c r="C194" i="26"/>
  <c r="D194" i="26"/>
  <c r="E194" i="26"/>
  <c r="F194" i="26"/>
  <c r="G194" i="26"/>
  <c r="H194" i="26"/>
  <c r="I194" i="26"/>
  <c r="K194" i="26"/>
  <c r="L194" i="26"/>
  <c r="M194" i="26"/>
  <c r="N194" i="26"/>
  <c r="O194" i="26"/>
  <c r="A195" i="26"/>
  <c r="B195" i="26"/>
  <c r="C195" i="26"/>
  <c r="D195" i="26"/>
  <c r="E195" i="26"/>
  <c r="F195" i="26"/>
  <c r="G195" i="26"/>
  <c r="H195" i="26"/>
  <c r="I195" i="26"/>
  <c r="K195" i="26"/>
  <c r="L195" i="26"/>
  <c r="M195" i="26"/>
  <c r="N195" i="26"/>
  <c r="O195" i="26"/>
  <c r="A196" i="26"/>
  <c r="B196" i="26"/>
  <c r="C196" i="26"/>
  <c r="D196" i="26"/>
  <c r="E196" i="26"/>
  <c r="F196" i="26"/>
  <c r="G196" i="26"/>
  <c r="H196" i="26"/>
  <c r="I196" i="26"/>
  <c r="K196" i="26"/>
  <c r="L196" i="26"/>
  <c r="M196" i="26"/>
  <c r="N196" i="26"/>
  <c r="O196" i="26"/>
  <c r="A197" i="26"/>
  <c r="B197" i="26"/>
  <c r="C197" i="26"/>
  <c r="D197" i="26"/>
  <c r="E197" i="26"/>
  <c r="F197" i="26"/>
  <c r="G197" i="26"/>
  <c r="H197" i="26"/>
  <c r="I197" i="26"/>
  <c r="K197" i="26"/>
  <c r="L197" i="26"/>
  <c r="M197" i="26"/>
  <c r="N197" i="26"/>
  <c r="O197" i="26"/>
  <c r="A198" i="26"/>
  <c r="B198" i="26"/>
  <c r="C198" i="26"/>
  <c r="D198" i="26"/>
  <c r="E198" i="26"/>
  <c r="F198" i="26"/>
  <c r="G198" i="26"/>
  <c r="H198" i="26"/>
  <c r="I198" i="26"/>
  <c r="K198" i="26"/>
  <c r="L198" i="26"/>
  <c r="M198" i="26"/>
  <c r="N198" i="26"/>
  <c r="O198" i="26"/>
  <c r="A199" i="26"/>
  <c r="B199" i="26"/>
  <c r="C199" i="26"/>
  <c r="D199" i="26"/>
  <c r="E199" i="26"/>
  <c r="F199" i="26"/>
  <c r="G199" i="26"/>
  <c r="H199" i="26"/>
  <c r="I199" i="26"/>
  <c r="K199" i="26"/>
  <c r="L199" i="26"/>
  <c r="M199" i="26"/>
  <c r="N199" i="26"/>
  <c r="O199" i="26"/>
  <c r="A200" i="26"/>
  <c r="B200" i="26"/>
  <c r="C200" i="26"/>
  <c r="D200" i="26"/>
  <c r="E200" i="26"/>
  <c r="F200" i="26"/>
  <c r="G200" i="26"/>
  <c r="H200" i="26"/>
  <c r="I200" i="26"/>
  <c r="K200" i="26"/>
  <c r="L200" i="26"/>
  <c r="M200" i="26"/>
  <c r="N200" i="26"/>
  <c r="O200" i="26"/>
  <c r="A201" i="26"/>
  <c r="B201" i="26"/>
  <c r="C201" i="26"/>
  <c r="D201" i="26"/>
  <c r="E201" i="26"/>
  <c r="F201" i="26"/>
  <c r="G201" i="26"/>
  <c r="H201" i="26"/>
  <c r="I201" i="26"/>
  <c r="K201" i="26"/>
  <c r="L201" i="26"/>
  <c r="M201" i="26"/>
  <c r="N201" i="26"/>
  <c r="O201" i="26"/>
  <c r="A202" i="26"/>
  <c r="B202" i="26"/>
  <c r="C202" i="26"/>
  <c r="D202" i="26"/>
  <c r="E202" i="26"/>
  <c r="F202" i="26"/>
  <c r="G202" i="26"/>
  <c r="H202" i="26"/>
  <c r="I202" i="26"/>
  <c r="K202" i="26"/>
  <c r="L202" i="26"/>
  <c r="M202" i="26"/>
  <c r="N202" i="26"/>
  <c r="O202" i="26"/>
  <c r="A203" i="26"/>
  <c r="B203" i="26"/>
  <c r="C203" i="26"/>
  <c r="D203" i="26"/>
  <c r="E203" i="26"/>
  <c r="F203" i="26"/>
  <c r="G203" i="26"/>
  <c r="H203" i="26"/>
  <c r="I203" i="26"/>
  <c r="K203" i="26"/>
  <c r="L203" i="26"/>
  <c r="M203" i="26"/>
  <c r="N203" i="26"/>
  <c r="O203" i="26"/>
  <c r="A204" i="26"/>
  <c r="B204" i="26"/>
  <c r="C204" i="26"/>
  <c r="D204" i="26"/>
  <c r="E204" i="26"/>
  <c r="F204" i="26"/>
  <c r="G204" i="26"/>
  <c r="H204" i="26"/>
  <c r="I204" i="26"/>
  <c r="K204" i="26"/>
  <c r="L204" i="26"/>
  <c r="M204" i="26"/>
  <c r="N204" i="26"/>
  <c r="O204" i="26"/>
  <c r="A205" i="26"/>
  <c r="B205" i="26"/>
  <c r="C205" i="26"/>
  <c r="D205" i="26"/>
  <c r="E205" i="26"/>
  <c r="F205" i="26"/>
  <c r="G205" i="26"/>
  <c r="H205" i="26"/>
  <c r="I205" i="26"/>
  <c r="K205" i="26"/>
  <c r="L205" i="26"/>
  <c r="M205" i="26"/>
  <c r="N205" i="26"/>
  <c r="O205" i="26"/>
  <c r="B11" i="26"/>
  <c r="C11" i="26"/>
  <c r="D11" i="26"/>
  <c r="E11" i="26"/>
  <c r="F11" i="26"/>
  <c r="G11" i="26"/>
  <c r="H11" i="26"/>
  <c r="I11" i="26"/>
  <c r="K11" i="26"/>
  <c r="L11" i="26"/>
  <c r="M11" i="26"/>
  <c r="O11" i="26"/>
  <c r="B10" i="26"/>
  <c r="C10" i="26"/>
  <c r="D10" i="26"/>
  <c r="E10" i="26"/>
  <c r="F10" i="26"/>
  <c r="G10" i="26"/>
  <c r="H10" i="26"/>
  <c r="I10" i="26"/>
  <c r="K10" i="26"/>
  <c r="L10" i="26"/>
  <c r="M10" i="26"/>
  <c r="O10" i="26"/>
  <c r="B9" i="26"/>
  <c r="C9" i="26"/>
  <c r="D9" i="26"/>
  <c r="E9" i="26"/>
  <c r="F9" i="26"/>
  <c r="G9" i="26"/>
  <c r="H9" i="26"/>
  <c r="I9" i="26"/>
  <c r="K9" i="26"/>
  <c r="L9" i="26"/>
  <c r="M9" i="26"/>
  <c r="N9" i="26"/>
  <c r="O9" i="26"/>
  <c r="B8" i="26"/>
  <c r="C8" i="26"/>
  <c r="D8" i="26"/>
  <c r="E8" i="26"/>
  <c r="F8" i="26"/>
  <c r="G8" i="26"/>
  <c r="H8" i="26"/>
  <c r="I8" i="26"/>
  <c r="K8" i="26"/>
  <c r="L8" i="26"/>
  <c r="M8" i="26"/>
  <c r="N8" i="26"/>
  <c r="N7" i="26"/>
  <c r="M7" i="26"/>
  <c r="K7" i="26"/>
  <c r="F7" i="26"/>
  <c r="G7" i="26"/>
  <c r="H7" i="26"/>
  <c r="E7" i="26"/>
  <c r="D7" i="26"/>
  <c r="C7" i="26"/>
  <c r="AT18" i="26"/>
  <c r="AU18" i="26"/>
  <c r="AV18" i="26"/>
  <c r="AW18" i="26"/>
  <c r="AX18" i="26"/>
  <c r="BL18" i="26"/>
  <c r="BU18" i="26" s="1"/>
  <c r="AT19" i="26"/>
  <c r="AU19" i="26"/>
  <c r="AV19" i="26"/>
  <c r="AW19" i="26"/>
  <c r="AX19" i="26"/>
  <c r="BL19" i="26"/>
  <c r="AT20" i="26"/>
  <c r="AU20" i="26"/>
  <c r="AV20" i="26"/>
  <c r="AW20" i="26"/>
  <c r="AX20" i="26"/>
  <c r="BL20" i="26"/>
  <c r="BU20" i="26" s="1"/>
  <c r="AT21" i="26"/>
  <c r="AU21" i="26"/>
  <c r="AV21" i="26"/>
  <c r="AW21" i="26"/>
  <c r="AX21" i="26"/>
  <c r="BL21" i="26"/>
  <c r="AT22" i="26"/>
  <c r="AU22" i="26"/>
  <c r="AV22" i="26"/>
  <c r="AW22" i="26"/>
  <c r="AX22" i="26"/>
  <c r="BL22" i="26"/>
  <c r="BU22" i="26" s="1"/>
  <c r="U22" i="26" s="1"/>
  <c r="S22" i="26" s="1"/>
  <c r="AT23" i="26"/>
  <c r="AU23" i="26"/>
  <c r="AV23" i="26"/>
  <c r="AW23" i="26"/>
  <c r="AX23" i="26"/>
  <c r="BL23" i="26"/>
  <c r="AT24" i="26"/>
  <c r="AU24" i="26"/>
  <c r="AV24" i="26"/>
  <c r="AW24" i="26"/>
  <c r="AX24" i="26"/>
  <c r="BL24" i="26"/>
  <c r="BU24" i="26" s="1"/>
  <c r="AT25" i="26"/>
  <c r="AU25" i="26"/>
  <c r="AV25" i="26"/>
  <c r="AW25" i="26"/>
  <c r="AX25" i="26"/>
  <c r="BL25" i="26"/>
  <c r="AT26" i="26"/>
  <c r="AU26" i="26"/>
  <c r="AV26" i="26"/>
  <c r="AW26" i="26"/>
  <c r="AX26" i="26"/>
  <c r="BL26" i="26"/>
  <c r="AT27" i="26"/>
  <c r="AU27" i="26"/>
  <c r="AV27" i="26"/>
  <c r="AW27" i="26"/>
  <c r="AX27" i="26"/>
  <c r="BL27" i="26"/>
  <c r="AT28" i="26"/>
  <c r="AU28" i="26"/>
  <c r="AV28" i="26"/>
  <c r="AW28" i="26"/>
  <c r="AX28" i="26"/>
  <c r="BL28" i="26"/>
  <c r="AT29" i="26"/>
  <c r="AU29" i="26"/>
  <c r="AV29" i="26"/>
  <c r="AW29" i="26"/>
  <c r="AX29" i="26"/>
  <c r="BL29" i="26"/>
  <c r="AT30" i="26"/>
  <c r="AU30" i="26"/>
  <c r="AV30" i="26"/>
  <c r="AW30" i="26"/>
  <c r="AX30" i="26"/>
  <c r="BL30" i="26"/>
  <c r="AT31" i="26"/>
  <c r="AU31" i="26"/>
  <c r="AV31" i="26"/>
  <c r="AW31" i="26"/>
  <c r="AX31" i="26"/>
  <c r="BL31" i="26"/>
  <c r="AT32" i="26"/>
  <c r="AU32" i="26"/>
  <c r="AV32" i="26"/>
  <c r="AW32" i="26"/>
  <c r="AX32" i="26"/>
  <c r="BL32" i="26"/>
  <c r="AT33" i="26"/>
  <c r="AU33" i="26"/>
  <c r="AV33" i="26"/>
  <c r="AW33" i="26"/>
  <c r="AX33" i="26"/>
  <c r="BL33" i="26"/>
  <c r="AT34" i="26"/>
  <c r="AU34" i="26"/>
  <c r="AV34" i="26"/>
  <c r="AW34" i="26"/>
  <c r="AX34" i="26"/>
  <c r="BL34" i="26"/>
  <c r="BU34" i="26" s="1"/>
  <c r="U34" i="26" s="1"/>
  <c r="S34" i="26" s="1"/>
  <c r="AT35" i="26"/>
  <c r="AU35" i="26"/>
  <c r="AV35" i="26"/>
  <c r="AW35" i="26"/>
  <c r="AX35" i="26"/>
  <c r="BL35" i="26"/>
  <c r="AT36" i="26"/>
  <c r="AU36" i="26"/>
  <c r="AV36" i="26"/>
  <c r="AW36" i="26"/>
  <c r="AX36" i="26"/>
  <c r="BL36" i="26"/>
  <c r="BU36" i="26" s="1"/>
  <c r="AT37" i="26"/>
  <c r="AU37" i="26"/>
  <c r="AV37" i="26"/>
  <c r="AW37" i="26"/>
  <c r="AX37" i="26"/>
  <c r="BL37" i="26"/>
  <c r="AT38" i="26"/>
  <c r="AU38" i="26"/>
  <c r="AV38" i="26"/>
  <c r="AW38" i="26"/>
  <c r="AX38" i="26"/>
  <c r="BL38" i="26"/>
  <c r="AT39" i="26"/>
  <c r="AU39" i="26"/>
  <c r="AV39" i="26"/>
  <c r="AW39" i="26"/>
  <c r="AX39" i="26"/>
  <c r="BL39" i="26"/>
  <c r="AT40" i="26"/>
  <c r="AU40" i="26"/>
  <c r="AV40" i="26"/>
  <c r="AW40" i="26"/>
  <c r="AX40" i="26"/>
  <c r="BL40" i="26"/>
  <c r="AT41" i="26"/>
  <c r="AU41" i="26"/>
  <c r="AV41" i="26"/>
  <c r="AW41" i="26"/>
  <c r="AX41" i="26"/>
  <c r="BL41" i="26"/>
  <c r="AT42" i="26"/>
  <c r="AU42" i="26"/>
  <c r="AV42" i="26"/>
  <c r="AW42" i="26"/>
  <c r="AX42" i="26"/>
  <c r="BL42" i="26"/>
  <c r="AT43" i="26"/>
  <c r="AU43" i="26"/>
  <c r="AV43" i="26"/>
  <c r="AW43" i="26"/>
  <c r="AX43" i="26"/>
  <c r="BL43" i="26"/>
  <c r="AT44" i="26"/>
  <c r="AU44" i="26"/>
  <c r="AV44" i="26"/>
  <c r="AW44" i="26"/>
  <c r="AX44" i="26"/>
  <c r="BL44" i="26"/>
  <c r="BU44" i="26" s="1"/>
  <c r="AT45" i="26"/>
  <c r="AU45" i="26"/>
  <c r="AV45" i="26"/>
  <c r="AW45" i="26"/>
  <c r="AX45" i="26"/>
  <c r="BL45" i="26"/>
  <c r="AT46" i="26"/>
  <c r="AU46" i="26"/>
  <c r="AV46" i="26"/>
  <c r="AW46" i="26"/>
  <c r="AX46" i="26"/>
  <c r="BL46" i="26"/>
  <c r="BU46" i="26" s="1"/>
  <c r="AT47" i="26"/>
  <c r="AU47" i="26"/>
  <c r="AV47" i="26"/>
  <c r="AW47" i="26"/>
  <c r="AX47" i="26"/>
  <c r="BL47" i="26"/>
  <c r="AT48" i="26"/>
  <c r="AU48" i="26"/>
  <c r="AV48" i="26"/>
  <c r="AW48" i="26"/>
  <c r="AX48" i="26"/>
  <c r="BL48" i="26"/>
  <c r="BU48" i="26" s="1"/>
  <c r="AT49" i="26"/>
  <c r="AU49" i="26"/>
  <c r="AV49" i="26"/>
  <c r="AW49" i="26"/>
  <c r="AX49" i="26"/>
  <c r="BL49" i="26"/>
  <c r="AT50" i="26"/>
  <c r="AU50" i="26"/>
  <c r="AV50" i="26"/>
  <c r="AW50" i="26"/>
  <c r="AX50" i="26"/>
  <c r="BL50" i="26"/>
  <c r="AT51" i="26"/>
  <c r="AU51" i="26"/>
  <c r="AV51" i="26"/>
  <c r="AW51" i="26"/>
  <c r="AX51" i="26"/>
  <c r="BL51" i="26"/>
  <c r="BU51" i="26" s="1"/>
  <c r="AT52" i="26"/>
  <c r="AU52" i="26"/>
  <c r="AV52" i="26"/>
  <c r="AW52" i="26"/>
  <c r="AX52" i="26"/>
  <c r="BL52" i="26"/>
  <c r="BU52" i="26" s="1"/>
  <c r="U52" i="26" s="1"/>
  <c r="S52" i="26" s="1"/>
  <c r="AT53" i="26"/>
  <c r="AU53" i="26"/>
  <c r="AV53" i="26"/>
  <c r="AW53" i="26"/>
  <c r="AX53" i="26"/>
  <c r="BL53" i="26"/>
  <c r="BU53" i="26" s="1"/>
  <c r="AT54" i="26"/>
  <c r="AU54" i="26"/>
  <c r="AV54" i="26"/>
  <c r="AW54" i="26"/>
  <c r="AX54" i="26"/>
  <c r="BL54" i="26"/>
  <c r="AT55" i="26"/>
  <c r="AU55" i="26"/>
  <c r="AV55" i="26"/>
  <c r="AW55" i="26"/>
  <c r="AX55" i="26"/>
  <c r="BL55" i="26"/>
  <c r="BU55" i="26" s="1"/>
  <c r="AT56" i="26"/>
  <c r="AU56" i="26"/>
  <c r="AV56" i="26"/>
  <c r="AW56" i="26"/>
  <c r="AX56" i="26"/>
  <c r="BL56" i="26"/>
  <c r="AT57" i="26"/>
  <c r="AU57" i="26"/>
  <c r="AV57" i="26"/>
  <c r="AW57" i="26"/>
  <c r="AX57" i="26"/>
  <c r="BL57" i="26"/>
  <c r="BU57" i="26" s="1"/>
  <c r="AT58" i="26"/>
  <c r="AU58" i="26"/>
  <c r="AV58" i="26"/>
  <c r="AW58" i="26"/>
  <c r="AX58" i="26"/>
  <c r="BL58" i="26"/>
  <c r="AT59" i="26"/>
  <c r="AU59" i="26"/>
  <c r="AV59" i="26"/>
  <c r="AW59" i="26"/>
  <c r="AX59" i="26"/>
  <c r="BL59" i="26"/>
  <c r="BU59" i="26" s="1"/>
  <c r="AT60" i="26"/>
  <c r="AU60" i="26"/>
  <c r="AV60" i="26"/>
  <c r="AW60" i="26"/>
  <c r="AX60" i="26"/>
  <c r="BL60" i="26"/>
  <c r="AT61" i="26"/>
  <c r="AU61" i="26"/>
  <c r="AV61" i="26"/>
  <c r="AW61" i="26"/>
  <c r="AX61" i="26"/>
  <c r="BL61" i="26"/>
  <c r="AT62" i="26"/>
  <c r="AU62" i="26"/>
  <c r="AV62" i="26"/>
  <c r="AW62" i="26"/>
  <c r="AX62" i="26"/>
  <c r="BL62" i="26"/>
  <c r="AT63" i="26"/>
  <c r="AU63" i="26"/>
  <c r="AV63" i="26"/>
  <c r="AW63" i="26"/>
  <c r="AX63" i="26"/>
  <c r="BL63" i="26"/>
  <c r="BU63" i="26" s="1"/>
  <c r="AT64" i="26"/>
  <c r="AU64" i="26"/>
  <c r="AV64" i="26"/>
  <c r="AW64" i="26"/>
  <c r="AX64" i="26"/>
  <c r="BL64" i="26"/>
  <c r="BU64" i="26" s="1"/>
  <c r="AT65" i="26"/>
  <c r="AU65" i="26"/>
  <c r="AV65" i="26"/>
  <c r="AW65" i="26"/>
  <c r="AX65" i="26"/>
  <c r="BL65" i="26"/>
  <c r="BU65" i="26" s="1"/>
  <c r="AT66" i="26"/>
  <c r="AU66" i="26"/>
  <c r="AV66" i="26"/>
  <c r="AW66" i="26"/>
  <c r="AX66" i="26"/>
  <c r="BL66" i="26"/>
  <c r="BU66" i="26" s="1"/>
  <c r="U66" i="26" s="1"/>
  <c r="S66" i="26" s="1"/>
  <c r="AT67" i="26"/>
  <c r="AU67" i="26"/>
  <c r="AV67" i="26"/>
  <c r="AW67" i="26"/>
  <c r="AX67" i="26"/>
  <c r="BL67" i="26"/>
  <c r="AT68" i="26"/>
  <c r="AU68" i="26"/>
  <c r="AV68" i="26"/>
  <c r="AW68" i="26"/>
  <c r="AX68" i="26"/>
  <c r="BL68" i="26"/>
  <c r="BU68" i="26" s="1"/>
  <c r="AT69" i="26"/>
  <c r="AU69" i="26"/>
  <c r="AV69" i="26"/>
  <c r="AW69" i="26"/>
  <c r="AX69" i="26"/>
  <c r="BL69" i="26"/>
  <c r="AT70" i="26"/>
  <c r="AU70" i="26"/>
  <c r="AV70" i="26"/>
  <c r="AW70" i="26"/>
  <c r="AX70" i="26"/>
  <c r="BL70" i="26"/>
  <c r="BU70" i="26" s="1"/>
  <c r="AT71" i="26"/>
  <c r="AU71" i="26"/>
  <c r="AV71" i="26"/>
  <c r="AW71" i="26"/>
  <c r="AX71" i="26"/>
  <c r="BL71" i="26"/>
  <c r="AT72" i="26"/>
  <c r="AU72" i="26"/>
  <c r="AV72" i="26"/>
  <c r="AW72" i="26"/>
  <c r="AX72" i="26"/>
  <c r="BL72" i="26"/>
  <c r="BU72" i="26" s="1"/>
  <c r="AT73" i="26"/>
  <c r="AU73" i="26"/>
  <c r="AV73" i="26"/>
  <c r="AW73" i="26"/>
  <c r="AX73" i="26"/>
  <c r="BL73" i="26"/>
  <c r="AT74" i="26"/>
  <c r="AU74" i="26"/>
  <c r="AV74" i="26"/>
  <c r="AW74" i="26"/>
  <c r="AX74" i="26"/>
  <c r="BL74" i="26"/>
  <c r="AT75" i="26"/>
  <c r="AU75" i="26"/>
  <c r="AV75" i="26"/>
  <c r="AW75" i="26"/>
  <c r="AX75" i="26"/>
  <c r="BL75" i="26"/>
  <c r="BU75" i="26" s="1"/>
  <c r="AT76" i="26"/>
  <c r="AU76" i="26"/>
  <c r="AV76" i="26"/>
  <c r="AW76" i="26"/>
  <c r="AX76" i="26"/>
  <c r="BL76" i="26"/>
  <c r="BU76" i="26" s="1"/>
  <c r="AT77" i="26"/>
  <c r="AU77" i="26"/>
  <c r="AV77" i="26"/>
  <c r="AW77" i="26"/>
  <c r="AX77" i="26"/>
  <c r="BL77" i="26"/>
  <c r="BU77" i="26" s="1"/>
  <c r="AT78" i="26"/>
  <c r="AU78" i="26"/>
  <c r="AV78" i="26"/>
  <c r="AW78" i="26"/>
  <c r="AX78" i="26"/>
  <c r="BL78" i="26"/>
  <c r="AT79" i="26"/>
  <c r="AU79" i="26"/>
  <c r="AV79" i="26"/>
  <c r="AW79" i="26"/>
  <c r="AX79" i="26"/>
  <c r="BL79" i="26"/>
  <c r="BU79" i="26" s="1"/>
  <c r="AT80" i="26"/>
  <c r="AU80" i="26"/>
  <c r="AV80" i="26"/>
  <c r="AW80" i="26"/>
  <c r="AX80" i="26"/>
  <c r="BL80" i="26"/>
  <c r="BU80" i="26" s="1"/>
  <c r="AT81" i="26"/>
  <c r="AU81" i="26"/>
  <c r="AV81" i="26"/>
  <c r="AW81" i="26"/>
  <c r="AX81" i="26"/>
  <c r="BL81" i="26"/>
  <c r="BU81" i="26" s="1"/>
  <c r="AT82" i="26"/>
  <c r="AU82" i="26"/>
  <c r="AV82" i="26"/>
  <c r="AW82" i="26"/>
  <c r="AX82" i="26"/>
  <c r="BL82" i="26"/>
  <c r="BU82" i="26" s="1"/>
  <c r="AT83" i="26"/>
  <c r="AU83" i="26"/>
  <c r="AV83" i="26"/>
  <c r="AW83" i="26"/>
  <c r="AX83" i="26"/>
  <c r="BL83" i="26"/>
  <c r="AT84" i="26"/>
  <c r="AU84" i="26"/>
  <c r="AV84" i="26"/>
  <c r="AW84" i="26"/>
  <c r="AX84" i="26"/>
  <c r="BL84" i="26"/>
  <c r="BU84" i="26" s="1"/>
  <c r="AT85" i="26"/>
  <c r="AU85" i="26"/>
  <c r="AV85" i="26"/>
  <c r="AW85" i="26"/>
  <c r="AX85" i="26"/>
  <c r="BL85" i="26"/>
  <c r="AT86" i="26"/>
  <c r="AU86" i="26"/>
  <c r="AV86" i="26"/>
  <c r="AW86" i="26"/>
  <c r="AX86" i="26"/>
  <c r="BL86" i="26"/>
  <c r="BU86" i="26" s="1"/>
  <c r="AT87" i="26"/>
  <c r="AU87" i="26"/>
  <c r="AV87" i="26"/>
  <c r="AW87" i="26"/>
  <c r="AX87" i="26"/>
  <c r="BL87" i="26"/>
  <c r="BU87" i="26" s="1"/>
  <c r="AT88" i="26"/>
  <c r="AU88" i="26"/>
  <c r="AV88" i="26"/>
  <c r="AW88" i="26"/>
  <c r="AX88" i="26"/>
  <c r="BL88" i="26"/>
  <c r="BU88" i="26" s="1"/>
  <c r="U88" i="26" s="1"/>
  <c r="S88" i="26" s="1"/>
  <c r="AT89" i="26"/>
  <c r="AU89" i="26"/>
  <c r="AV89" i="26"/>
  <c r="AW89" i="26"/>
  <c r="AX89" i="26"/>
  <c r="BL89" i="26"/>
  <c r="BU89" i="26" s="1"/>
  <c r="AT90" i="26"/>
  <c r="AU90" i="26"/>
  <c r="AV90" i="26"/>
  <c r="AW90" i="26"/>
  <c r="AX90" i="26"/>
  <c r="BL90" i="26"/>
  <c r="BU90" i="26" s="1"/>
  <c r="AT91" i="26"/>
  <c r="AU91" i="26"/>
  <c r="AV91" i="26"/>
  <c r="AW91" i="26"/>
  <c r="AX91" i="26"/>
  <c r="BL91" i="26"/>
  <c r="BU91" i="26" s="1"/>
  <c r="AT92" i="26"/>
  <c r="AU92" i="26"/>
  <c r="AV92" i="26"/>
  <c r="AW92" i="26"/>
  <c r="AX92" i="26"/>
  <c r="BL92" i="26"/>
  <c r="AT93" i="26"/>
  <c r="AU93" i="26"/>
  <c r="AV93" i="26"/>
  <c r="AW93" i="26"/>
  <c r="AX93" i="26"/>
  <c r="BL93" i="26"/>
  <c r="AT94" i="26"/>
  <c r="AU94" i="26"/>
  <c r="AV94" i="26"/>
  <c r="AW94" i="26"/>
  <c r="AX94" i="26"/>
  <c r="BL94" i="26"/>
  <c r="BU94" i="26" s="1"/>
  <c r="AT95" i="26"/>
  <c r="AU95" i="26"/>
  <c r="AV95" i="26"/>
  <c r="AW95" i="26"/>
  <c r="AX95" i="26"/>
  <c r="BL95" i="26"/>
  <c r="BU95" i="26" s="1"/>
  <c r="AT96" i="26"/>
  <c r="AU96" i="26"/>
  <c r="AV96" i="26"/>
  <c r="AW96" i="26"/>
  <c r="AX96" i="26"/>
  <c r="BL96" i="26"/>
  <c r="AT97" i="26"/>
  <c r="AU97" i="26"/>
  <c r="AV97" i="26"/>
  <c r="AW97" i="26"/>
  <c r="AX97" i="26"/>
  <c r="BL97" i="26"/>
  <c r="BU97" i="26" s="1"/>
  <c r="AT98" i="26"/>
  <c r="AU98" i="26"/>
  <c r="AV98" i="26"/>
  <c r="AW98" i="26"/>
  <c r="AX98" i="26"/>
  <c r="BL98" i="26"/>
  <c r="BU98" i="26" s="1"/>
  <c r="AT99" i="26"/>
  <c r="AU99" i="26"/>
  <c r="AV99" i="26"/>
  <c r="AW99" i="26"/>
  <c r="AX99" i="26"/>
  <c r="BL99" i="26"/>
  <c r="AT100" i="26"/>
  <c r="AU100" i="26"/>
  <c r="AV100" i="26"/>
  <c r="AW100" i="26"/>
  <c r="AX100" i="26"/>
  <c r="BL100" i="26"/>
  <c r="BU100" i="26" s="1"/>
  <c r="AT101" i="26"/>
  <c r="AU101" i="26"/>
  <c r="AV101" i="26"/>
  <c r="AW101" i="26"/>
  <c r="AX101" i="26"/>
  <c r="BL101" i="26"/>
  <c r="AT102" i="26"/>
  <c r="AU102" i="26"/>
  <c r="AV102" i="26"/>
  <c r="AW102" i="26"/>
  <c r="AX102" i="26"/>
  <c r="BL102" i="26"/>
  <c r="BU102" i="26" s="1"/>
  <c r="AT103" i="26"/>
  <c r="AU103" i="26"/>
  <c r="AV103" i="26"/>
  <c r="AW103" i="26"/>
  <c r="AX103" i="26"/>
  <c r="BL103" i="26"/>
  <c r="BU103" i="26" s="1"/>
  <c r="AT104" i="26"/>
  <c r="AU104" i="26"/>
  <c r="AV104" i="26"/>
  <c r="AW104" i="26"/>
  <c r="AX104" i="26"/>
  <c r="BL104" i="26"/>
  <c r="AT105" i="26"/>
  <c r="AU105" i="26"/>
  <c r="AV105" i="26"/>
  <c r="AW105" i="26"/>
  <c r="AX105" i="26"/>
  <c r="BL105" i="26"/>
  <c r="BU105" i="26" s="1"/>
  <c r="AT106" i="26"/>
  <c r="AU106" i="26"/>
  <c r="AV106" i="26"/>
  <c r="AW106" i="26"/>
  <c r="AX106" i="26"/>
  <c r="BL106" i="26"/>
  <c r="AT107" i="26"/>
  <c r="AU107" i="26"/>
  <c r="AV107" i="26"/>
  <c r="AW107" i="26"/>
  <c r="AX107" i="26"/>
  <c r="BL107" i="26"/>
  <c r="BU107" i="26" s="1"/>
  <c r="AT108" i="26"/>
  <c r="AU108" i="26"/>
  <c r="AV108" i="26"/>
  <c r="AW108" i="26"/>
  <c r="AX108" i="26"/>
  <c r="BL108" i="26"/>
  <c r="BU108" i="26" s="1"/>
  <c r="AT109" i="26"/>
  <c r="AU109" i="26"/>
  <c r="AV109" i="26"/>
  <c r="AW109" i="26"/>
  <c r="AX109" i="26"/>
  <c r="BL109" i="26"/>
  <c r="BU109" i="26" s="1"/>
  <c r="AT110" i="26"/>
  <c r="AU110" i="26"/>
  <c r="AV110" i="26"/>
  <c r="AW110" i="26"/>
  <c r="AX110" i="26"/>
  <c r="BL110" i="26"/>
  <c r="BU110" i="26" s="1"/>
  <c r="AT111" i="26"/>
  <c r="AU111" i="26"/>
  <c r="AV111" i="26"/>
  <c r="AW111" i="26"/>
  <c r="AX111" i="26"/>
  <c r="BL111" i="26"/>
  <c r="AT112" i="26"/>
  <c r="AU112" i="26"/>
  <c r="AV112" i="26"/>
  <c r="AW112" i="26"/>
  <c r="AX112" i="26"/>
  <c r="BL112" i="26"/>
  <c r="AT113" i="26"/>
  <c r="AU113" i="26"/>
  <c r="AV113" i="26"/>
  <c r="AW113" i="26"/>
  <c r="AX113" i="26"/>
  <c r="BL113" i="26"/>
  <c r="BU113" i="26" s="1"/>
  <c r="AT114" i="26"/>
  <c r="AU114" i="26"/>
  <c r="AV114" i="26"/>
  <c r="AW114" i="26"/>
  <c r="AX114" i="26"/>
  <c r="BL114" i="26"/>
  <c r="AT115" i="26"/>
  <c r="AU115" i="26"/>
  <c r="AV115" i="26"/>
  <c r="AW115" i="26"/>
  <c r="AX115" i="26"/>
  <c r="BL115" i="26"/>
  <c r="AT116" i="26"/>
  <c r="AU116" i="26"/>
  <c r="AV116" i="26"/>
  <c r="AW116" i="26"/>
  <c r="AX116" i="26"/>
  <c r="BL116" i="26"/>
  <c r="BU116" i="26" s="1"/>
  <c r="AT117" i="26"/>
  <c r="AU117" i="26"/>
  <c r="AV117" i="26"/>
  <c r="AW117" i="26"/>
  <c r="AX117" i="26"/>
  <c r="BL117" i="26"/>
  <c r="BU117" i="26" s="1"/>
  <c r="AT118" i="26"/>
  <c r="AU118" i="26"/>
  <c r="AV118" i="26"/>
  <c r="AW118" i="26"/>
  <c r="AX118" i="26"/>
  <c r="BL118" i="26"/>
  <c r="BU118" i="26" s="1"/>
  <c r="AT119" i="26"/>
  <c r="AU119" i="26"/>
  <c r="AV119" i="26"/>
  <c r="AW119" i="26"/>
  <c r="AX119" i="26"/>
  <c r="BL119" i="26"/>
  <c r="BU119" i="26" s="1"/>
  <c r="AT120" i="26"/>
  <c r="AU120" i="26"/>
  <c r="AV120" i="26"/>
  <c r="AW120" i="26"/>
  <c r="AX120" i="26"/>
  <c r="BL120" i="26"/>
  <c r="BU120" i="26" s="1"/>
  <c r="AT121" i="26"/>
  <c r="AU121" i="26"/>
  <c r="AV121" i="26"/>
  <c r="AW121" i="26"/>
  <c r="AX121" i="26"/>
  <c r="BL121" i="26"/>
  <c r="BU121" i="26" s="1"/>
  <c r="AT122" i="26"/>
  <c r="AU122" i="26"/>
  <c r="AV122" i="26"/>
  <c r="AW122" i="26"/>
  <c r="AX122" i="26"/>
  <c r="BL122" i="26"/>
  <c r="BU122" i="26" s="1"/>
  <c r="AT123" i="26"/>
  <c r="AU123" i="26"/>
  <c r="AV123" i="26"/>
  <c r="AW123" i="26"/>
  <c r="AX123" i="26"/>
  <c r="BL123" i="26"/>
  <c r="AT124" i="26"/>
  <c r="AU124" i="26"/>
  <c r="AV124" i="26"/>
  <c r="AW124" i="26"/>
  <c r="AX124" i="26"/>
  <c r="BL124" i="26"/>
  <c r="BU124" i="26" s="1"/>
  <c r="AT125" i="26"/>
  <c r="AU125" i="26"/>
  <c r="AV125" i="26"/>
  <c r="AW125" i="26"/>
  <c r="AX125" i="26"/>
  <c r="BL125" i="26"/>
  <c r="BU125" i="26" s="1"/>
  <c r="U125" i="26" s="1"/>
  <c r="S125" i="26" s="1"/>
  <c r="AT126" i="26"/>
  <c r="AU126" i="26"/>
  <c r="AV126" i="26"/>
  <c r="AW126" i="26"/>
  <c r="AX126" i="26"/>
  <c r="BL126" i="26"/>
  <c r="BU126" i="26" s="1"/>
  <c r="AT127" i="26"/>
  <c r="AU127" i="26"/>
  <c r="AV127" i="26"/>
  <c r="AW127" i="26"/>
  <c r="AX127" i="26"/>
  <c r="BL127" i="26"/>
  <c r="BU127" i="26" s="1"/>
  <c r="AT128" i="26"/>
  <c r="AU128" i="26"/>
  <c r="AV128" i="26"/>
  <c r="AW128" i="26"/>
  <c r="AX128" i="26"/>
  <c r="BL128" i="26"/>
  <c r="BU128" i="26" s="1"/>
  <c r="AT129" i="26"/>
  <c r="AU129" i="26"/>
  <c r="AV129" i="26"/>
  <c r="AW129" i="26"/>
  <c r="AX129" i="26"/>
  <c r="BL129" i="26"/>
  <c r="BU129" i="26" s="1"/>
  <c r="AT130" i="26"/>
  <c r="AU130" i="26"/>
  <c r="AV130" i="26"/>
  <c r="AW130" i="26"/>
  <c r="AX130" i="26"/>
  <c r="BL130" i="26"/>
  <c r="AT131" i="26"/>
  <c r="AU131" i="26"/>
  <c r="AV131" i="26"/>
  <c r="AW131" i="26"/>
  <c r="AX131" i="26"/>
  <c r="BL131" i="26"/>
  <c r="BU131" i="26" s="1"/>
  <c r="AT132" i="26"/>
  <c r="AU132" i="26"/>
  <c r="AV132" i="26"/>
  <c r="AW132" i="26"/>
  <c r="AX132" i="26"/>
  <c r="BL132" i="26"/>
  <c r="AT133" i="26"/>
  <c r="AU133" i="26"/>
  <c r="AV133" i="26"/>
  <c r="AW133" i="26"/>
  <c r="AX133" i="26"/>
  <c r="BL133" i="26"/>
  <c r="AT134" i="26"/>
  <c r="AU134" i="26"/>
  <c r="AV134" i="26"/>
  <c r="AW134" i="26"/>
  <c r="AX134" i="26"/>
  <c r="BL134" i="26"/>
  <c r="BU134" i="26" s="1"/>
  <c r="AT135" i="26"/>
  <c r="AU135" i="26"/>
  <c r="AV135" i="26"/>
  <c r="AW135" i="26"/>
  <c r="AX135" i="26"/>
  <c r="BL135" i="26"/>
  <c r="BU135" i="26" s="1"/>
  <c r="AT136" i="26"/>
  <c r="AU136" i="26"/>
  <c r="AV136" i="26"/>
  <c r="AW136" i="26"/>
  <c r="AX136" i="26"/>
  <c r="BL136" i="26"/>
  <c r="BU136" i="26" s="1"/>
  <c r="AT137" i="26"/>
  <c r="AU137" i="26"/>
  <c r="AV137" i="26"/>
  <c r="AW137" i="26"/>
  <c r="AX137" i="26"/>
  <c r="BL137" i="26"/>
  <c r="AT138" i="26"/>
  <c r="AU138" i="26"/>
  <c r="AV138" i="26"/>
  <c r="AW138" i="26"/>
  <c r="AX138" i="26"/>
  <c r="BL138" i="26"/>
  <c r="BU138" i="26" s="1"/>
  <c r="AT139" i="26"/>
  <c r="AU139" i="26"/>
  <c r="AV139" i="26"/>
  <c r="AW139" i="26"/>
  <c r="AX139" i="26"/>
  <c r="BL139" i="26"/>
  <c r="AT140" i="26"/>
  <c r="AU140" i="26"/>
  <c r="AV140" i="26"/>
  <c r="AW140" i="26"/>
  <c r="AX140" i="26"/>
  <c r="BL140" i="26"/>
  <c r="BU140" i="26" s="1"/>
  <c r="AT141" i="26"/>
  <c r="AU141" i="26"/>
  <c r="AV141" i="26"/>
  <c r="AW141" i="26"/>
  <c r="AX141" i="26"/>
  <c r="BL141" i="26"/>
  <c r="AT142" i="26"/>
  <c r="AU142" i="26"/>
  <c r="AV142" i="26"/>
  <c r="AW142" i="26"/>
  <c r="AX142" i="26"/>
  <c r="BL142" i="26"/>
  <c r="BU142" i="26" s="1"/>
  <c r="AT143" i="26"/>
  <c r="AU143" i="26"/>
  <c r="AV143" i="26"/>
  <c r="AW143" i="26"/>
  <c r="AX143" i="26"/>
  <c r="BL143" i="26"/>
  <c r="BU143" i="26" s="1"/>
  <c r="AT144" i="26"/>
  <c r="AU144" i="26"/>
  <c r="AV144" i="26"/>
  <c r="AW144" i="26"/>
  <c r="AX144" i="26"/>
  <c r="BL144" i="26"/>
  <c r="BU144" i="26" s="1"/>
  <c r="AT145" i="26"/>
  <c r="AU145" i="26"/>
  <c r="AV145" i="26"/>
  <c r="AW145" i="26"/>
  <c r="AX145" i="26"/>
  <c r="BL145" i="26"/>
  <c r="AT146" i="26"/>
  <c r="AU146" i="26"/>
  <c r="AV146" i="26"/>
  <c r="AW146" i="26"/>
  <c r="AX146" i="26"/>
  <c r="BL146" i="26"/>
  <c r="BU146" i="26" s="1"/>
  <c r="AT147" i="26"/>
  <c r="AU147" i="26"/>
  <c r="AV147" i="26"/>
  <c r="AW147" i="26"/>
  <c r="AX147" i="26"/>
  <c r="BL147" i="26"/>
  <c r="AT148" i="26"/>
  <c r="AU148" i="26"/>
  <c r="AV148" i="26"/>
  <c r="AW148" i="26"/>
  <c r="AX148" i="26"/>
  <c r="BL148" i="26"/>
  <c r="BU148" i="26" s="1"/>
  <c r="AT149" i="26"/>
  <c r="AU149" i="26"/>
  <c r="AV149" i="26"/>
  <c r="AW149" i="26"/>
  <c r="AX149" i="26"/>
  <c r="BL149" i="26"/>
  <c r="AT150" i="26"/>
  <c r="AU150" i="26"/>
  <c r="AV150" i="26"/>
  <c r="AW150" i="26"/>
  <c r="AX150" i="26"/>
  <c r="BL150" i="26"/>
  <c r="BU150" i="26" s="1"/>
  <c r="AT151" i="26"/>
  <c r="AU151" i="26"/>
  <c r="AV151" i="26"/>
  <c r="AW151" i="26"/>
  <c r="AX151" i="26"/>
  <c r="BL151" i="26"/>
  <c r="BU151" i="26" s="1"/>
  <c r="AT152" i="26"/>
  <c r="AU152" i="26"/>
  <c r="AV152" i="26"/>
  <c r="AW152" i="26"/>
  <c r="AX152" i="26"/>
  <c r="BL152" i="26"/>
  <c r="AT153" i="26"/>
  <c r="AU153" i="26"/>
  <c r="AV153" i="26"/>
  <c r="AW153" i="26"/>
  <c r="AX153" i="26"/>
  <c r="BL153" i="26"/>
  <c r="BU153" i="26" s="1"/>
  <c r="AT154" i="26"/>
  <c r="AU154" i="26"/>
  <c r="AV154" i="26"/>
  <c r="AW154" i="26"/>
  <c r="AX154" i="26"/>
  <c r="BL154" i="26"/>
  <c r="AT155" i="26"/>
  <c r="AU155" i="26"/>
  <c r="AV155" i="26"/>
  <c r="AW155" i="26"/>
  <c r="AX155" i="26"/>
  <c r="BL155" i="26"/>
  <c r="BU155" i="26" s="1"/>
  <c r="AT156" i="26"/>
  <c r="AU156" i="26"/>
  <c r="AV156" i="26"/>
  <c r="AW156" i="26"/>
  <c r="AX156" i="26"/>
  <c r="BL156" i="26"/>
  <c r="BU156" i="26" s="1"/>
  <c r="AT157" i="26"/>
  <c r="AU157" i="26"/>
  <c r="AV157" i="26"/>
  <c r="AW157" i="26"/>
  <c r="AX157" i="26"/>
  <c r="BL157" i="26"/>
  <c r="AT158" i="26"/>
  <c r="AU158" i="26"/>
  <c r="AV158" i="26"/>
  <c r="AW158" i="26"/>
  <c r="AX158" i="26"/>
  <c r="BL158" i="26"/>
  <c r="BU158" i="26" s="1"/>
  <c r="AT159" i="26"/>
  <c r="AU159" i="26"/>
  <c r="AV159" i="26"/>
  <c r="AW159" i="26"/>
  <c r="AX159" i="26"/>
  <c r="BL159" i="26"/>
  <c r="BU159" i="26" s="1"/>
  <c r="AT160" i="26"/>
  <c r="AU160" i="26"/>
  <c r="AV160" i="26"/>
  <c r="AW160" i="26"/>
  <c r="AX160" i="26"/>
  <c r="BL160" i="26"/>
  <c r="BU160" i="26" s="1"/>
  <c r="AT161" i="26"/>
  <c r="AU161" i="26"/>
  <c r="AV161" i="26"/>
  <c r="AW161" i="26"/>
  <c r="AX161" i="26"/>
  <c r="BL161" i="26"/>
  <c r="AT162" i="26"/>
  <c r="AU162" i="26"/>
  <c r="AV162" i="26"/>
  <c r="AW162" i="26"/>
  <c r="AX162" i="26"/>
  <c r="BL162" i="26"/>
  <c r="BU162" i="26" s="1"/>
  <c r="U162" i="26" s="1"/>
  <c r="S162" i="26" s="1"/>
  <c r="AT163" i="26"/>
  <c r="AU163" i="26"/>
  <c r="AV163" i="26"/>
  <c r="AW163" i="26"/>
  <c r="AX163" i="26"/>
  <c r="BL163" i="26"/>
  <c r="BU163" i="26" s="1"/>
  <c r="AT164" i="26"/>
  <c r="AU164" i="26"/>
  <c r="AV164" i="26"/>
  <c r="AW164" i="26"/>
  <c r="AX164" i="26"/>
  <c r="BL164" i="26"/>
  <c r="AT165" i="26"/>
  <c r="AU165" i="26"/>
  <c r="AV165" i="26"/>
  <c r="AW165" i="26"/>
  <c r="AX165" i="26"/>
  <c r="BL165" i="26"/>
  <c r="BU165" i="26" s="1"/>
  <c r="AT166" i="26"/>
  <c r="AU166" i="26"/>
  <c r="AV166" i="26"/>
  <c r="AW166" i="26"/>
  <c r="AX166" i="26"/>
  <c r="BL166" i="26"/>
  <c r="BU166" i="26" s="1"/>
  <c r="AT167" i="26"/>
  <c r="AU167" i="26"/>
  <c r="AV167" i="26"/>
  <c r="AW167" i="26"/>
  <c r="AX167" i="26"/>
  <c r="BL167" i="26"/>
  <c r="BU167" i="26" s="1"/>
  <c r="AT168" i="26"/>
  <c r="AU168" i="26"/>
  <c r="AV168" i="26"/>
  <c r="AW168" i="26"/>
  <c r="AX168" i="26"/>
  <c r="BL168" i="26"/>
  <c r="BU168" i="26" s="1"/>
  <c r="AT169" i="26"/>
  <c r="AU169" i="26"/>
  <c r="AV169" i="26"/>
  <c r="AW169" i="26"/>
  <c r="AX169" i="26"/>
  <c r="BL169" i="26"/>
  <c r="AT170" i="26"/>
  <c r="AU170" i="26"/>
  <c r="AV170" i="26"/>
  <c r="AW170" i="26"/>
  <c r="AX170" i="26"/>
  <c r="BL170" i="26"/>
  <c r="AT171" i="26"/>
  <c r="AU171" i="26"/>
  <c r="AV171" i="26"/>
  <c r="AW171" i="26"/>
  <c r="AX171" i="26"/>
  <c r="BL171" i="26"/>
  <c r="BU171" i="26" s="1"/>
  <c r="AT172" i="26"/>
  <c r="AU172" i="26"/>
  <c r="AV172" i="26"/>
  <c r="AW172" i="26"/>
  <c r="AX172" i="26"/>
  <c r="BL172" i="26"/>
  <c r="BU172" i="26" s="1"/>
  <c r="AT173" i="26"/>
  <c r="AU173" i="26"/>
  <c r="AV173" i="26"/>
  <c r="AW173" i="26"/>
  <c r="AX173" i="26"/>
  <c r="BL173" i="26"/>
  <c r="AT174" i="26"/>
  <c r="AU174" i="26"/>
  <c r="AV174" i="26"/>
  <c r="AW174" i="26"/>
  <c r="AX174" i="26"/>
  <c r="BL174" i="26"/>
  <c r="AT175" i="26"/>
  <c r="AU175" i="26"/>
  <c r="AV175" i="26"/>
  <c r="AW175" i="26"/>
  <c r="AX175" i="26"/>
  <c r="BL175" i="26"/>
  <c r="BU175" i="26" s="1"/>
  <c r="AT176" i="26"/>
  <c r="AU176" i="26"/>
  <c r="AV176" i="26"/>
  <c r="AW176" i="26"/>
  <c r="AX176" i="26"/>
  <c r="BL176" i="26"/>
  <c r="BU176" i="26" s="1"/>
  <c r="AT177" i="26"/>
  <c r="AU177" i="26"/>
  <c r="AV177" i="26"/>
  <c r="AW177" i="26"/>
  <c r="AX177" i="26"/>
  <c r="BL177" i="26"/>
  <c r="AT178" i="26"/>
  <c r="AU178" i="26"/>
  <c r="AV178" i="26"/>
  <c r="AW178" i="26"/>
  <c r="AX178" i="26"/>
  <c r="BL178" i="26"/>
  <c r="BU178" i="26" s="1"/>
  <c r="AT179" i="26"/>
  <c r="AU179" i="26"/>
  <c r="AV179" i="26"/>
  <c r="AW179" i="26"/>
  <c r="AX179" i="26"/>
  <c r="BL179" i="26"/>
  <c r="AT180" i="26"/>
  <c r="AU180" i="26"/>
  <c r="AV180" i="26"/>
  <c r="AW180" i="26"/>
  <c r="AX180" i="26"/>
  <c r="BL180" i="26"/>
  <c r="BU180" i="26" s="1"/>
  <c r="AT181" i="26"/>
  <c r="AU181" i="26"/>
  <c r="AV181" i="26"/>
  <c r="AW181" i="26"/>
  <c r="AX181" i="26"/>
  <c r="BL181" i="26"/>
  <c r="BU181" i="26" s="1"/>
  <c r="AT182" i="26"/>
  <c r="AU182" i="26"/>
  <c r="AV182" i="26"/>
  <c r="AW182" i="26"/>
  <c r="AX182" i="26"/>
  <c r="BL182" i="26"/>
  <c r="AT183" i="26"/>
  <c r="AU183" i="26"/>
  <c r="AV183" i="26"/>
  <c r="AW183" i="26"/>
  <c r="AX183" i="26"/>
  <c r="BL183" i="26"/>
  <c r="BU183" i="26" s="1"/>
  <c r="AT184" i="26"/>
  <c r="AU184" i="26"/>
  <c r="AV184" i="26"/>
  <c r="AW184" i="26"/>
  <c r="AX184" i="26"/>
  <c r="BL184" i="26"/>
  <c r="BU184" i="26" s="1"/>
  <c r="AT185" i="26"/>
  <c r="AU185" i="26"/>
  <c r="AV185" i="26"/>
  <c r="AW185" i="26"/>
  <c r="AX185" i="26"/>
  <c r="BL185" i="26"/>
  <c r="BU185" i="26" s="1"/>
  <c r="AT186" i="26"/>
  <c r="AU186" i="26"/>
  <c r="AV186" i="26"/>
  <c r="AW186" i="26"/>
  <c r="AX186" i="26"/>
  <c r="BL186" i="26"/>
  <c r="BU186" i="26" s="1"/>
  <c r="AT187" i="26"/>
  <c r="AU187" i="26"/>
  <c r="AV187" i="26"/>
  <c r="AW187" i="26"/>
  <c r="AX187" i="26"/>
  <c r="BL187" i="26"/>
  <c r="AT188" i="26"/>
  <c r="AU188" i="26"/>
  <c r="AV188" i="26"/>
  <c r="AW188" i="26"/>
  <c r="AX188" i="26"/>
  <c r="BL188" i="26"/>
  <c r="BU188" i="26" s="1"/>
  <c r="AT189" i="26"/>
  <c r="AU189" i="26"/>
  <c r="AV189" i="26"/>
  <c r="AW189" i="26"/>
  <c r="AX189" i="26"/>
  <c r="BL189" i="26"/>
  <c r="AT190" i="26"/>
  <c r="AU190" i="26"/>
  <c r="AV190" i="26"/>
  <c r="AW190" i="26"/>
  <c r="AX190" i="26"/>
  <c r="BL190" i="26"/>
  <c r="BU190" i="26" s="1"/>
  <c r="AT191" i="26"/>
  <c r="AU191" i="26"/>
  <c r="AV191" i="26"/>
  <c r="AW191" i="26"/>
  <c r="AX191" i="26"/>
  <c r="BL191" i="26"/>
  <c r="AT192" i="26"/>
  <c r="AU192" i="26"/>
  <c r="AV192" i="26"/>
  <c r="AW192" i="26"/>
  <c r="AX192" i="26"/>
  <c r="BL192" i="26"/>
  <c r="BU192" i="26" s="1"/>
  <c r="U192" i="26" s="1"/>
  <c r="S192" i="26" s="1"/>
  <c r="AT193" i="26"/>
  <c r="AU193" i="26"/>
  <c r="AV193" i="26"/>
  <c r="AW193" i="26"/>
  <c r="AX193" i="26"/>
  <c r="BL193" i="26"/>
  <c r="BU193" i="26" s="1"/>
  <c r="AT194" i="26"/>
  <c r="AU194" i="26"/>
  <c r="AV194" i="26"/>
  <c r="AW194" i="26"/>
  <c r="AX194" i="26"/>
  <c r="BL194" i="26"/>
  <c r="BU194" i="26" s="1"/>
  <c r="AT195" i="26"/>
  <c r="AU195" i="26"/>
  <c r="AV195" i="26"/>
  <c r="AW195" i="26"/>
  <c r="AX195" i="26"/>
  <c r="BL195" i="26"/>
  <c r="BU195" i="26" s="1"/>
  <c r="AT196" i="26"/>
  <c r="AU196" i="26"/>
  <c r="AV196" i="26"/>
  <c r="AW196" i="26"/>
  <c r="AX196" i="26"/>
  <c r="BL196" i="26"/>
  <c r="BU196" i="26" s="1"/>
  <c r="U196" i="26" s="1"/>
  <c r="S196" i="26" s="1"/>
  <c r="AT197" i="26"/>
  <c r="AU197" i="26"/>
  <c r="AV197" i="26"/>
  <c r="AW197" i="26"/>
  <c r="AX197" i="26"/>
  <c r="BL197" i="26"/>
  <c r="BU197" i="26" s="1"/>
  <c r="AT198" i="26"/>
  <c r="AU198" i="26"/>
  <c r="AV198" i="26"/>
  <c r="AW198" i="26"/>
  <c r="AX198" i="26"/>
  <c r="BL198" i="26"/>
  <c r="AT199" i="26"/>
  <c r="AU199" i="26"/>
  <c r="AV199" i="26"/>
  <c r="AW199" i="26"/>
  <c r="AX199" i="26"/>
  <c r="BL199" i="26"/>
  <c r="BU199" i="26" s="1"/>
  <c r="AT200" i="26"/>
  <c r="AU200" i="26"/>
  <c r="AV200" i="26"/>
  <c r="AW200" i="26"/>
  <c r="AX200" i="26"/>
  <c r="BL200" i="26"/>
  <c r="BU200" i="26" s="1"/>
  <c r="AT201" i="26"/>
  <c r="AU201" i="26"/>
  <c r="AV201" i="26"/>
  <c r="AW201" i="26"/>
  <c r="AX201" i="26"/>
  <c r="BL201" i="26"/>
  <c r="BU201" i="26" s="1"/>
  <c r="AT202" i="26"/>
  <c r="AU202" i="26"/>
  <c r="AV202" i="26"/>
  <c r="AW202" i="26"/>
  <c r="AX202" i="26"/>
  <c r="BL202" i="26"/>
  <c r="BU202" i="26" s="1"/>
  <c r="AT203" i="26"/>
  <c r="AU203" i="26"/>
  <c r="AV203" i="26"/>
  <c r="AW203" i="26"/>
  <c r="AX203" i="26"/>
  <c r="BL203" i="26"/>
  <c r="BU203" i="26" s="1"/>
  <c r="AT204" i="26"/>
  <c r="AU204" i="26"/>
  <c r="AV204" i="26"/>
  <c r="AW204" i="26"/>
  <c r="AX204" i="26"/>
  <c r="BL204" i="26"/>
  <c r="AT205" i="26"/>
  <c r="AU205" i="26"/>
  <c r="AV205" i="26"/>
  <c r="AW205" i="26"/>
  <c r="AX205" i="26"/>
  <c r="BL205" i="26"/>
  <c r="BU205" i="26" s="1"/>
  <c r="BL8" i="26"/>
  <c r="BU8" i="26" s="1"/>
  <c r="BL9" i="26"/>
  <c r="BU9" i="26" s="1"/>
  <c r="U9" i="26" s="1"/>
  <c r="S9" i="26" s="1"/>
  <c r="BL10" i="26"/>
  <c r="BL11" i="26"/>
  <c r="BL12" i="26"/>
  <c r="BU12" i="26" s="1"/>
  <c r="BL13" i="26"/>
  <c r="BU13" i="26" s="1"/>
  <c r="U13" i="26" s="1"/>
  <c r="S13" i="26" s="1"/>
  <c r="BL14" i="26"/>
  <c r="BL15" i="26"/>
  <c r="BU15" i="26" s="1"/>
  <c r="BL16" i="26"/>
  <c r="BU16" i="26" s="1"/>
  <c r="BL17" i="26"/>
  <c r="BU17" i="26" s="1"/>
  <c r="AX8" i="26"/>
  <c r="AX9" i="26"/>
  <c r="AX10" i="26"/>
  <c r="AX11" i="26"/>
  <c r="AX12" i="26"/>
  <c r="AX13" i="26"/>
  <c r="AX14" i="26"/>
  <c r="AX15" i="26"/>
  <c r="AX16" i="26"/>
  <c r="AX17" i="26"/>
  <c r="AW8" i="26"/>
  <c r="AW9" i="26"/>
  <c r="AW10" i="26"/>
  <c r="AW11" i="26"/>
  <c r="AW12" i="26"/>
  <c r="AW13" i="26"/>
  <c r="AW14" i="26"/>
  <c r="AW15" i="26"/>
  <c r="AW16" i="26"/>
  <c r="AW17" i="26"/>
  <c r="AV8" i="26"/>
  <c r="AV9" i="26"/>
  <c r="AV10" i="26"/>
  <c r="AV11" i="26"/>
  <c r="AV12" i="26"/>
  <c r="AV13" i="26"/>
  <c r="AV14" i="26"/>
  <c r="AV15" i="26"/>
  <c r="AV16" i="26"/>
  <c r="AV17" i="26"/>
  <c r="AU8" i="26"/>
  <c r="AU9" i="26"/>
  <c r="AU10" i="26"/>
  <c r="AU11" i="26"/>
  <c r="AU12" i="26"/>
  <c r="AU13" i="26"/>
  <c r="AU14" i="26"/>
  <c r="AU15" i="26"/>
  <c r="AU16" i="26"/>
  <c r="AU17" i="26"/>
  <c r="AT8" i="26"/>
  <c r="AT9" i="26"/>
  <c r="R9" i="26" s="1"/>
  <c r="AT10" i="26"/>
  <c r="AT11" i="26"/>
  <c r="AT12" i="26"/>
  <c r="AT13" i="26"/>
  <c r="AT14" i="26"/>
  <c r="AT15" i="26"/>
  <c r="AT16" i="26"/>
  <c r="AT17" i="26"/>
  <c r="B7" i="26"/>
  <c r="R202" i="26"/>
  <c r="Q198" i="26"/>
  <c r="R194" i="26"/>
  <c r="R186" i="26"/>
  <c r="R178" i="26"/>
  <c r="R170" i="26"/>
  <c r="Q166" i="26"/>
  <c r="R162" i="26"/>
  <c r="Q158" i="26"/>
  <c r="Q150" i="26"/>
  <c r="R146" i="26"/>
  <c r="R142" i="26"/>
  <c r="Q134" i="26"/>
  <c r="R130" i="26"/>
  <c r="R122" i="26"/>
  <c r="R114" i="26"/>
  <c r="R94" i="26"/>
  <c r="R203" i="26"/>
  <c r="Q203" i="26"/>
  <c r="Q199" i="26"/>
  <c r="R199" i="26"/>
  <c r="Q195" i="26"/>
  <c r="R195" i="26"/>
  <c r="Q191" i="26"/>
  <c r="R191" i="26"/>
  <c r="R187" i="26"/>
  <c r="Q187" i="26"/>
  <c r="Q183" i="26"/>
  <c r="R183" i="26"/>
  <c r="Q179" i="26"/>
  <c r="R179" i="26"/>
  <c r="Q175" i="26"/>
  <c r="R175" i="26"/>
  <c r="R171" i="26"/>
  <c r="Q171" i="26"/>
  <c r="Q167" i="26"/>
  <c r="R167" i="26"/>
  <c r="Q163" i="26"/>
  <c r="R163" i="26"/>
  <c r="Q159" i="26"/>
  <c r="R159" i="26"/>
  <c r="R155" i="26"/>
  <c r="Q155" i="26"/>
  <c r="Q151" i="26"/>
  <c r="R151" i="26"/>
  <c r="Q147" i="26"/>
  <c r="R147" i="26"/>
  <c r="R143" i="26"/>
  <c r="Q143" i="26"/>
  <c r="Q139" i="26"/>
  <c r="R139" i="26"/>
  <c r="Q135" i="26"/>
  <c r="R135" i="26"/>
  <c r="Q131" i="26"/>
  <c r="R131" i="26"/>
  <c r="R127" i="26"/>
  <c r="Q127" i="26"/>
  <c r="Q123" i="26"/>
  <c r="R123" i="26"/>
  <c r="Q119" i="26"/>
  <c r="R119" i="26"/>
  <c r="Q115" i="26"/>
  <c r="R115" i="26"/>
  <c r="R111" i="26"/>
  <c r="Q111" i="26"/>
  <c r="Q107" i="26"/>
  <c r="R107" i="26"/>
  <c r="Q103" i="26"/>
  <c r="R103" i="26"/>
  <c r="Q99" i="26"/>
  <c r="R99" i="26"/>
  <c r="Q95" i="26"/>
  <c r="R95" i="26"/>
  <c r="Q91" i="26"/>
  <c r="R91" i="26"/>
  <c r="Q87" i="26"/>
  <c r="R87" i="26"/>
  <c r="Q83" i="26"/>
  <c r="R83" i="26"/>
  <c r="R79" i="26"/>
  <c r="Q79" i="26"/>
  <c r="Q75" i="26"/>
  <c r="R75" i="26"/>
  <c r="Q71" i="26"/>
  <c r="R71" i="26"/>
  <c r="Q67" i="26"/>
  <c r="R67" i="26"/>
  <c r="Q63" i="26"/>
  <c r="R63" i="26"/>
  <c r="Q59" i="26"/>
  <c r="R59" i="26"/>
  <c r="Q55" i="26"/>
  <c r="R55" i="26"/>
  <c r="Q51" i="26"/>
  <c r="R51" i="26"/>
  <c r="R47" i="26"/>
  <c r="Q47" i="26"/>
  <c r="Q43" i="26"/>
  <c r="R43" i="26"/>
  <c r="Q39" i="26"/>
  <c r="R39" i="26"/>
  <c r="Q35" i="26"/>
  <c r="R35" i="26"/>
  <c r="Q31" i="26"/>
  <c r="R31" i="26"/>
  <c r="Q27" i="26"/>
  <c r="R27" i="26"/>
  <c r="Q23" i="26"/>
  <c r="R23" i="26"/>
  <c r="Q19" i="26"/>
  <c r="R19" i="26"/>
  <c r="R17" i="26"/>
  <c r="Q17" i="26"/>
  <c r="R13" i="26"/>
  <c r="Q13" i="26"/>
  <c r="R190" i="26"/>
  <c r="R182" i="26"/>
  <c r="R174" i="26"/>
  <c r="Q154" i="26"/>
  <c r="Q138" i="26"/>
  <c r="Q126" i="26"/>
  <c r="R118" i="26"/>
  <c r="Q110" i="26"/>
  <c r="Q106" i="26"/>
  <c r="R102" i="26"/>
  <c r="Q98" i="26"/>
  <c r="Q90" i="26"/>
  <c r="R86" i="26"/>
  <c r="Q82" i="26"/>
  <c r="Q78" i="26"/>
  <c r="Q74" i="26"/>
  <c r="R70" i="26"/>
  <c r="Q66" i="26"/>
  <c r="Q62" i="26"/>
  <c r="Q58" i="26"/>
  <c r="R54" i="26"/>
  <c r="Q50" i="26"/>
  <c r="Q46" i="26"/>
  <c r="Q42" i="26"/>
  <c r="R38" i="26"/>
  <c r="Q34" i="26"/>
  <c r="Q30" i="26"/>
  <c r="Q26" i="26"/>
  <c r="R22" i="26"/>
  <c r="R204" i="26"/>
  <c r="R160" i="26"/>
  <c r="R76" i="26"/>
  <c r="R52" i="26"/>
  <c r="R32" i="26"/>
  <c r="R18" i="26"/>
  <c r="R14" i="26"/>
  <c r="Q14" i="26"/>
  <c r="R201" i="26"/>
  <c r="Q201" i="26"/>
  <c r="Q193" i="26"/>
  <c r="Q189" i="26"/>
  <c r="Q181" i="26"/>
  <c r="R177" i="26"/>
  <c r="R169" i="26"/>
  <c r="Q169" i="26"/>
  <c r="Q161" i="26"/>
  <c r="Q157" i="26"/>
  <c r="Q149" i="26"/>
  <c r="R145" i="26"/>
  <c r="R137" i="26"/>
  <c r="Q137" i="26"/>
  <c r="Q129" i="26"/>
  <c r="Q125" i="26"/>
  <c r="Q117" i="26"/>
  <c r="R113" i="26"/>
  <c r="R105" i="26"/>
  <c r="Q105" i="26"/>
  <c r="Q97" i="26"/>
  <c r="Q93" i="26"/>
  <c r="Q85" i="26"/>
  <c r="R81" i="26"/>
  <c r="R73" i="26"/>
  <c r="Q73" i="26"/>
  <c r="Q65" i="26"/>
  <c r="Q61" i="26"/>
  <c r="Q53" i="26"/>
  <c r="R49" i="26"/>
  <c r="R41" i="26"/>
  <c r="Q41" i="26"/>
  <c r="Q33" i="26"/>
  <c r="Q29" i="26"/>
  <c r="Q21" i="26"/>
  <c r="AD16" i="26"/>
  <c r="AB16" i="26"/>
  <c r="C13" i="16"/>
  <c r="D33" i="16" s="1"/>
  <c r="G27" i="15"/>
  <c r="G26" i="15"/>
  <c r="G25" i="15"/>
  <c r="G41" i="15"/>
  <c r="G40" i="15"/>
  <c r="G39" i="15"/>
  <c r="G38" i="15"/>
  <c r="G37" i="15"/>
  <c r="G36" i="15"/>
  <c r="G35" i="15"/>
  <c r="B40" i="15"/>
  <c r="C35" i="15"/>
  <c r="C36" i="15"/>
  <c r="H36" i="15" s="1"/>
  <c r="C37" i="15"/>
  <c r="C38" i="15"/>
  <c r="C39" i="15"/>
  <c r="C40" i="15"/>
  <c r="C41" i="15"/>
  <c r="B37" i="15"/>
  <c r="C22" i="21"/>
  <c r="D22" i="21"/>
  <c r="H87" i="21"/>
  <c r="G87" i="21"/>
  <c r="F87" i="21"/>
  <c r="E87" i="21"/>
  <c r="D87" i="21"/>
  <c r="C87" i="21"/>
  <c r="H74" i="21"/>
  <c r="G74" i="21"/>
  <c r="F74" i="21"/>
  <c r="E74" i="21"/>
  <c r="D74" i="21"/>
  <c r="C74" i="21"/>
  <c r="I73" i="21"/>
  <c r="I72" i="21"/>
  <c r="I71" i="21"/>
  <c r="I70" i="21"/>
  <c r="C63" i="21"/>
  <c r="H49" i="21"/>
  <c r="G49" i="21"/>
  <c r="F49" i="21"/>
  <c r="E49" i="21"/>
  <c r="D49" i="21"/>
  <c r="H41" i="21"/>
  <c r="H51" i="21" s="1"/>
  <c r="H34" i="21"/>
  <c r="G34" i="21"/>
  <c r="F34" i="21"/>
  <c r="E34" i="21"/>
  <c r="D34" i="21"/>
  <c r="C34" i="21"/>
  <c r="I33" i="21"/>
  <c r="I32" i="21"/>
  <c r="I31" i="21"/>
  <c r="I30" i="21"/>
  <c r="I29" i="21"/>
  <c r="G80" i="21"/>
  <c r="H80" i="21"/>
  <c r="H89" i="21" s="1"/>
  <c r="E80" i="21"/>
  <c r="C80" i="21"/>
  <c r="C33" i="16"/>
  <c r="C5" i="16"/>
  <c r="D5" i="16" s="1"/>
  <c r="E5" i="16" s="1"/>
  <c r="F5" i="16" s="1"/>
  <c r="G5" i="16" s="1"/>
  <c r="H5" i="16" s="1"/>
  <c r="I5" i="16" s="1"/>
  <c r="J5" i="16" s="1"/>
  <c r="K5" i="16" s="1"/>
  <c r="L5" i="16" s="1"/>
  <c r="M5" i="16" s="1"/>
  <c r="N5" i="16" s="1"/>
  <c r="O5" i="16" s="1"/>
  <c r="P5" i="16" s="1"/>
  <c r="Q5" i="16" s="1"/>
  <c r="R5" i="16" s="1"/>
  <c r="S5" i="16" s="1"/>
  <c r="T5" i="16" s="1"/>
  <c r="U5" i="16" s="1"/>
  <c r="V5" i="16" s="1"/>
  <c r="W5" i="16" s="1"/>
  <c r="X5" i="16" s="1"/>
  <c r="C4" i="16"/>
  <c r="D4" i="16" s="1"/>
  <c r="E4" i="16" s="1"/>
  <c r="F4" i="16" s="1"/>
  <c r="G4" i="16" s="1"/>
  <c r="H4" i="16" s="1"/>
  <c r="I4" i="16" s="1"/>
  <c r="J4" i="16" s="1"/>
  <c r="K4" i="16" s="1"/>
  <c r="L4" i="16" s="1"/>
  <c r="M4" i="16" s="1"/>
  <c r="N4" i="16" s="1"/>
  <c r="O4" i="16" s="1"/>
  <c r="P4" i="16" s="1"/>
  <c r="Q4" i="16" s="1"/>
  <c r="R4" i="16" s="1"/>
  <c r="S4" i="16" s="1"/>
  <c r="T4" i="16" s="1"/>
  <c r="U4" i="16" s="1"/>
  <c r="V4" i="16" s="1"/>
  <c r="W4" i="16" s="1"/>
  <c r="X4" i="16" s="1"/>
  <c r="F41" i="15"/>
  <c r="B41" i="15"/>
  <c r="F40" i="15"/>
  <c r="F39" i="15"/>
  <c r="B39" i="15"/>
  <c r="F38" i="15"/>
  <c r="B38" i="15"/>
  <c r="F37" i="15"/>
  <c r="F36" i="15"/>
  <c r="B36" i="15"/>
  <c r="F35" i="15"/>
  <c r="B35" i="15"/>
  <c r="H33" i="15"/>
  <c r="C27" i="15"/>
  <c r="B27" i="15"/>
  <c r="C26" i="15"/>
  <c r="B26" i="15"/>
  <c r="C25" i="15"/>
  <c r="B25" i="15"/>
  <c r="H24" i="15"/>
  <c r="I24" i="15" s="1"/>
  <c r="J24" i="15" s="1"/>
  <c r="K24" i="15" s="1"/>
  <c r="H20" i="15"/>
  <c r="I20" i="15" s="1"/>
  <c r="J20" i="15" s="1"/>
  <c r="K20" i="15" s="1"/>
  <c r="L20" i="15" s="1"/>
  <c r="M20" i="15" s="1"/>
  <c r="N20" i="15" s="1"/>
  <c r="O20" i="15" s="1"/>
  <c r="P20" i="15" s="1"/>
  <c r="Q20" i="15" s="1"/>
  <c r="R20" i="15" s="1"/>
  <c r="S20" i="15" s="1"/>
  <c r="T20" i="15" s="1"/>
  <c r="U20" i="15" s="1"/>
  <c r="V20" i="15" s="1"/>
  <c r="W20" i="15" s="1"/>
  <c r="X20" i="15" s="1"/>
  <c r="Y20" i="15" s="1"/>
  <c r="Z20" i="15" s="1"/>
  <c r="AA20" i="15" s="1"/>
  <c r="AB20" i="15" s="1"/>
  <c r="AC20" i="15" s="1"/>
  <c r="B20" i="15"/>
  <c r="H19" i="15"/>
  <c r="I19" i="15" s="1"/>
  <c r="J19" i="15" s="1"/>
  <c r="K19" i="15" s="1"/>
  <c r="L19" i="15" s="1"/>
  <c r="M19" i="15" s="1"/>
  <c r="N19" i="15" s="1"/>
  <c r="O19" i="15" s="1"/>
  <c r="P19" i="15" s="1"/>
  <c r="Q19" i="15" s="1"/>
  <c r="R19" i="15" s="1"/>
  <c r="S19" i="15" s="1"/>
  <c r="T19" i="15" s="1"/>
  <c r="U19" i="15" s="1"/>
  <c r="V19" i="15" s="1"/>
  <c r="W19" i="15" s="1"/>
  <c r="X19" i="15" s="1"/>
  <c r="Y19" i="15" s="1"/>
  <c r="Z19" i="15" s="1"/>
  <c r="AA19" i="15" s="1"/>
  <c r="AB19" i="15" s="1"/>
  <c r="AC19" i="15" s="1"/>
  <c r="B19" i="15"/>
  <c r="H18" i="15"/>
  <c r="I18" i="15" s="1"/>
  <c r="J18" i="15" s="1"/>
  <c r="K18" i="15" s="1"/>
  <c r="L18" i="15" s="1"/>
  <c r="M18" i="15" s="1"/>
  <c r="N18" i="15" s="1"/>
  <c r="O18" i="15" s="1"/>
  <c r="P18" i="15" s="1"/>
  <c r="Q18" i="15" s="1"/>
  <c r="R18" i="15" s="1"/>
  <c r="S18" i="15" s="1"/>
  <c r="T18" i="15" s="1"/>
  <c r="U18" i="15" s="1"/>
  <c r="V18" i="15" s="1"/>
  <c r="W18" i="15" s="1"/>
  <c r="X18" i="15" s="1"/>
  <c r="Y18" i="15" s="1"/>
  <c r="Z18" i="15" s="1"/>
  <c r="AA18" i="15" s="1"/>
  <c r="AB18" i="15" s="1"/>
  <c r="AC18" i="15" s="1"/>
  <c r="B18" i="15"/>
  <c r="H17" i="15"/>
  <c r="I17" i="15" s="1"/>
  <c r="J17" i="15" s="1"/>
  <c r="K17" i="15" s="1"/>
  <c r="L17" i="15" s="1"/>
  <c r="M17" i="15" s="1"/>
  <c r="N17" i="15" s="1"/>
  <c r="O17" i="15" s="1"/>
  <c r="P17" i="15" s="1"/>
  <c r="Q17" i="15" s="1"/>
  <c r="R17" i="15" s="1"/>
  <c r="S17" i="15" s="1"/>
  <c r="T17" i="15" s="1"/>
  <c r="U17" i="15" s="1"/>
  <c r="V17" i="15" s="1"/>
  <c r="W17" i="15" s="1"/>
  <c r="X17" i="15" s="1"/>
  <c r="Y17" i="15" s="1"/>
  <c r="Z17" i="15" s="1"/>
  <c r="AA17" i="15" s="1"/>
  <c r="AB17" i="15" s="1"/>
  <c r="AC17" i="15" s="1"/>
  <c r="B17" i="15"/>
  <c r="H16" i="15"/>
  <c r="I16" i="15" s="1"/>
  <c r="J16" i="15" s="1"/>
  <c r="K16" i="15" s="1"/>
  <c r="L16" i="15" s="1"/>
  <c r="M16" i="15" s="1"/>
  <c r="N16" i="15" s="1"/>
  <c r="O16" i="15" s="1"/>
  <c r="P16" i="15" s="1"/>
  <c r="Q16" i="15" s="1"/>
  <c r="R16" i="15" s="1"/>
  <c r="S16" i="15" s="1"/>
  <c r="T16" i="15" s="1"/>
  <c r="U16" i="15" s="1"/>
  <c r="V16" i="15" s="1"/>
  <c r="W16" i="15" s="1"/>
  <c r="X16" i="15" s="1"/>
  <c r="Y16" i="15" s="1"/>
  <c r="Z16" i="15" s="1"/>
  <c r="AA16" i="15" s="1"/>
  <c r="AB16" i="15" s="1"/>
  <c r="AC16" i="15" s="1"/>
  <c r="B16" i="15"/>
  <c r="H15" i="15"/>
  <c r="I15" i="15" s="1"/>
  <c r="J15" i="15" s="1"/>
  <c r="K15" i="15" s="1"/>
  <c r="L15" i="15" s="1"/>
  <c r="M15" i="15" s="1"/>
  <c r="N15" i="15" s="1"/>
  <c r="O15" i="15" s="1"/>
  <c r="P15" i="15" s="1"/>
  <c r="Q15" i="15" s="1"/>
  <c r="R15" i="15" s="1"/>
  <c r="S15" i="15" s="1"/>
  <c r="T15" i="15" s="1"/>
  <c r="U15" i="15" s="1"/>
  <c r="V15" i="15" s="1"/>
  <c r="W15" i="15" s="1"/>
  <c r="X15" i="15" s="1"/>
  <c r="Y15" i="15" s="1"/>
  <c r="Z15" i="15" s="1"/>
  <c r="AA15" i="15" s="1"/>
  <c r="AB15" i="15" s="1"/>
  <c r="AC15" i="15" s="1"/>
  <c r="B15" i="15"/>
  <c r="H14" i="15"/>
  <c r="I14" i="15" s="1"/>
  <c r="J14" i="15" s="1"/>
  <c r="K14" i="15" s="1"/>
  <c r="L14" i="15" s="1"/>
  <c r="M14" i="15" s="1"/>
  <c r="N14" i="15" s="1"/>
  <c r="O14" i="15" s="1"/>
  <c r="P14" i="15" s="1"/>
  <c r="Q14" i="15" s="1"/>
  <c r="R14" i="15" s="1"/>
  <c r="S14" i="15" s="1"/>
  <c r="T14" i="15" s="1"/>
  <c r="U14" i="15" s="1"/>
  <c r="V14" i="15" s="1"/>
  <c r="W14" i="15" s="1"/>
  <c r="X14" i="15" s="1"/>
  <c r="Y14" i="15" s="1"/>
  <c r="Z14" i="15" s="1"/>
  <c r="AA14" i="15" s="1"/>
  <c r="AB14" i="15" s="1"/>
  <c r="AC14" i="15" s="1"/>
  <c r="B14" i="15"/>
  <c r="H13" i="15"/>
  <c r="I13" i="15" s="1"/>
  <c r="B13" i="15"/>
  <c r="H12" i="15"/>
  <c r="I12" i="15" s="1"/>
  <c r="J12" i="15" s="1"/>
  <c r="K12" i="15" s="1"/>
  <c r="L12" i="15" s="1"/>
  <c r="M12" i="15" s="1"/>
  <c r="N12" i="15" s="1"/>
  <c r="O12" i="15" s="1"/>
  <c r="P12" i="15" s="1"/>
  <c r="Q12" i="15" s="1"/>
  <c r="R12" i="15" s="1"/>
  <c r="S12" i="15" s="1"/>
  <c r="T12" i="15" s="1"/>
  <c r="U12" i="15" s="1"/>
  <c r="V12" i="15" s="1"/>
  <c r="W12" i="15" s="1"/>
  <c r="X12" i="15" s="1"/>
  <c r="Y12" i="15" s="1"/>
  <c r="Z12" i="15" s="1"/>
  <c r="AA12" i="15" s="1"/>
  <c r="AB12" i="15" s="1"/>
  <c r="AC12" i="15" s="1"/>
  <c r="B12" i="15"/>
  <c r="H11" i="15"/>
  <c r="B11" i="15"/>
  <c r="H9" i="15"/>
  <c r="I4" i="15"/>
  <c r="B39" i="14"/>
  <c r="E37" i="14"/>
  <c r="C22" i="14"/>
  <c r="I11" i="15"/>
  <c r="J11" i="15" s="1"/>
  <c r="K11" i="15" s="1"/>
  <c r="F24" i="14"/>
  <c r="H26" i="15"/>
  <c r="D6" i="16"/>
  <c r="D7" i="16" s="1"/>
  <c r="D33" i="23"/>
  <c r="E75" i="30" s="1"/>
  <c r="C39" i="23"/>
  <c r="E33" i="23"/>
  <c r="E39" i="23" s="1"/>
  <c r="AB186" i="26"/>
  <c r="AB174" i="26"/>
  <c r="AB162" i="26"/>
  <c r="AB138" i="26"/>
  <c r="AB126" i="26"/>
  <c r="AB114" i="26"/>
  <c r="AB90" i="26"/>
  <c r="AB78" i="26"/>
  <c r="AB66" i="26"/>
  <c r="AB42" i="26"/>
  <c r="AB30" i="26"/>
  <c r="AB18" i="26"/>
  <c r="AB205" i="26"/>
  <c r="AB193" i="26"/>
  <c r="AB181" i="26"/>
  <c r="AB169" i="26"/>
  <c r="AB157" i="26"/>
  <c r="AB153" i="26"/>
  <c r="AB149" i="26"/>
  <c r="AB145" i="26"/>
  <c r="AB141" i="26"/>
  <c r="AB137" i="26"/>
  <c r="AB133" i="26"/>
  <c r="AB129" i="26"/>
  <c r="AB125" i="26"/>
  <c r="AB121" i="26"/>
  <c r="AB117" i="26"/>
  <c r="AB113" i="26"/>
  <c r="AB109" i="26"/>
  <c r="AB105" i="26"/>
  <c r="AB101" i="26"/>
  <c r="AB97" i="26"/>
  <c r="AB93" i="26"/>
  <c r="AB89" i="26"/>
  <c r="AB85" i="26"/>
  <c r="AB81" i="26"/>
  <c r="AB77" i="26"/>
  <c r="AB73" i="26"/>
  <c r="AB69" i="26"/>
  <c r="AB65" i="26"/>
  <c r="AB61" i="26"/>
  <c r="AB57" i="26"/>
  <c r="AB53" i="26"/>
  <c r="AB49" i="26"/>
  <c r="AB45" i="26"/>
  <c r="AB41" i="26"/>
  <c r="AB37" i="26"/>
  <c r="AB33" i="26"/>
  <c r="AB29" i="26"/>
  <c r="AB25" i="26"/>
  <c r="AB21" i="26"/>
  <c r="AB17" i="26"/>
  <c r="AB12" i="26"/>
  <c r="AB8" i="26"/>
  <c r="AB178" i="26"/>
  <c r="AB154" i="26"/>
  <c r="AB142" i="26"/>
  <c r="AB130" i="26"/>
  <c r="AB106" i="26"/>
  <c r="AB94" i="26"/>
  <c r="AB86" i="26"/>
  <c r="AB58" i="26"/>
  <c r="AB46" i="26"/>
  <c r="AB38" i="26"/>
  <c r="AB13" i="26"/>
  <c r="AB197" i="26"/>
  <c r="AB189" i="26"/>
  <c r="AB177" i="26"/>
  <c r="AB165" i="26"/>
  <c r="AB204" i="26"/>
  <c r="AB200" i="26"/>
  <c r="AB196" i="26"/>
  <c r="AB192" i="26"/>
  <c r="AB188" i="26"/>
  <c r="AB184" i="26"/>
  <c r="AB180" i="26"/>
  <c r="AB176" i="26"/>
  <c r="AB172" i="26"/>
  <c r="AB168" i="26"/>
  <c r="AB164" i="26"/>
  <c r="AB160" i="26"/>
  <c r="AB156" i="26"/>
  <c r="AB152" i="26"/>
  <c r="AB148" i="26"/>
  <c r="AB144" i="26"/>
  <c r="AB140" i="26"/>
  <c r="AB136" i="26"/>
  <c r="AB132" i="26"/>
  <c r="AB128" i="26"/>
  <c r="AB124" i="26"/>
  <c r="AB120" i="26"/>
  <c r="AB116" i="26"/>
  <c r="AB112" i="26"/>
  <c r="AB108" i="26"/>
  <c r="AB104" i="26"/>
  <c r="AB100" i="26"/>
  <c r="AB96" i="26"/>
  <c r="AB92" i="26"/>
  <c r="AB88" i="26"/>
  <c r="AB84" i="26"/>
  <c r="AB80" i="26"/>
  <c r="AB76" i="26"/>
  <c r="AB72" i="26"/>
  <c r="AB68" i="26"/>
  <c r="AB64" i="26"/>
  <c r="AB60" i="26"/>
  <c r="AB56" i="26"/>
  <c r="AB52" i="26"/>
  <c r="AB48" i="26"/>
  <c r="AB44" i="26"/>
  <c r="AB40" i="26"/>
  <c r="AB36" i="26"/>
  <c r="AB32" i="26"/>
  <c r="AB28" i="26"/>
  <c r="AB24" i="26"/>
  <c r="AB20" i="26"/>
  <c r="AB190" i="26"/>
  <c r="AB170" i="26"/>
  <c r="AB158" i="26"/>
  <c r="AB146" i="26"/>
  <c r="AB122" i="26"/>
  <c r="AB110" i="26"/>
  <c r="AB98" i="26"/>
  <c r="AB70" i="26"/>
  <c r="AB62" i="26"/>
  <c r="AB50" i="26"/>
  <c r="AB22" i="26"/>
  <c r="AB9" i="26"/>
  <c r="AB201" i="26"/>
  <c r="AB185" i="26"/>
  <c r="AB173" i="26"/>
  <c r="AB161" i="26"/>
  <c r="AB203" i="26"/>
  <c r="AB171" i="26"/>
  <c r="AB143" i="26"/>
  <c r="AB115" i="26"/>
  <c r="AB107" i="26"/>
  <c r="AB83" i="26"/>
  <c r="AB79" i="26"/>
  <c r="AB59" i="26"/>
  <c r="AB51" i="26"/>
  <c r="AB31" i="26"/>
  <c r="AB19" i="26"/>
  <c r="AA11" i="26"/>
  <c r="AA13" i="26"/>
  <c r="AA15" i="26"/>
  <c r="AA18" i="26"/>
  <c r="AA20" i="26"/>
  <c r="AA22" i="26"/>
  <c r="AA24" i="26"/>
  <c r="AA26" i="26"/>
  <c r="AA28" i="26"/>
  <c r="AA29" i="26"/>
  <c r="AA30" i="26"/>
  <c r="AA32" i="26"/>
  <c r="AA33" i="26"/>
  <c r="AA34" i="26"/>
  <c r="AA38" i="26"/>
  <c r="AA40" i="26"/>
  <c r="AA41" i="26"/>
  <c r="AA42" i="26"/>
  <c r="AA44" i="26"/>
  <c r="AA46" i="26"/>
  <c r="AA49" i="26"/>
  <c r="AA50" i="26"/>
  <c r="AA52" i="26"/>
  <c r="AA54" i="26"/>
  <c r="AA56" i="26"/>
  <c r="AA58" i="26"/>
  <c r="AA61" i="26"/>
  <c r="AA62" i="26"/>
  <c r="AA64" i="26"/>
  <c r="AA66" i="26"/>
  <c r="AA68" i="26"/>
  <c r="AA70" i="26"/>
  <c r="AA74" i="26"/>
  <c r="AA76" i="26"/>
  <c r="AA78" i="26"/>
  <c r="AA80" i="26"/>
  <c r="AA82" i="26"/>
  <c r="AA84" i="26"/>
  <c r="AA86" i="26"/>
  <c r="AA88" i="26"/>
  <c r="AA90" i="26"/>
  <c r="AA92" i="26"/>
  <c r="AA94" i="26"/>
  <c r="AA96" i="26"/>
  <c r="AA97" i="26"/>
  <c r="AA98" i="26"/>
  <c r="AA102" i="26"/>
  <c r="AA104" i="26"/>
  <c r="AA105" i="26"/>
  <c r="AA106" i="26"/>
  <c r="AA108" i="26"/>
  <c r="AA109" i="26"/>
  <c r="AA110" i="26"/>
  <c r="AA114" i="26"/>
  <c r="AA116" i="26"/>
  <c r="AA118" i="26"/>
  <c r="AA120" i="26"/>
  <c r="AA122" i="26"/>
  <c r="AA125" i="26"/>
  <c r="AA126" i="26"/>
  <c r="AA128" i="26"/>
  <c r="AA130" i="26"/>
  <c r="AA132" i="26"/>
  <c r="AA134" i="26"/>
  <c r="AA138" i="26"/>
  <c r="AA140" i="26"/>
  <c r="AA142" i="26"/>
  <c r="AA144" i="26"/>
  <c r="AA145" i="26"/>
  <c r="AA146" i="26"/>
  <c r="AA148" i="26"/>
  <c r="AA150" i="26"/>
  <c r="AA152" i="26"/>
  <c r="AA154" i="26"/>
  <c r="AA156" i="26"/>
  <c r="AA158" i="26"/>
  <c r="AA160" i="26"/>
  <c r="AA162" i="26"/>
  <c r="AA166" i="26"/>
  <c r="AA168" i="26"/>
  <c r="AA170" i="26"/>
  <c r="AA172" i="26"/>
  <c r="AA174" i="26"/>
  <c r="AA178" i="26"/>
  <c r="AA180" i="26"/>
  <c r="AA182" i="26"/>
  <c r="AA184" i="26"/>
  <c r="AA185" i="26"/>
  <c r="AA186" i="26"/>
  <c r="AA190" i="26"/>
  <c r="AA192" i="26"/>
  <c r="AA194" i="26"/>
  <c r="AA196" i="26"/>
  <c r="AA198" i="26"/>
  <c r="AA201" i="26"/>
  <c r="AA202" i="26"/>
  <c r="AA204" i="26"/>
  <c r="AC173" i="26"/>
  <c r="AC97" i="26"/>
  <c r="AC61" i="26"/>
  <c r="AC200" i="26"/>
  <c r="AC192" i="26"/>
  <c r="AC180" i="26"/>
  <c r="AC164" i="26"/>
  <c r="AC156" i="26"/>
  <c r="AC148" i="26"/>
  <c r="AC128" i="26"/>
  <c r="AC120" i="26"/>
  <c r="AC112" i="26"/>
  <c r="AC96" i="26"/>
  <c r="AC88" i="26"/>
  <c r="AC76" i="26"/>
  <c r="AC60" i="26"/>
  <c r="AC52" i="26"/>
  <c r="AC44" i="26"/>
  <c r="AC28" i="26"/>
  <c r="AC197" i="26"/>
  <c r="AC129" i="26"/>
  <c r="AC93" i="26"/>
  <c r="AC33" i="26"/>
  <c r="AC204" i="26"/>
  <c r="AC196" i="26"/>
  <c r="AC184" i="26"/>
  <c r="AC176" i="26"/>
  <c r="AC168" i="26"/>
  <c r="AC152" i="26"/>
  <c r="AC144" i="26"/>
  <c r="AC136" i="26"/>
  <c r="AC124" i="26"/>
  <c r="AC116" i="26"/>
  <c r="AC108" i="26"/>
  <c r="AC92" i="26"/>
  <c r="AC84" i="26"/>
  <c r="AC80" i="26"/>
  <c r="AC64" i="26"/>
  <c r="AC56" i="26"/>
  <c r="AC48" i="26"/>
  <c r="AC32" i="26"/>
  <c r="AC24" i="26"/>
  <c r="AC20" i="26"/>
  <c r="AC203" i="26"/>
  <c r="AC199" i="26"/>
  <c r="AC195" i="26"/>
  <c r="AC191" i="26"/>
  <c r="AC187" i="26"/>
  <c r="AC183" i="26"/>
  <c r="AC179" i="26"/>
  <c r="AC175" i="26"/>
  <c r="AC171" i="26"/>
  <c r="AC167" i="26"/>
  <c r="AC163" i="26"/>
  <c r="AC159" i="26"/>
  <c r="AC155" i="26"/>
  <c r="AC151" i="26"/>
  <c r="AC147" i="26"/>
  <c r="AC143" i="26"/>
  <c r="AC139" i="26"/>
  <c r="AC135" i="26"/>
  <c r="AC131" i="26"/>
  <c r="AC127" i="26"/>
  <c r="AC123" i="26"/>
  <c r="AC119" i="26"/>
  <c r="AC115" i="26"/>
  <c r="AC111" i="26"/>
  <c r="AC107" i="26"/>
  <c r="AC103" i="26"/>
  <c r="AC99" i="26"/>
  <c r="AC95" i="26"/>
  <c r="AC91" i="26"/>
  <c r="AC87" i="26"/>
  <c r="AC83" i="26"/>
  <c r="AC79" i="26"/>
  <c r="AC75" i="26"/>
  <c r="AC71" i="26"/>
  <c r="AC67" i="26"/>
  <c r="AC63" i="26"/>
  <c r="AC59" i="26"/>
  <c r="AC55" i="26"/>
  <c r="AC51" i="26"/>
  <c r="AC47" i="26"/>
  <c r="AC43" i="26"/>
  <c r="AC39" i="26"/>
  <c r="AC35" i="26"/>
  <c r="AC31" i="26"/>
  <c r="AC27" i="26"/>
  <c r="AC23" i="26"/>
  <c r="AC19" i="26"/>
  <c r="AC15" i="26"/>
  <c r="AA203" i="26"/>
  <c r="AA199" i="26"/>
  <c r="AA195" i="26"/>
  <c r="AA191" i="26"/>
  <c r="AA187" i="26"/>
  <c r="AA183" i="26"/>
  <c r="AA179" i="26"/>
  <c r="AA175" i="26"/>
  <c r="AA171" i="26"/>
  <c r="AA167" i="26"/>
  <c r="AA163" i="26"/>
  <c r="AA159" i="26"/>
  <c r="AA155" i="26"/>
  <c r="AA151" i="26"/>
  <c r="AA147" i="26"/>
  <c r="AA143" i="26"/>
  <c r="AA139" i="26"/>
  <c r="AA135" i="26"/>
  <c r="AA131" i="26"/>
  <c r="AA127" i="26"/>
  <c r="AA123" i="26"/>
  <c r="AA119" i="26"/>
  <c r="AA115" i="26"/>
  <c r="AA111" i="26"/>
  <c r="AA107" i="26"/>
  <c r="AA103" i="26"/>
  <c r="AA99" i="26"/>
  <c r="AA95" i="26"/>
  <c r="AA91" i="26"/>
  <c r="AA87" i="26"/>
  <c r="AA83" i="26"/>
  <c r="AA79" i="26"/>
  <c r="AA75" i="26"/>
  <c r="AA71" i="26"/>
  <c r="AA67" i="26"/>
  <c r="AA63" i="26"/>
  <c r="AA59" i="26"/>
  <c r="AA55" i="26"/>
  <c r="AA51" i="26"/>
  <c r="AA47" i="26"/>
  <c r="AA43" i="26"/>
  <c r="AA39" i="26"/>
  <c r="AA35" i="26"/>
  <c r="AA31" i="26"/>
  <c r="AA27" i="26"/>
  <c r="AA23" i="26"/>
  <c r="AA19" i="26"/>
  <c r="AA14" i="26"/>
  <c r="AC125" i="26"/>
  <c r="AC113" i="26"/>
  <c r="AC41" i="26"/>
  <c r="AC29" i="26"/>
  <c r="AC202" i="26"/>
  <c r="AC198" i="26"/>
  <c r="AC194" i="26"/>
  <c r="AC190" i="26"/>
  <c r="AC186" i="26"/>
  <c r="AC182" i="26"/>
  <c r="AC178" i="26"/>
  <c r="AC174" i="26"/>
  <c r="AC170" i="26"/>
  <c r="AC166" i="26"/>
  <c r="AC162" i="26"/>
  <c r="AC158" i="26"/>
  <c r="AC154" i="26"/>
  <c r="AC150" i="26"/>
  <c r="AC146" i="26"/>
  <c r="AC142" i="26"/>
  <c r="AC138" i="26"/>
  <c r="AC134" i="26"/>
  <c r="AC130" i="26"/>
  <c r="AC126" i="26"/>
  <c r="AC122" i="26"/>
  <c r="AC118" i="26"/>
  <c r="AC114" i="26"/>
  <c r="AC110" i="26"/>
  <c r="AC106" i="26"/>
  <c r="AC102" i="26"/>
  <c r="AC98" i="26"/>
  <c r="AC94" i="26"/>
  <c r="AC90" i="26"/>
  <c r="AC86" i="26"/>
  <c r="AC82" i="26"/>
  <c r="AC78" i="26"/>
  <c r="AC74" i="26"/>
  <c r="AC70" i="26"/>
  <c r="AC66" i="26"/>
  <c r="AC62" i="26"/>
  <c r="AC58" i="26"/>
  <c r="AC54" i="26"/>
  <c r="AC50" i="26"/>
  <c r="AC46" i="26"/>
  <c r="AC42" i="26"/>
  <c r="AC38" i="26"/>
  <c r="AC34" i="26"/>
  <c r="AC30" i="26"/>
  <c r="AC26" i="26"/>
  <c r="AC22" i="26"/>
  <c r="AC18" i="26"/>
  <c r="AC14" i="26"/>
  <c r="AD205" i="26"/>
  <c r="AD204" i="26"/>
  <c r="AD203" i="26"/>
  <c r="AD201" i="26"/>
  <c r="AD200" i="26"/>
  <c r="AD197" i="26"/>
  <c r="AD196" i="26"/>
  <c r="AD193" i="26"/>
  <c r="AD192" i="26"/>
  <c r="AD189" i="26"/>
  <c r="AD188" i="26"/>
  <c r="AD187" i="26"/>
  <c r="AD185" i="26"/>
  <c r="AD184" i="26"/>
  <c r="AD181" i="26"/>
  <c r="AD180" i="26"/>
  <c r="AD177" i="26"/>
  <c r="AD176" i="26"/>
  <c r="AD173" i="26"/>
  <c r="AD172" i="26"/>
  <c r="AD171" i="26"/>
  <c r="AD169" i="26"/>
  <c r="AD168" i="26"/>
  <c r="AD165" i="26"/>
  <c r="AD164" i="26"/>
  <c r="AD161" i="26"/>
  <c r="AD160" i="26"/>
  <c r="AD159" i="26"/>
  <c r="AD157" i="26"/>
  <c r="AD156" i="26"/>
  <c r="AD155" i="26"/>
  <c r="AD153" i="26"/>
  <c r="AD152" i="26"/>
  <c r="AD149" i="26"/>
  <c r="AD148" i="26"/>
  <c r="AD145" i="26"/>
  <c r="AD144" i="26"/>
  <c r="AD143" i="26"/>
  <c r="AD141" i="26"/>
  <c r="AD140" i="26"/>
  <c r="AD139" i="26"/>
  <c r="AD137" i="26"/>
  <c r="AD136" i="26"/>
  <c r="AD133" i="26"/>
  <c r="AD132" i="26"/>
  <c r="AD129" i="26"/>
  <c r="AD128" i="26"/>
  <c r="AD127" i="26"/>
  <c r="AD125" i="26"/>
  <c r="AD124" i="26"/>
  <c r="AD123" i="26"/>
  <c r="AD121" i="26"/>
  <c r="AD120" i="26"/>
  <c r="AD117" i="26"/>
  <c r="AD116" i="26"/>
  <c r="AD113" i="26"/>
  <c r="AD112" i="26"/>
  <c r="AD111" i="26"/>
  <c r="AD109" i="26"/>
  <c r="AD108" i="26"/>
  <c r="AD107" i="26"/>
  <c r="AD105" i="26"/>
  <c r="AD104" i="26"/>
  <c r="AD101" i="26"/>
  <c r="AD100" i="26"/>
  <c r="AD97" i="26"/>
  <c r="AD96" i="26"/>
  <c r="AD95" i="26"/>
  <c r="AD93" i="26"/>
  <c r="AD92" i="26"/>
  <c r="AD91" i="26"/>
  <c r="AD89" i="26"/>
  <c r="AD88" i="26"/>
  <c r="AD85" i="26"/>
  <c r="AD84" i="26"/>
  <c r="AD81" i="26"/>
  <c r="AD80" i="26"/>
  <c r="AD79" i="26"/>
  <c r="AD77" i="26"/>
  <c r="AD76" i="26"/>
  <c r="AD75" i="26"/>
  <c r="AD73" i="26"/>
  <c r="AD72" i="26"/>
  <c r="AD69" i="26"/>
  <c r="AD68" i="26"/>
  <c r="AD65" i="26"/>
  <c r="AD64" i="26"/>
  <c r="AD63" i="26"/>
  <c r="AD61" i="26"/>
  <c r="AD60" i="26"/>
  <c r="AD59" i="26"/>
  <c r="AD57" i="26"/>
  <c r="AD56" i="26"/>
  <c r="AD53" i="26"/>
  <c r="AD52" i="26"/>
  <c r="AD49" i="26"/>
  <c r="AD48" i="26"/>
  <c r="AD47" i="26"/>
  <c r="AD45" i="26"/>
  <c r="AD44" i="26"/>
  <c r="AD43" i="26"/>
  <c r="AD41" i="26"/>
  <c r="AD40" i="26"/>
  <c r="AD37" i="26"/>
  <c r="AD36" i="26"/>
  <c r="AD33" i="26"/>
  <c r="AD32" i="26"/>
  <c r="AD31" i="26"/>
  <c r="AD29" i="26"/>
  <c r="AD28" i="26"/>
  <c r="AD27" i="26"/>
  <c r="AD25" i="26"/>
  <c r="AD24" i="26"/>
  <c r="AD21" i="26"/>
  <c r="AD20" i="26"/>
  <c r="AD17" i="26"/>
  <c r="AD15" i="26"/>
  <c r="AD13" i="26"/>
  <c r="AE203" i="26"/>
  <c r="AE199" i="26"/>
  <c r="AE195" i="26"/>
  <c r="AE191" i="26"/>
  <c r="AE187" i="26"/>
  <c r="AE183" i="26"/>
  <c r="AE179" i="26"/>
  <c r="AE175" i="26"/>
  <c r="AE171" i="26"/>
  <c r="AE167" i="26"/>
  <c r="AE163" i="26"/>
  <c r="AE159" i="26"/>
  <c r="AE155" i="26"/>
  <c r="AE151" i="26"/>
  <c r="AE147" i="26"/>
  <c r="AE143" i="26"/>
  <c r="AE139" i="26"/>
  <c r="AE135" i="26"/>
  <c r="AE131" i="26"/>
  <c r="AE127" i="26"/>
  <c r="AE123" i="26"/>
  <c r="AE119" i="26"/>
  <c r="AE115" i="26"/>
  <c r="AE111" i="26"/>
  <c r="AE107" i="26"/>
  <c r="AE103" i="26"/>
  <c r="AE99" i="26"/>
  <c r="AE95" i="26"/>
  <c r="AE91" i="26"/>
  <c r="AE87" i="26"/>
  <c r="AE83" i="26"/>
  <c r="AE79" i="26"/>
  <c r="AE75" i="26"/>
  <c r="AE71" i="26"/>
  <c r="AE67" i="26"/>
  <c r="AE63" i="26"/>
  <c r="AE59" i="26"/>
  <c r="AE55" i="26"/>
  <c r="AE51" i="26"/>
  <c r="AE47" i="26"/>
  <c r="AE43" i="26"/>
  <c r="AE39" i="26"/>
  <c r="AE35" i="26"/>
  <c r="AE31" i="26"/>
  <c r="AE27" i="26"/>
  <c r="AE23" i="26"/>
  <c r="AE19" i="26"/>
  <c r="AE15" i="26"/>
  <c r="AE202" i="26"/>
  <c r="AE198" i="26"/>
  <c r="AE194" i="26"/>
  <c r="AE190" i="26"/>
  <c r="AE186" i="26"/>
  <c r="AE182" i="26"/>
  <c r="AE178" i="26"/>
  <c r="AE174" i="26"/>
  <c r="AE170" i="26"/>
  <c r="AE166" i="26"/>
  <c r="AE162" i="26"/>
  <c r="AE158" i="26"/>
  <c r="AE154" i="26"/>
  <c r="AE150" i="26"/>
  <c r="AE146" i="26"/>
  <c r="AE142" i="26"/>
  <c r="AE138" i="26"/>
  <c r="AE134" i="26"/>
  <c r="AE130" i="26"/>
  <c r="AE126" i="26"/>
  <c r="AE122" i="26"/>
  <c r="AE118" i="26"/>
  <c r="AE114" i="26"/>
  <c r="AE110" i="26"/>
  <c r="AE106" i="26"/>
  <c r="AE102" i="26"/>
  <c r="AE98" i="26"/>
  <c r="AE94" i="26"/>
  <c r="AE90" i="26"/>
  <c r="AE86" i="26"/>
  <c r="AE82" i="26"/>
  <c r="AE78" i="26"/>
  <c r="AE74" i="26"/>
  <c r="AE70" i="26"/>
  <c r="AE66" i="26"/>
  <c r="AE62" i="26"/>
  <c r="AE58" i="26"/>
  <c r="AE54" i="26"/>
  <c r="AE50" i="26"/>
  <c r="AE46" i="26"/>
  <c r="AE42" i="26"/>
  <c r="AE38" i="26"/>
  <c r="AE34" i="26"/>
  <c r="AE30" i="26"/>
  <c r="AE26" i="26"/>
  <c r="AE22" i="26"/>
  <c r="AE18" i="26"/>
  <c r="AE14" i="26"/>
  <c r="AE197" i="26"/>
  <c r="AE185" i="26"/>
  <c r="AE169" i="26"/>
  <c r="AE165" i="26"/>
  <c r="AE149" i="26"/>
  <c r="AE145" i="26"/>
  <c r="AE129" i="26"/>
  <c r="AE121" i="26"/>
  <c r="AE105" i="26"/>
  <c r="AE101" i="26"/>
  <c r="AE85" i="26"/>
  <c r="AE81" i="26"/>
  <c r="AE65" i="26"/>
  <c r="AE57" i="26"/>
  <c r="AE41" i="26"/>
  <c r="AE37" i="26"/>
  <c r="AE21" i="26"/>
  <c r="AE17" i="26"/>
  <c r="AE13" i="26"/>
  <c r="AE204" i="26"/>
  <c r="AE200" i="26"/>
  <c r="AE196" i="26"/>
  <c r="AE192" i="26"/>
  <c r="AE188" i="26"/>
  <c r="AE184" i="26"/>
  <c r="AE180" i="26"/>
  <c r="AE176" i="26"/>
  <c r="AE172" i="26"/>
  <c r="AE168" i="26"/>
  <c r="AE164" i="26"/>
  <c r="AE160" i="26"/>
  <c r="AE156" i="26"/>
  <c r="AE152" i="26"/>
  <c r="AE148" i="26"/>
  <c r="AE144" i="26"/>
  <c r="AE140" i="26"/>
  <c r="AE136" i="26"/>
  <c r="AE132" i="26"/>
  <c r="AE128" i="26"/>
  <c r="AE124" i="26"/>
  <c r="AE120" i="26"/>
  <c r="AE116" i="26"/>
  <c r="AE112" i="26"/>
  <c r="AE108" i="26"/>
  <c r="AE104" i="26"/>
  <c r="AE100" i="26"/>
  <c r="AE96" i="26"/>
  <c r="AE92" i="26"/>
  <c r="AE88" i="26"/>
  <c r="AE84" i="26"/>
  <c r="AE80" i="26"/>
  <c r="AE76" i="26"/>
  <c r="AE72" i="26"/>
  <c r="AE68" i="26"/>
  <c r="AE64" i="26"/>
  <c r="AE60" i="26"/>
  <c r="AE56" i="26"/>
  <c r="AE52" i="26"/>
  <c r="AE48" i="26"/>
  <c r="AE44" i="26"/>
  <c r="AE40" i="26"/>
  <c r="AE36" i="26"/>
  <c r="AE32" i="26"/>
  <c r="AE28" i="26"/>
  <c r="AE24" i="26"/>
  <c r="AE20" i="26"/>
  <c r="AE16" i="26"/>
  <c r="AC8" i="26"/>
  <c r="BU191" i="26"/>
  <c r="BU177" i="26"/>
  <c r="BU169" i="26"/>
  <c r="BU157" i="26"/>
  <c r="BU130" i="26"/>
  <c r="BU112" i="26"/>
  <c r="BU104" i="26"/>
  <c r="BU99" i="26"/>
  <c r="BU96" i="26"/>
  <c r="BU93" i="26"/>
  <c r="BU71" i="26"/>
  <c r="BU60" i="26"/>
  <c r="U60" i="26" s="1"/>
  <c r="S60" i="26" s="1"/>
  <c r="BU39" i="26"/>
  <c r="BU27" i="26"/>
  <c r="BU26" i="26"/>
  <c r="BU21" i="26"/>
  <c r="AD11" i="26"/>
  <c r="AD8" i="26"/>
  <c r="BU189" i="26"/>
  <c r="BU182" i="26"/>
  <c r="U182" i="26" s="1"/>
  <c r="S182" i="26" s="1"/>
  <c r="BU174" i="26"/>
  <c r="BU161" i="26"/>
  <c r="BU154" i="26"/>
  <c r="BU152" i="26"/>
  <c r="BU149" i="26"/>
  <c r="BU147" i="26"/>
  <c r="BU145" i="26"/>
  <c r="BU141" i="26"/>
  <c r="BU139" i="26"/>
  <c r="BU133" i="26"/>
  <c r="U133" i="26" s="1"/>
  <c r="S133" i="26" s="1"/>
  <c r="BU111" i="26"/>
  <c r="BU106" i="26"/>
  <c r="BU92" i="26"/>
  <c r="U92" i="26" s="1"/>
  <c r="S92" i="26" s="1"/>
  <c r="BU67" i="26"/>
  <c r="BU50" i="26"/>
  <c r="U50" i="26" s="1"/>
  <c r="S50" i="26" s="1"/>
  <c r="BU43" i="26"/>
  <c r="BU41" i="26"/>
  <c r="BU33" i="26"/>
  <c r="BU32" i="26"/>
  <c r="BU23" i="26"/>
  <c r="BU11" i="26"/>
  <c r="BU10" i="26"/>
  <c r="U10" i="26" s="1"/>
  <c r="S10" i="26" s="1"/>
  <c r="AA10" i="26"/>
  <c r="BU198" i="26"/>
  <c r="BU187" i="26"/>
  <c r="BU173" i="26"/>
  <c r="U173" i="26" s="1"/>
  <c r="S173" i="26" s="1"/>
  <c r="BU164" i="26"/>
  <c r="U164" i="26" s="1"/>
  <c r="S164" i="26" s="1"/>
  <c r="BU137" i="26"/>
  <c r="BU132" i="26"/>
  <c r="BU115" i="26"/>
  <c r="BU85" i="26"/>
  <c r="BU83" i="26"/>
  <c r="BU73" i="26"/>
  <c r="BU61" i="26"/>
  <c r="BU56" i="26"/>
  <c r="BU54" i="26"/>
  <c r="BU49" i="26"/>
  <c r="BU47" i="26"/>
  <c r="U47" i="26" s="1"/>
  <c r="S47" i="26" s="1"/>
  <c r="BU38" i="26"/>
  <c r="BU37" i="26"/>
  <c r="U37" i="26" s="1"/>
  <c r="S37" i="26" s="1"/>
  <c r="BU35" i="26"/>
  <c r="BU29" i="26"/>
  <c r="BU28" i="26"/>
  <c r="AC9" i="26"/>
  <c r="BU204" i="26"/>
  <c r="BU179" i="26"/>
  <c r="BU170" i="26"/>
  <c r="BU123" i="26"/>
  <c r="BU114" i="26"/>
  <c r="BU101" i="26"/>
  <c r="BU78" i="26"/>
  <c r="BU74" i="26"/>
  <c r="BU69" i="26"/>
  <c r="BU62" i="26"/>
  <c r="U62" i="26" s="1"/>
  <c r="S62" i="26" s="1"/>
  <c r="BU58" i="26"/>
  <c r="BU45" i="26"/>
  <c r="BU42" i="26"/>
  <c r="BU40" i="26"/>
  <c r="BU31" i="26"/>
  <c r="BU30" i="26"/>
  <c r="BU25" i="26"/>
  <c r="U25" i="26" s="1"/>
  <c r="S25" i="26" s="1"/>
  <c r="BU19" i="26"/>
  <c r="BU14" i="26"/>
  <c r="AE11" i="26"/>
  <c r="AE9" i="26"/>
  <c r="U54" i="26"/>
  <c r="S54" i="26" s="1"/>
  <c r="E89" i="21" l="1"/>
  <c r="E81" i="21"/>
  <c r="AQ9" i="26"/>
  <c r="AR8" i="26"/>
  <c r="AR7" i="26"/>
  <c r="AQ7" i="26"/>
  <c r="AP7" i="26"/>
  <c r="AO7" i="26"/>
  <c r="AN7" i="26"/>
  <c r="AM7" i="26"/>
  <c r="AL7" i="26"/>
  <c r="AK7" i="26"/>
  <c r="AJ7" i="26"/>
  <c r="AI7" i="26"/>
  <c r="AH7" i="26"/>
  <c r="AG7" i="26"/>
  <c r="AF7" i="26"/>
  <c r="AE7" i="26"/>
  <c r="AC7" i="26"/>
  <c r="AA12" i="26"/>
  <c r="AD10" i="26"/>
  <c r="AE12" i="26"/>
  <c r="AE10" i="26"/>
  <c r="D39" i="23"/>
  <c r="H38" i="15"/>
  <c r="C19" i="16"/>
  <c r="I78" i="21"/>
  <c r="D6" i="17"/>
  <c r="F89" i="21"/>
  <c r="F40" i="21"/>
  <c r="F41" i="21" s="1"/>
  <c r="AP10" i="26"/>
  <c r="U204" i="26"/>
  <c r="S204" i="26" s="1"/>
  <c r="U73" i="26"/>
  <c r="S73" i="26" s="1"/>
  <c r="U42" i="26"/>
  <c r="S42" i="26" s="1"/>
  <c r="U27" i="26"/>
  <c r="S27" i="26" s="1"/>
  <c r="T27" i="26" s="1"/>
  <c r="W27" i="26" s="1"/>
  <c r="X27" i="26" s="1"/>
  <c r="AI12" i="26"/>
  <c r="AK12" i="26"/>
  <c r="U7" i="26"/>
  <c r="S7" i="26" s="1"/>
  <c r="U29" i="26"/>
  <c r="S29" i="26" s="1"/>
  <c r="T29" i="26" s="1"/>
  <c r="W29" i="26" s="1"/>
  <c r="X29" i="26" s="1"/>
  <c r="U31" i="26"/>
  <c r="S31" i="26" s="1"/>
  <c r="U67" i="26"/>
  <c r="S67" i="26" s="1"/>
  <c r="T67" i="26" s="1"/>
  <c r="W67" i="26" s="1"/>
  <c r="U99" i="26"/>
  <c r="S99" i="26" s="1"/>
  <c r="T99" i="26" s="1"/>
  <c r="W99" i="26" s="1"/>
  <c r="X99" i="26" s="1"/>
  <c r="Q25" i="26"/>
  <c r="Q45" i="26"/>
  <c r="Q57" i="26"/>
  <c r="Q77" i="26"/>
  <c r="Q89" i="26"/>
  <c r="Q109" i="26"/>
  <c r="Q121" i="26"/>
  <c r="Q141" i="26"/>
  <c r="Q153" i="26"/>
  <c r="Q173" i="26"/>
  <c r="Q185" i="26"/>
  <c r="Q205" i="26"/>
  <c r="U93" i="26"/>
  <c r="S93" i="26" s="1"/>
  <c r="T93" i="26" s="1"/>
  <c r="W93" i="26" s="1"/>
  <c r="X93" i="26" s="1"/>
  <c r="U131" i="26"/>
  <c r="S131" i="26" s="1"/>
  <c r="U111" i="26"/>
  <c r="S111" i="26" s="1"/>
  <c r="T111" i="26" s="1"/>
  <c r="W111" i="26" s="1"/>
  <c r="U141" i="26"/>
  <c r="S141" i="26" s="1"/>
  <c r="U149" i="26"/>
  <c r="S149" i="26" s="1"/>
  <c r="D51" i="21"/>
  <c r="H41" i="15"/>
  <c r="Q37" i="26"/>
  <c r="Q69" i="26"/>
  <c r="Q101" i="26"/>
  <c r="Q133" i="26"/>
  <c r="T133" i="26" s="1"/>
  <c r="W133" i="26" s="1"/>
  <c r="Y133" i="26" s="1"/>
  <c r="Q165" i="26"/>
  <c r="Q197" i="26"/>
  <c r="Q15" i="26"/>
  <c r="C89" i="21"/>
  <c r="U184" i="26"/>
  <c r="S184" i="26" s="1"/>
  <c r="U180" i="26"/>
  <c r="S180" i="26" s="1"/>
  <c r="U178" i="26"/>
  <c r="S178" i="26" s="1"/>
  <c r="U158" i="26"/>
  <c r="S158" i="26" s="1"/>
  <c r="T158" i="26" s="1"/>
  <c r="W158" i="26" s="1"/>
  <c r="U156" i="26"/>
  <c r="S156" i="26" s="1"/>
  <c r="U146" i="26"/>
  <c r="S146" i="26" s="1"/>
  <c r="U142" i="26"/>
  <c r="S142" i="26" s="1"/>
  <c r="U138" i="26"/>
  <c r="S138" i="26" s="1"/>
  <c r="U128" i="26"/>
  <c r="S128" i="26" s="1"/>
  <c r="U126" i="26"/>
  <c r="S126" i="26" s="1"/>
  <c r="T126" i="26" s="1"/>
  <c r="W126" i="26" s="1"/>
  <c r="X126" i="26" s="1"/>
  <c r="U100" i="26"/>
  <c r="S100" i="26" s="1"/>
  <c r="U70" i="26"/>
  <c r="S70" i="26" s="1"/>
  <c r="U64" i="26"/>
  <c r="S64" i="26" s="1"/>
  <c r="Q16" i="26"/>
  <c r="R16" i="26"/>
  <c r="AP12" i="26"/>
  <c r="H27" i="15"/>
  <c r="U205" i="26"/>
  <c r="S205" i="26" s="1"/>
  <c r="U175" i="26"/>
  <c r="S175" i="26" s="1"/>
  <c r="U167" i="26"/>
  <c r="S167" i="26" s="1"/>
  <c r="T167" i="26" s="1"/>
  <c r="W167" i="26" s="1"/>
  <c r="X167" i="26" s="1"/>
  <c r="U127" i="26"/>
  <c r="S127" i="26" s="1"/>
  <c r="T127" i="26" s="1"/>
  <c r="W127" i="26" s="1"/>
  <c r="X127" i="26" s="1"/>
  <c r="U105" i="26"/>
  <c r="S105" i="26" s="1"/>
  <c r="T105" i="26" s="1"/>
  <c r="W105" i="26" s="1"/>
  <c r="X105" i="26" s="1"/>
  <c r="U95" i="26"/>
  <c r="S95" i="26" s="1"/>
  <c r="U89" i="26"/>
  <c r="S89" i="26" s="1"/>
  <c r="T89" i="26" s="1"/>
  <c r="W89" i="26" s="1"/>
  <c r="X89" i="26" s="1"/>
  <c r="U87" i="26"/>
  <c r="S87" i="26" s="1"/>
  <c r="U63" i="26"/>
  <c r="S63" i="26" s="1"/>
  <c r="T63" i="26" s="1"/>
  <c r="W63" i="26" s="1"/>
  <c r="X63" i="26" s="1"/>
  <c r="U59" i="26"/>
  <c r="S59" i="26" s="1"/>
  <c r="U53" i="26"/>
  <c r="S53" i="26" s="1"/>
  <c r="T53" i="26" s="1"/>
  <c r="W53" i="26" s="1"/>
  <c r="Y53" i="26" s="1"/>
  <c r="AH12" i="26"/>
  <c r="AI11" i="26"/>
  <c r="AJ9" i="26"/>
  <c r="AK11" i="26"/>
  <c r="AN10" i="26"/>
  <c r="AO8" i="26"/>
  <c r="AP8" i="26"/>
  <c r="AF9" i="26"/>
  <c r="AJ12" i="26"/>
  <c r="AN9" i="26"/>
  <c r="AO11" i="26"/>
  <c r="AR12" i="26"/>
  <c r="R11" i="26"/>
  <c r="AF12" i="26"/>
  <c r="AG12" i="26"/>
  <c r="I39" i="21"/>
  <c r="E6" i="16"/>
  <c r="E9" i="16" s="1"/>
  <c r="E10" i="16" s="1"/>
  <c r="C15" i="16"/>
  <c r="C8" i="16"/>
  <c r="T205" i="26"/>
  <c r="W205" i="26" s="1"/>
  <c r="X205" i="26" s="1"/>
  <c r="T52" i="26"/>
  <c r="W52" i="26" s="1"/>
  <c r="X52" i="26" s="1"/>
  <c r="T125" i="26"/>
  <c r="W125" i="26" s="1"/>
  <c r="X125" i="26" s="1"/>
  <c r="T73" i="26"/>
  <c r="W73" i="26" s="1"/>
  <c r="X73" i="26" s="1"/>
  <c r="T131" i="26"/>
  <c r="W131" i="26" s="1"/>
  <c r="X131" i="26" s="1"/>
  <c r="T149" i="26"/>
  <c r="W149" i="26" s="1"/>
  <c r="X149" i="26" s="1"/>
  <c r="T95" i="26"/>
  <c r="W95" i="26" s="1"/>
  <c r="X95" i="26" s="1"/>
  <c r="T59" i="26"/>
  <c r="W59" i="26" s="1"/>
  <c r="X59" i="26" s="1"/>
  <c r="T62" i="26"/>
  <c r="W62" i="26" s="1"/>
  <c r="X62" i="26" s="1"/>
  <c r="T173" i="26"/>
  <c r="W173" i="26" s="1"/>
  <c r="X173" i="26" s="1"/>
  <c r="T47" i="26"/>
  <c r="W47" i="26" s="1"/>
  <c r="Y47" i="26" s="1"/>
  <c r="T54" i="26"/>
  <c r="W54" i="26" s="1"/>
  <c r="Y54" i="26" s="1"/>
  <c r="T162" i="26"/>
  <c r="W162" i="26" s="1"/>
  <c r="X162" i="26" s="1"/>
  <c r="T50" i="26"/>
  <c r="W50" i="26" s="1"/>
  <c r="Y50" i="26" s="1"/>
  <c r="T182" i="26"/>
  <c r="W182" i="26" s="1"/>
  <c r="X182" i="26" s="1"/>
  <c r="T178" i="26"/>
  <c r="W178" i="26" s="1"/>
  <c r="X178" i="26" s="1"/>
  <c r="T142" i="26"/>
  <c r="W142" i="26" s="1"/>
  <c r="X142" i="26" s="1"/>
  <c r="T22" i="26"/>
  <c r="W22" i="26" s="1"/>
  <c r="Y22" i="26" s="1"/>
  <c r="T31" i="26"/>
  <c r="W31" i="26" s="1"/>
  <c r="X31" i="26" s="1"/>
  <c r="T66" i="26"/>
  <c r="W66" i="26" s="1"/>
  <c r="Y66" i="26" s="1"/>
  <c r="T13" i="26"/>
  <c r="W13" i="26" s="1"/>
  <c r="X13" i="26" s="1"/>
  <c r="L24" i="15"/>
  <c r="L26" i="15" s="1"/>
  <c r="K26" i="15"/>
  <c r="J13" i="15"/>
  <c r="K13" i="15" s="1"/>
  <c r="L13" i="15" s="1"/>
  <c r="M13" i="15" s="1"/>
  <c r="N13" i="15" s="1"/>
  <c r="O13" i="15" s="1"/>
  <c r="P13" i="15" s="1"/>
  <c r="Q13" i="15" s="1"/>
  <c r="R13" i="15" s="1"/>
  <c r="S13" i="15" s="1"/>
  <c r="T13" i="15" s="1"/>
  <c r="U13" i="15" s="1"/>
  <c r="V13" i="15" s="1"/>
  <c r="W13" i="15" s="1"/>
  <c r="X13" i="15" s="1"/>
  <c r="Y13" i="15" s="1"/>
  <c r="Z13" i="15" s="1"/>
  <c r="AA13" i="15" s="1"/>
  <c r="AB13" i="15" s="1"/>
  <c r="AC13" i="15" s="1"/>
  <c r="I21" i="15"/>
  <c r="T42" i="26"/>
  <c r="W42" i="26" s="1"/>
  <c r="X42" i="26" s="1"/>
  <c r="T34" i="26"/>
  <c r="W34" i="26" s="1"/>
  <c r="X34" i="26" s="1"/>
  <c r="C17" i="16"/>
  <c r="H35" i="15"/>
  <c r="H39" i="15"/>
  <c r="H40" i="15"/>
  <c r="H25" i="15"/>
  <c r="C9" i="16"/>
  <c r="C10" i="16" s="1"/>
  <c r="G89" i="21"/>
  <c r="I34" i="21"/>
  <c r="D89" i="21"/>
  <c r="R10" i="26"/>
  <c r="Q8" i="26"/>
  <c r="I87" i="21"/>
  <c r="I79" i="21"/>
  <c r="I76" i="21"/>
  <c r="I49" i="21"/>
  <c r="I36" i="21"/>
  <c r="I77" i="21"/>
  <c r="I80" i="21" s="1"/>
  <c r="E40" i="21"/>
  <c r="E41" i="21" s="1"/>
  <c r="E51" i="21" s="1"/>
  <c r="I38" i="21"/>
  <c r="I37" i="21"/>
  <c r="Y99" i="26"/>
  <c r="L11" i="15"/>
  <c r="J21" i="15"/>
  <c r="D9" i="16"/>
  <c r="D10" i="16" s="1"/>
  <c r="D8" i="16"/>
  <c r="T87" i="26"/>
  <c r="W87" i="26" s="1"/>
  <c r="Y87" i="26" s="1"/>
  <c r="T175" i="26"/>
  <c r="W175" i="26" s="1"/>
  <c r="C18" i="16"/>
  <c r="D18" i="17"/>
  <c r="D13" i="16"/>
  <c r="C21" i="16"/>
  <c r="K25" i="15"/>
  <c r="J25" i="15"/>
  <c r="J26" i="15"/>
  <c r="C22" i="16"/>
  <c r="I25" i="15"/>
  <c r="I26" i="15"/>
  <c r="I9" i="15"/>
  <c r="J9" i="15" s="1"/>
  <c r="K9" i="15" s="1"/>
  <c r="L9" i="15" s="1"/>
  <c r="M9" i="15" s="1"/>
  <c r="N9" i="15" s="1"/>
  <c r="O9" i="15" s="1"/>
  <c r="P9" i="15" s="1"/>
  <c r="Q9" i="15" s="1"/>
  <c r="R9" i="15" s="1"/>
  <c r="S9" i="15" s="1"/>
  <c r="T9" i="15" s="1"/>
  <c r="U9" i="15" s="1"/>
  <c r="V9" i="15" s="1"/>
  <c r="W9" i="15" s="1"/>
  <c r="X9" i="15" s="1"/>
  <c r="Y9" i="15" s="1"/>
  <c r="Z9" i="15" s="1"/>
  <c r="AA9" i="15" s="1"/>
  <c r="AB9" i="15" s="1"/>
  <c r="AC9" i="15" s="1"/>
  <c r="H10" i="15"/>
  <c r="I10" i="15" s="1"/>
  <c r="J10" i="15" s="1"/>
  <c r="K10" i="15" s="1"/>
  <c r="L10" i="15" s="1"/>
  <c r="M10" i="15" s="1"/>
  <c r="N10" i="15" s="1"/>
  <c r="O10" i="15" s="1"/>
  <c r="P10" i="15" s="1"/>
  <c r="Q10" i="15" s="1"/>
  <c r="R10" i="15" s="1"/>
  <c r="S10" i="15" s="1"/>
  <c r="T10" i="15" s="1"/>
  <c r="U10" i="15" s="1"/>
  <c r="V10" i="15" s="1"/>
  <c r="W10" i="15" s="1"/>
  <c r="X10" i="15" s="1"/>
  <c r="Y10" i="15" s="1"/>
  <c r="Z10" i="15" s="1"/>
  <c r="AA10" i="15" s="1"/>
  <c r="AB10" i="15" s="1"/>
  <c r="AC10" i="15" s="1"/>
  <c r="H21" i="15"/>
  <c r="H37" i="15"/>
  <c r="I33" i="15"/>
  <c r="I74" i="21"/>
  <c r="F51" i="21"/>
  <c r="U17" i="26"/>
  <c r="S17" i="26" s="1"/>
  <c r="T17" i="26" s="1"/>
  <c r="W17" i="26" s="1"/>
  <c r="X17" i="26" s="1"/>
  <c r="U15" i="26"/>
  <c r="S15" i="26" s="1"/>
  <c r="T15" i="26" s="1"/>
  <c r="W15" i="26" s="1"/>
  <c r="Y15" i="26" s="1"/>
  <c r="U18" i="26"/>
  <c r="S18" i="26" s="1"/>
  <c r="T18" i="26" s="1"/>
  <c r="W18" i="26" s="1"/>
  <c r="U14" i="26"/>
  <c r="S14" i="26" s="1"/>
  <c r="U202" i="26"/>
  <c r="S202" i="26" s="1"/>
  <c r="T202" i="26" s="1"/>
  <c r="W202" i="26" s="1"/>
  <c r="X202" i="26" s="1"/>
  <c r="U199" i="26"/>
  <c r="S199" i="26" s="1"/>
  <c r="T199" i="26" s="1"/>
  <c r="W199" i="26" s="1"/>
  <c r="X199" i="26" s="1"/>
  <c r="U198" i="26"/>
  <c r="S198" i="26" s="1"/>
  <c r="U194" i="26"/>
  <c r="S194" i="26" s="1"/>
  <c r="T194" i="26" s="1"/>
  <c r="W194" i="26" s="1"/>
  <c r="Y194" i="26" s="1"/>
  <c r="U193" i="26"/>
  <c r="S193" i="26" s="1"/>
  <c r="U190" i="26"/>
  <c r="S190" i="26" s="1"/>
  <c r="T190" i="26" s="1"/>
  <c r="W190" i="26" s="1"/>
  <c r="U189" i="26"/>
  <c r="S189" i="26" s="1"/>
  <c r="T189" i="26" s="1"/>
  <c r="W189" i="26" s="1"/>
  <c r="X189" i="26" s="1"/>
  <c r="U187" i="26"/>
  <c r="S187" i="26" s="1"/>
  <c r="T187" i="26" s="1"/>
  <c r="W187" i="26" s="1"/>
  <c r="X187" i="26" s="1"/>
  <c r="U186" i="26"/>
  <c r="S186" i="26" s="1"/>
  <c r="T186" i="26" s="1"/>
  <c r="W186" i="26" s="1"/>
  <c r="Y186" i="26" s="1"/>
  <c r="U185" i="26"/>
  <c r="S185" i="26" s="1"/>
  <c r="U183" i="26"/>
  <c r="S183" i="26" s="1"/>
  <c r="T183" i="26" s="1"/>
  <c r="W183" i="26" s="1"/>
  <c r="X183" i="26" s="1"/>
  <c r="U177" i="26"/>
  <c r="S177" i="26" s="1"/>
  <c r="U174" i="26"/>
  <c r="S174" i="26" s="1"/>
  <c r="T174" i="26" s="1"/>
  <c r="W174" i="26" s="1"/>
  <c r="U170" i="26"/>
  <c r="S170" i="26" s="1"/>
  <c r="T170" i="26" s="1"/>
  <c r="W170" i="26" s="1"/>
  <c r="U166" i="26"/>
  <c r="S166" i="26" s="1"/>
  <c r="T166" i="26" s="1"/>
  <c r="W166" i="26" s="1"/>
  <c r="X166" i="26" s="1"/>
  <c r="U165" i="26"/>
  <c r="S165" i="26" s="1"/>
  <c r="T165" i="26" s="1"/>
  <c r="W165" i="26" s="1"/>
  <c r="X165" i="26" s="1"/>
  <c r="U163" i="26"/>
  <c r="S163" i="26" s="1"/>
  <c r="T163" i="26" s="1"/>
  <c r="W163" i="26" s="1"/>
  <c r="Y163" i="26" s="1"/>
  <c r="U161" i="26"/>
  <c r="S161" i="26" s="1"/>
  <c r="T161" i="26" s="1"/>
  <c r="W161" i="26" s="1"/>
  <c r="Y161" i="26" s="1"/>
  <c r="U155" i="26"/>
  <c r="S155" i="26" s="1"/>
  <c r="T155" i="26" s="1"/>
  <c r="W155" i="26" s="1"/>
  <c r="Y155" i="26" s="1"/>
  <c r="U154" i="26"/>
  <c r="S154" i="26" s="1"/>
  <c r="T154" i="26" s="1"/>
  <c r="W154" i="26" s="1"/>
  <c r="Y154" i="26" s="1"/>
  <c r="U153" i="26"/>
  <c r="S153" i="26" s="1"/>
  <c r="T153" i="26" s="1"/>
  <c r="W153" i="26" s="1"/>
  <c r="U151" i="26"/>
  <c r="S151" i="26" s="1"/>
  <c r="T151" i="26" s="1"/>
  <c r="W151" i="26" s="1"/>
  <c r="X151" i="26" s="1"/>
  <c r="U150" i="26"/>
  <c r="S150" i="26" s="1"/>
  <c r="T150" i="26" s="1"/>
  <c r="W150" i="26" s="1"/>
  <c r="U147" i="26"/>
  <c r="S147" i="26" s="1"/>
  <c r="T147" i="26" s="1"/>
  <c r="W147" i="26" s="1"/>
  <c r="Y147" i="26" s="1"/>
  <c r="U145" i="26"/>
  <c r="S145" i="26" s="1"/>
  <c r="T145" i="26" s="1"/>
  <c r="W145" i="26" s="1"/>
  <c r="U143" i="26"/>
  <c r="S143" i="26" s="1"/>
  <c r="T143" i="26" s="1"/>
  <c r="W143" i="26" s="1"/>
  <c r="Y143" i="26" s="1"/>
  <c r="U135" i="26"/>
  <c r="S135" i="26" s="1"/>
  <c r="T135" i="26" s="1"/>
  <c r="W135" i="26" s="1"/>
  <c r="X135" i="26" s="1"/>
  <c r="U134" i="26"/>
  <c r="S134" i="26" s="1"/>
  <c r="T134" i="26" s="1"/>
  <c r="W134" i="26" s="1"/>
  <c r="X134" i="26" s="1"/>
  <c r="U130" i="26"/>
  <c r="S130" i="26" s="1"/>
  <c r="T130" i="26" s="1"/>
  <c r="W130" i="26" s="1"/>
  <c r="U123" i="26"/>
  <c r="S123" i="26" s="1"/>
  <c r="T123" i="26" s="1"/>
  <c r="W123" i="26" s="1"/>
  <c r="Y123" i="26" s="1"/>
  <c r="U122" i="26"/>
  <c r="S122" i="26" s="1"/>
  <c r="U119" i="26"/>
  <c r="S119" i="26" s="1"/>
  <c r="T119" i="26" s="1"/>
  <c r="W119" i="26" s="1"/>
  <c r="U118" i="26"/>
  <c r="S118" i="26" s="1"/>
  <c r="T118" i="26" s="1"/>
  <c r="W118" i="26" s="1"/>
  <c r="X118" i="26" s="1"/>
  <c r="U115" i="26"/>
  <c r="S115" i="26" s="1"/>
  <c r="T115" i="26" s="1"/>
  <c r="W115" i="26" s="1"/>
  <c r="U114" i="26"/>
  <c r="S114" i="26" s="1"/>
  <c r="T114" i="26" s="1"/>
  <c r="W114" i="26" s="1"/>
  <c r="U113" i="26"/>
  <c r="S113" i="26" s="1"/>
  <c r="T113" i="26" s="1"/>
  <c r="W113" i="26" s="1"/>
  <c r="U110" i="26"/>
  <c r="S110" i="26" s="1"/>
  <c r="U106" i="26"/>
  <c r="S106" i="26" s="1"/>
  <c r="T106" i="26" s="1"/>
  <c r="W106" i="26" s="1"/>
  <c r="U102" i="26"/>
  <c r="S102" i="26" s="1"/>
  <c r="T102" i="26" s="1"/>
  <c r="W102" i="26" s="1"/>
  <c r="X102" i="26" s="1"/>
  <c r="U101" i="26"/>
  <c r="S101" i="26" s="1"/>
  <c r="T101" i="26" s="1"/>
  <c r="W101" i="26" s="1"/>
  <c r="U98" i="26"/>
  <c r="S98" i="26" s="1"/>
  <c r="T98" i="26" s="1"/>
  <c r="W98" i="26" s="1"/>
  <c r="Y98" i="26" s="1"/>
  <c r="U94" i="26"/>
  <c r="S94" i="26" s="1"/>
  <c r="T94" i="26" s="1"/>
  <c r="W94" i="26" s="1"/>
  <c r="U90" i="26"/>
  <c r="S90" i="26" s="1"/>
  <c r="T90" i="26" s="1"/>
  <c r="W90" i="26" s="1"/>
  <c r="X90" i="26" s="1"/>
  <c r="U86" i="26"/>
  <c r="S86" i="26" s="1"/>
  <c r="T86" i="26" s="1"/>
  <c r="W86" i="26" s="1"/>
  <c r="U85" i="26"/>
  <c r="S85" i="26" s="1"/>
  <c r="T85" i="26" s="1"/>
  <c r="W85" i="26" s="1"/>
  <c r="X85" i="26" s="1"/>
  <c r="U82" i="26"/>
  <c r="S82" i="26" s="1"/>
  <c r="T82" i="26" s="1"/>
  <c r="W82" i="26" s="1"/>
  <c r="X82" i="26" s="1"/>
  <c r="U79" i="26"/>
  <c r="S79" i="26" s="1"/>
  <c r="T79" i="26" s="1"/>
  <c r="W79" i="26" s="1"/>
  <c r="X79" i="26" s="1"/>
  <c r="U78" i="26"/>
  <c r="S78" i="26" s="1"/>
  <c r="T78" i="26" s="1"/>
  <c r="W78" i="26" s="1"/>
  <c r="U74" i="26"/>
  <c r="S74" i="26" s="1"/>
  <c r="T74" i="26" s="1"/>
  <c r="W74" i="26" s="1"/>
  <c r="X74" i="26" s="1"/>
  <c r="U69" i="26"/>
  <c r="S69" i="26" s="1"/>
  <c r="T69" i="26" s="1"/>
  <c r="W69" i="26" s="1"/>
  <c r="Y69" i="26" s="1"/>
  <c r="U61" i="26"/>
  <c r="S61" i="26" s="1"/>
  <c r="T61" i="26" s="1"/>
  <c r="W61" i="26" s="1"/>
  <c r="Y61" i="26" s="1"/>
  <c r="U58" i="26"/>
  <c r="S58" i="26" s="1"/>
  <c r="T58" i="26" s="1"/>
  <c r="W58" i="26" s="1"/>
  <c r="U57" i="26"/>
  <c r="S57" i="26" s="1"/>
  <c r="T57" i="26" s="1"/>
  <c r="W57" i="26" s="1"/>
  <c r="U49" i="26"/>
  <c r="S49" i="26" s="1"/>
  <c r="T49" i="26" s="1"/>
  <c r="W49" i="26" s="1"/>
  <c r="U46" i="26"/>
  <c r="S46" i="26" s="1"/>
  <c r="T46" i="26" s="1"/>
  <c r="W46" i="26" s="1"/>
  <c r="U45" i="26"/>
  <c r="S45" i="26" s="1"/>
  <c r="T45" i="26" s="1"/>
  <c r="W45" i="26" s="1"/>
  <c r="Y45" i="26" s="1"/>
  <c r="U43" i="26"/>
  <c r="S43" i="26" s="1"/>
  <c r="T43" i="26" s="1"/>
  <c r="W43" i="26" s="1"/>
  <c r="Y43" i="26" s="1"/>
  <c r="U38" i="26"/>
  <c r="S38" i="26" s="1"/>
  <c r="T38" i="26" s="1"/>
  <c r="W38" i="26" s="1"/>
  <c r="X38" i="26" s="1"/>
  <c r="U33" i="26"/>
  <c r="S33" i="26" s="1"/>
  <c r="T33" i="26" s="1"/>
  <c r="W33" i="26" s="1"/>
  <c r="U30" i="26"/>
  <c r="S30" i="26" s="1"/>
  <c r="T30" i="26" s="1"/>
  <c r="W30" i="26" s="1"/>
  <c r="U26" i="26"/>
  <c r="S26" i="26" s="1"/>
  <c r="T26" i="26" s="1"/>
  <c r="W26" i="26" s="1"/>
  <c r="Y26" i="26" s="1"/>
  <c r="U23" i="26"/>
  <c r="S23" i="26" s="1"/>
  <c r="T23" i="26" s="1"/>
  <c r="W23" i="26" s="1"/>
  <c r="X23" i="26" s="1"/>
  <c r="U21" i="26"/>
  <c r="S21" i="26" s="1"/>
  <c r="T21" i="26" s="1"/>
  <c r="W21" i="26" s="1"/>
  <c r="U19" i="26"/>
  <c r="S19" i="26" s="1"/>
  <c r="T19" i="26" s="1"/>
  <c r="W19" i="26" s="1"/>
  <c r="Y19" i="26" s="1"/>
  <c r="AC12" i="26"/>
  <c r="AC10" i="26"/>
  <c r="G40" i="21"/>
  <c r="G41" i="21" s="1"/>
  <c r="G51" i="21" s="1"/>
  <c r="C40" i="21"/>
  <c r="AA7" i="26"/>
  <c r="T14" i="26"/>
  <c r="W14" i="26" s="1"/>
  <c r="AD12" i="26"/>
  <c r="Y111" i="26"/>
  <c r="X111" i="26"/>
  <c r="X67" i="26"/>
  <c r="Y67" i="26"/>
  <c r="T138" i="26"/>
  <c r="W138" i="26" s="1"/>
  <c r="T70" i="26"/>
  <c r="W70" i="26" s="1"/>
  <c r="T198" i="26"/>
  <c r="W198" i="26" s="1"/>
  <c r="R8" i="26"/>
  <c r="U8" i="26"/>
  <c r="S8" i="26" s="1"/>
  <c r="T204" i="26"/>
  <c r="W204" i="26" s="1"/>
  <c r="U203" i="26"/>
  <c r="S203" i="26" s="1"/>
  <c r="T203" i="26" s="1"/>
  <c r="W203" i="26" s="1"/>
  <c r="U201" i="26"/>
  <c r="S201" i="26" s="1"/>
  <c r="T201" i="26" s="1"/>
  <c r="W201" i="26" s="1"/>
  <c r="Q200" i="26"/>
  <c r="R200" i="26"/>
  <c r="U200" i="26"/>
  <c r="S200" i="26" s="1"/>
  <c r="U197" i="26"/>
  <c r="S197" i="26" s="1"/>
  <c r="T197" i="26" s="1"/>
  <c r="W197" i="26" s="1"/>
  <c r="U195" i="26"/>
  <c r="S195" i="26" s="1"/>
  <c r="T195" i="26" s="1"/>
  <c r="W195" i="26" s="1"/>
  <c r="Q192" i="26"/>
  <c r="R192" i="26"/>
  <c r="U191" i="26"/>
  <c r="S191" i="26" s="1"/>
  <c r="T191" i="26" s="1"/>
  <c r="W191" i="26" s="1"/>
  <c r="Q188" i="26"/>
  <c r="R188" i="26"/>
  <c r="Q184" i="26"/>
  <c r="R184" i="26"/>
  <c r="U181" i="26"/>
  <c r="S181" i="26" s="1"/>
  <c r="T181" i="26" s="1"/>
  <c r="W181" i="26" s="1"/>
  <c r="U179" i="26"/>
  <c r="S179" i="26" s="1"/>
  <c r="T179" i="26" s="1"/>
  <c r="W179" i="26" s="1"/>
  <c r="Q176" i="26"/>
  <c r="U176" i="26"/>
  <c r="S176" i="26" s="1"/>
  <c r="Q172" i="26"/>
  <c r="R172" i="26"/>
  <c r="U172" i="26"/>
  <c r="S172" i="26" s="1"/>
  <c r="U171" i="26"/>
  <c r="S171" i="26" s="1"/>
  <c r="T171" i="26" s="1"/>
  <c r="W171" i="26" s="1"/>
  <c r="U169" i="26"/>
  <c r="S169" i="26" s="1"/>
  <c r="T169" i="26" s="1"/>
  <c r="W169" i="26" s="1"/>
  <c r="Q168" i="26"/>
  <c r="R168" i="26"/>
  <c r="U168" i="26"/>
  <c r="S168" i="26" s="1"/>
  <c r="Q164" i="26"/>
  <c r="R164" i="26"/>
  <c r="U159" i="26"/>
  <c r="S159" i="26" s="1"/>
  <c r="T159" i="26" s="1"/>
  <c r="W159" i="26" s="1"/>
  <c r="U157" i="26"/>
  <c r="S157" i="26" s="1"/>
  <c r="T157" i="26" s="1"/>
  <c r="W157" i="26" s="1"/>
  <c r="Q152" i="26"/>
  <c r="R152" i="26"/>
  <c r="Q148" i="26"/>
  <c r="R148" i="26"/>
  <c r="Q144" i="26"/>
  <c r="U144" i="26"/>
  <c r="S144" i="26" s="1"/>
  <c r="R144" i="26"/>
  <c r="U139" i="26"/>
  <c r="S139" i="26" s="1"/>
  <c r="T139" i="26" s="1"/>
  <c r="W139" i="26" s="1"/>
  <c r="U137" i="26"/>
  <c r="S137" i="26" s="1"/>
  <c r="T137" i="26" s="1"/>
  <c r="W137" i="26" s="1"/>
  <c r="Q136" i="26"/>
  <c r="R136" i="26"/>
  <c r="U136" i="26"/>
  <c r="S136" i="26" s="1"/>
  <c r="U129" i="26"/>
  <c r="S129" i="26" s="1"/>
  <c r="T129" i="26" s="1"/>
  <c r="W129" i="26" s="1"/>
  <c r="Q128" i="26"/>
  <c r="R128" i="26"/>
  <c r="Q124" i="26"/>
  <c r="R124" i="26"/>
  <c r="U121" i="26"/>
  <c r="S121" i="26" s="1"/>
  <c r="T121" i="26" s="1"/>
  <c r="W121" i="26" s="1"/>
  <c r="Q120" i="26"/>
  <c r="R120" i="26"/>
  <c r="U120" i="26"/>
  <c r="S120" i="26" s="1"/>
  <c r="U117" i="26"/>
  <c r="S117" i="26" s="1"/>
  <c r="T117" i="26" s="1"/>
  <c r="W117" i="26" s="1"/>
  <c r="Q116" i="26"/>
  <c r="U116" i="26"/>
  <c r="S116" i="26" s="1"/>
  <c r="Q112" i="26"/>
  <c r="U112" i="26"/>
  <c r="S112" i="26" s="1"/>
  <c r="U109" i="26"/>
  <c r="S109" i="26" s="1"/>
  <c r="T109" i="26" s="1"/>
  <c r="W109" i="26" s="1"/>
  <c r="Q108" i="26"/>
  <c r="R108" i="26"/>
  <c r="U108" i="26"/>
  <c r="S108" i="26" s="1"/>
  <c r="U107" i="26"/>
  <c r="S107" i="26" s="1"/>
  <c r="T107" i="26" s="1"/>
  <c r="W107" i="26" s="1"/>
  <c r="Q104" i="26"/>
  <c r="R104" i="26"/>
  <c r="U103" i="26"/>
  <c r="S103" i="26" s="1"/>
  <c r="T103" i="26" s="1"/>
  <c r="W103" i="26" s="1"/>
  <c r="Q100" i="26"/>
  <c r="R100" i="26"/>
  <c r="U97" i="26"/>
  <c r="S97" i="26" s="1"/>
  <c r="T97" i="26" s="1"/>
  <c r="W97" i="26" s="1"/>
  <c r="U91" i="26"/>
  <c r="S91" i="26" s="1"/>
  <c r="T91" i="26" s="1"/>
  <c r="W91" i="26" s="1"/>
  <c r="Q88" i="26"/>
  <c r="R88" i="26"/>
  <c r="Q84" i="26"/>
  <c r="R84" i="26"/>
  <c r="U83" i="26"/>
  <c r="S83" i="26" s="1"/>
  <c r="T83" i="26" s="1"/>
  <c r="W83" i="26" s="1"/>
  <c r="U81" i="26"/>
  <c r="S81" i="26" s="1"/>
  <c r="T81" i="26" s="1"/>
  <c r="W81" i="26" s="1"/>
  <c r="Q80" i="26"/>
  <c r="R80" i="26"/>
  <c r="U77" i="26"/>
  <c r="S77" i="26" s="1"/>
  <c r="T77" i="26" s="1"/>
  <c r="W77" i="26" s="1"/>
  <c r="Q76" i="26"/>
  <c r="U76" i="26"/>
  <c r="S76" i="26" s="1"/>
  <c r="U75" i="26"/>
  <c r="S75" i="26" s="1"/>
  <c r="T75" i="26" s="1"/>
  <c r="W75" i="26" s="1"/>
  <c r="Q72" i="26"/>
  <c r="R72" i="26"/>
  <c r="U71" i="26"/>
  <c r="S71" i="26" s="1"/>
  <c r="T71" i="26" s="1"/>
  <c r="W71" i="26" s="1"/>
  <c r="Q68" i="26"/>
  <c r="U68" i="26"/>
  <c r="S68" i="26" s="1"/>
  <c r="U65" i="26"/>
  <c r="S65" i="26" s="1"/>
  <c r="T65" i="26" s="1"/>
  <c r="W65" i="26" s="1"/>
  <c r="Q64" i="26"/>
  <c r="R64" i="26"/>
  <c r="Q60" i="26"/>
  <c r="R60" i="26"/>
  <c r="Q56" i="26"/>
  <c r="R56" i="26"/>
  <c r="U55" i="26"/>
  <c r="S55" i="26" s="1"/>
  <c r="T55" i="26" s="1"/>
  <c r="W55" i="26" s="1"/>
  <c r="U51" i="26"/>
  <c r="S51" i="26" s="1"/>
  <c r="T51" i="26" s="1"/>
  <c r="W51" i="26" s="1"/>
  <c r="Q48" i="26"/>
  <c r="U48" i="26"/>
  <c r="S48" i="26" s="1"/>
  <c r="Q44" i="26"/>
  <c r="R44" i="26"/>
  <c r="U44" i="26"/>
  <c r="S44" i="26" s="1"/>
  <c r="U41" i="26"/>
  <c r="S41" i="26" s="1"/>
  <c r="T41" i="26" s="1"/>
  <c r="W41" i="26" s="1"/>
  <c r="Q40" i="26"/>
  <c r="R40" i="26"/>
  <c r="U40" i="26"/>
  <c r="S40" i="26" s="1"/>
  <c r="U39" i="26"/>
  <c r="S39" i="26" s="1"/>
  <c r="T39" i="26" s="1"/>
  <c r="W39" i="26" s="1"/>
  <c r="Q36" i="26"/>
  <c r="R36" i="26"/>
  <c r="U35" i="26"/>
  <c r="S35" i="26" s="1"/>
  <c r="T35" i="26" s="1"/>
  <c r="W35" i="26" s="1"/>
  <c r="Q28" i="26"/>
  <c r="U28" i="26"/>
  <c r="S28" i="26" s="1"/>
  <c r="Q24" i="26"/>
  <c r="R24" i="26"/>
  <c r="U24" i="26"/>
  <c r="S24" i="26" s="1"/>
  <c r="R20" i="26"/>
  <c r="U20" i="26"/>
  <c r="S20" i="26" s="1"/>
  <c r="U188" i="26"/>
  <c r="S188" i="26" s="1"/>
  <c r="U96" i="26"/>
  <c r="S96" i="26" s="1"/>
  <c r="U132" i="26"/>
  <c r="S132" i="26" s="1"/>
  <c r="U140" i="26"/>
  <c r="S140" i="26" s="1"/>
  <c r="U80" i="26"/>
  <c r="S80" i="26" s="1"/>
  <c r="U56" i="26"/>
  <c r="S56" i="26" s="1"/>
  <c r="U16" i="26"/>
  <c r="S16" i="26" s="1"/>
  <c r="T16" i="26" s="1"/>
  <c r="W16" i="26" s="1"/>
  <c r="U36" i="26"/>
  <c r="S36" i="26" s="1"/>
  <c r="R48" i="26"/>
  <c r="R92" i="26"/>
  <c r="T92" i="26" s="1"/>
  <c r="W92" i="26" s="1"/>
  <c r="R132" i="26"/>
  <c r="T132" i="26" s="1"/>
  <c r="W132" i="26" s="1"/>
  <c r="R176" i="26"/>
  <c r="T25" i="26"/>
  <c r="W25" i="26" s="1"/>
  <c r="T177" i="26"/>
  <c r="W177" i="26" s="1"/>
  <c r="T193" i="26"/>
  <c r="W193" i="26" s="1"/>
  <c r="R96" i="26"/>
  <c r="R140" i="26"/>
  <c r="R180" i="26"/>
  <c r="T180" i="26" s="1"/>
  <c r="W180" i="26" s="1"/>
  <c r="U124" i="26"/>
  <c r="S124" i="26" s="1"/>
  <c r="U32" i="26"/>
  <c r="S32" i="26" s="1"/>
  <c r="T32" i="26" s="1"/>
  <c r="W32" i="26" s="1"/>
  <c r="U160" i="26"/>
  <c r="S160" i="26" s="1"/>
  <c r="T160" i="26" s="1"/>
  <c r="W160" i="26" s="1"/>
  <c r="U72" i="26"/>
  <c r="S72" i="26" s="1"/>
  <c r="U104" i="26"/>
  <c r="S104" i="26" s="1"/>
  <c r="U84" i="26"/>
  <c r="S84" i="26" s="1"/>
  <c r="U12" i="26"/>
  <c r="S12" i="26" s="1"/>
  <c r="U152" i="26"/>
  <c r="S152" i="26" s="1"/>
  <c r="U148" i="26"/>
  <c r="S148" i="26" s="1"/>
  <c r="R28" i="26"/>
  <c r="R68" i="26"/>
  <c r="R112" i="26"/>
  <c r="R156" i="26"/>
  <c r="T156" i="26" s="1"/>
  <c r="W156" i="26" s="1"/>
  <c r="R196" i="26"/>
  <c r="T196" i="26" s="1"/>
  <c r="W196" i="26" s="1"/>
  <c r="R12" i="26"/>
  <c r="T122" i="26"/>
  <c r="W122" i="26" s="1"/>
  <c r="T146" i="26"/>
  <c r="W146" i="26" s="1"/>
  <c r="T110" i="26"/>
  <c r="W110" i="26" s="1"/>
  <c r="T37" i="26"/>
  <c r="W37" i="26" s="1"/>
  <c r="AA9" i="26"/>
  <c r="AD9" i="26"/>
  <c r="AB7" i="26"/>
  <c r="AC11" i="26"/>
  <c r="Q11" i="26" s="1"/>
  <c r="U11" i="26"/>
  <c r="S11" i="26" s="1"/>
  <c r="AD7" i="26"/>
  <c r="R7" i="26"/>
  <c r="H28" i="15" l="1"/>
  <c r="T185" i="26"/>
  <c r="W185" i="26" s="1"/>
  <c r="Y185" i="26" s="1"/>
  <c r="K21" i="15"/>
  <c r="X158" i="26"/>
  <c r="Y158" i="26"/>
  <c r="Y105" i="26"/>
  <c r="H42" i="15"/>
  <c r="C27" i="16" s="1"/>
  <c r="C20" i="16" s="1"/>
  <c r="C23" i="16" s="1"/>
  <c r="C30" i="16" s="1"/>
  <c r="C35" i="16" s="1"/>
  <c r="T140" i="26"/>
  <c r="W140" i="26" s="1"/>
  <c r="Y140" i="26" s="1"/>
  <c r="F6" i="16"/>
  <c r="Y162" i="26"/>
  <c r="Q7" i="26"/>
  <c r="E8" i="16"/>
  <c r="T141" i="26"/>
  <c r="W141" i="26" s="1"/>
  <c r="X141" i="26" s="1"/>
  <c r="T96" i="26"/>
  <c r="W96" i="26" s="1"/>
  <c r="Y96" i="26" s="1"/>
  <c r="I89" i="21"/>
  <c r="I90" i="21" s="1"/>
  <c r="I94" i="21" s="1"/>
  <c r="Y205" i="26"/>
  <c r="E7" i="16"/>
  <c r="H30" i="15"/>
  <c r="C26" i="16" s="1"/>
  <c r="X133" i="26"/>
  <c r="Y167" i="26"/>
  <c r="Y27" i="26"/>
  <c r="Y189" i="26"/>
  <c r="Y62" i="26"/>
  <c r="Y125" i="26"/>
  <c r="X53" i="26"/>
  <c r="Y173" i="26"/>
  <c r="Y131" i="26"/>
  <c r="X45" i="26"/>
  <c r="X19" i="26"/>
  <c r="X147" i="26"/>
  <c r="X163" i="26"/>
  <c r="X186" i="26"/>
  <c r="X26" i="26"/>
  <c r="X43" i="26"/>
  <c r="Y149" i="26"/>
  <c r="Y85" i="26"/>
  <c r="Y165" i="26"/>
  <c r="X98" i="26"/>
  <c r="X194" i="26"/>
  <c r="X22" i="26"/>
  <c r="Y202" i="26"/>
  <c r="Y52" i="26"/>
  <c r="Y17" i="26"/>
  <c r="Y74" i="26"/>
  <c r="Y89" i="26"/>
  <c r="Y93" i="26"/>
  <c r="Y141" i="26"/>
  <c r="Y82" i="26"/>
  <c r="X61" i="26"/>
  <c r="Y34" i="26"/>
  <c r="Y95" i="26"/>
  <c r="Y102" i="26"/>
  <c r="Y187" i="26"/>
  <c r="Y142" i="26"/>
  <c r="Y199" i="26"/>
  <c r="X50" i="26"/>
  <c r="Y178" i="26"/>
  <c r="X161" i="26"/>
  <c r="X66" i="26"/>
  <c r="X154" i="26"/>
  <c r="X69" i="26"/>
  <c r="Y23" i="26"/>
  <c r="X87" i="26"/>
  <c r="Y73" i="26"/>
  <c r="Y126" i="26"/>
  <c r="Y29" i="26"/>
  <c r="Y59" i="26"/>
  <c r="X54" i="26"/>
  <c r="Y134" i="26"/>
  <c r="X143" i="26"/>
  <c r="X123" i="26"/>
  <c r="Y31" i="26"/>
  <c r="Y183" i="26"/>
  <c r="Y182" i="26"/>
  <c r="Y42" i="26"/>
  <c r="Y135" i="26"/>
  <c r="Y63" i="26"/>
  <c r="X155" i="26"/>
  <c r="Y166" i="26"/>
  <c r="Y38" i="26"/>
  <c r="Y151" i="26"/>
  <c r="Y90" i="26"/>
  <c r="Y79" i="26"/>
  <c r="Y127" i="26"/>
  <c r="X47" i="26"/>
  <c r="Y118" i="26"/>
  <c r="X15" i="26"/>
  <c r="Y13" i="26"/>
  <c r="Q9" i="26"/>
  <c r="Q12" i="26"/>
  <c r="T12" i="26" s="1"/>
  <c r="W12" i="26" s="1"/>
  <c r="Y12" i="26" s="1"/>
  <c r="T8" i="26"/>
  <c r="W8" i="26" s="1"/>
  <c r="Y8" i="26" s="1"/>
  <c r="T100" i="26"/>
  <c r="W100" i="26" s="1"/>
  <c r="Y100" i="26" s="1"/>
  <c r="T116" i="26"/>
  <c r="W116" i="26" s="1"/>
  <c r="X116" i="26" s="1"/>
  <c r="T164" i="26"/>
  <c r="W164" i="26" s="1"/>
  <c r="X164" i="26" s="1"/>
  <c r="T184" i="26"/>
  <c r="W184" i="26" s="1"/>
  <c r="Y184" i="26" s="1"/>
  <c r="Q10" i="26"/>
  <c r="T10" i="26" s="1"/>
  <c r="W10" i="26" s="1"/>
  <c r="L25" i="15"/>
  <c r="M24" i="15"/>
  <c r="Y49" i="26"/>
  <c r="X49" i="26"/>
  <c r="X106" i="26"/>
  <c r="Y106" i="26"/>
  <c r="X57" i="26"/>
  <c r="Y57" i="26"/>
  <c r="X145" i="26"/>
  <c r="Y145" i="26"/>
  <c r="X86" i="26"/>
  <c r="Y86" i="26"/>
  <c r="T120" i="26"/>
  <c r="W120" i="26" s="1"/>
  <c r="Y120" i="26" s="1"/>
  <c r="T176" i="26"/>
  <c r="W176" i="26" s="1"/>
  <c r="Y176" i="26" s="1"/>
  <c r="X21" i="26"/>
  <c r="Y21" i="26"/>
  <c r="X46" i="26"/>
  <c r="Y46" i="26"/>
  <c r="X114" i="26"/>
  <c r="Y114" i="26"/>
  <c r="Y18" i="26"/>
  <c r="X18" i="26"/>
  <c r="X175" i="26"/>
  <c r="Y175" i="26"/>
  <c r="F7" i="16"/>
  <c r="F9" i="16"/>
  <c r="F10" i="16" s="1"/>
  <c r="G6" i="16"/>
  <c r="F8" i="16"/>
  <c r="T28" i="26"/>
  <c r="W28" i="26" s="1"/>
  <c r="X28" i="26" s="1"/>
  <c r="T68" i="26"/>
  <c r="W68" i="26" s="1"/>
  <c r="X68" i="26" s="1"/>
  <c r="X94" i="26"/>
  <c r="Y94" i="26"/>
  <c r="X185" i="26"/>
  <c r="I91" i="21"/>
  <c r="C96" i="21" s="1"/>
  <c r="D16" i="23" s="1"/>
  <c r="I41" i="15"/>
  <c r="I36" i="15"/>
  <c r="I27" i="15"/>
  <c r="I28" i="15" s="1"/>
  <c r="I30" i="15" s="1"/>
  <c r="D26" i="16" s="1"/>
  <c r="I37" i="15"/>
  <c r="J33" i="15"/>
  <c r="I40" i="15"/>
  <c r="I38" i="15"/>
  <c r="I39" i="15"/>
  <c r="I35" i="15"/>
  <c r="D18" i="16"/>
  <c r="E6" i="17"/>
  <c r="E13" i="16"/>
  <c r="E17" i="16" s="1"/>
  <c r="D21" i="16"/>
  <c r="D16" i="16"/>
  <c r="E33" i="16"/>
  <c r="D19" i="16"/>
  <c r="E18" i="17"/>
  <c r="D22" i="16"/>
  <c r="D17" i="16"/>
  <c r="D15" i="16"/>
  <c r="T112" i="26"/>
  <c r="W112" i="26" s="1"/>
  <c r="X112" i="26" s="1"/>
  <c r="T152" i="26"/>
  <c r="W152" i="26" s="1"/>
  <c r="X152" i="26" s="1"/>
  <c r="I40" i="21"/>
  <c r="C41" i="21"/>
  <c r="C51" i="21" s="1"/>
  <c r="X174" i="26"/>
  <c r="Y174" i="26"/>
  <c r="L21" i="15"/>
  <c r="M11" i="15"/>
  <c r="T9" i="26"/>
  <c r="W9" i="26" s="1"/>
  <c r="X9" i="26" s="1"/>
  <c r="T76" i="26"/>
  <c r="W76" i="26" s="1"/>
  <c r="Y76" i="26" s="1"/>
  <c r="X30" i="26"/>
  <c r="Y30" i="26"/>
  <c r="Y58" i="26"/>
  <c r="X58" i="26"/>
  <c r="Y78" i="26"/>
  <c r="X78" i="26"/>
  <c r="Y101" i="26"/>
  <c r="X101" i="26"/>
  <c r="Y113" i="26"/>
  <c r="X113" i="26"/>
  <c r="Y119" i="26"/>
  <c r="X119" i="26"/>
  <c r="X14" i="26"/>
  <c r="Y14" i="26"/>
  <c r="T11" i="26"/>
  <c r="W11" i="26" s="1"/>
  <c r="X11" i="26" s="1"/>
  <c r="X160" i="26"/>
  <c r="Y160" i="26"/>
  <c r="X140" i="26"/>
  <c r="Y132" i="26"/>
  <c r="X132" i="26"/>
  <c r="X16" i="26"/>
  <c r="Y16" i="26"/>
  <c r="X196" i="26"/>
  <c r="Y196" i="26"/>
  <c r="X32" i="26"/>
  <c r="Y32" i="26"/>
  <c r="X92" i="26"/>
  <c r="Y92" i="26"/>
  <c r="X137" i="26"/>
  <c r="Y137" i="26"/>
  <c r="X65" i="26"/>
  <c r="Y65" i="26"/>
  <c r="X201" i="26"/>
  <c r="Y201" i="26"/>
  <c r="X37" i="26"/>
  <c r="Y37" i="26"/>
  <c r="Y156" i="26"/>
  <c r="X156" i="26"/>
  <c r="X193" i="26"/>
  <c r="Y193" i="26"/>
  <c r="T7" i="26"/>
  <c r="W7" i="26" s="1"/>
  <c r="X115" i="26"/>
  <c r="Y115" i="26"/>
  <c r="X169" i="26"/>
  <c r="Y169" i="26"/>
  <c r="T24" i="26"/>
  <c r="W24" i="26" s="1"/>
  <c r="Y51" i="26"/>
  <c r="X51" i="26"/>
  <c r="X81" i="26"/>
  <c r="Y81" i="26"/>
  <c r="X97" i="26"/>
  <c r="Y97" i="26"/>
  <c r="X129" i="26"/>
  <c r="Y129" i="26"/>
  <c r="T144" i="26"/>
  <c r="W144" i="26" s="1"/>
  <c r="T172" i="26"/>
  <c r="W172" i="26" s="1"/>
  <c r="X181" i="26"/>
  <c r="Y181" i="26"/>
  <c r="T188" i="26"/>
  <c r="W188" i="26" s="1"/>
  <c r="X195" i="26"/>
  <c r="Y195" i="26"/>
  <c r="Y204" i="26"/>
  <c r="X204" i="26"/>
  <c r="X198" i="26"/>
  <c r="Y198" i="26"/>
  <c r="Y153" i="26"/>
  <c r="X153" i="26"/>
  <c r="X33" i="26"/>
  <c r="Y33" i="26"/>
  <c r="X96" i="26"/>
  <c r="Y110" i="26"/>
  <c r="X110" i="26"/>
  <c r="T20" i="26"/>
  <c r="W20" i="26" s="1"/>
  <c r="T36" i="26"/>
  <c r="W36" i="26" s="1"/>
  <c r="T40" i="26"/>
  <c r="W40" i="26" s="1"/>
  <c r="T44" i="26"/>
  <c r="W44" i="26" s="1"/>
  <c r="X55" i="26"/>
  <c r="Y55" i="26"/>
  <c r="T60" i="26"/>
  <c r="W60" i="26" s="1"/>
  <c r="T72" i="26"/>
  <c r="W72" i="26" s="1"/>
  <c r="X77" i="26"/>
  <c r="Y77" i="26"/>
  <c r="X83" i="26"/>
  <c r="Y83" i="26"/>
  <c r="T88" i="26"/>
  <c r="W88" i="26" s="1"/>
  <c r="T104" i="26"/>
  <c r="W104" i="26" s="1"/>
  <c r="T108" i="26"/>
  <c r="W108" i="26" s="1"/>
  <c r="T124" i="26"/>
  <c r="W124" i="26" s="1"/>
  <c r="X157" i="26"/>
  <c r="Y157" i="26"/>
  <c r="Y171" i="26"/>
  <c r="X171" i="26"/>
  <c r="Y191" i="26"/>
  <c r="X191" i="26"/>
  <c r="T200" i="26"/>
  <c r="W200" i="26" s="1"/>
  <c r="X170" i="26"/>
  <c r="Y170" i="26"/>
  <c r="X190" i="26"/>
  <c r="Y190" i="26"/>
  <c r="X150" i="26"/>
  <c r="Y150" i="26"/>
  <c r="X146" i="26"/>
  <c r="Y146" i="26"/>
  <c r="X41" i="26"/>
  <c r="Y41" i="26"/>
  <c r="X39" i="26"/>
  <c r="Y39" i="26"/>
  <c r="X75" i="26"/>
  <c r="Y75" i="26"/>
  <c r="X91" i="26"/>
  <c r="Y91" i="26"/>
  <c r="X107" i="26"/>
  <c r="Y107" i="26"/>
  <c r="X109" i="26"/>
  <c r="Y109" i="26"/>
  <c r="T148" i="26"/>
  <c r="W148" i="26" s="1"/>
  <c r="X159" i="26"/>
  <c r="Y159" i="26"/>
  <c r="X197" i="26"/>
  <c r="Y197" i="26"/>
  <c r="X70" i="26"/>
  <c r="Y70" i="26"/>
  <c r="Y138" i="26"/>
  <c r="X138" i="26"/>
  <c r="X130" i="26"/>
  <c r="Y130" i="26"/>
  <c r="Y139" i="26"/>
  <c r="X139" i="26"/>
  <c r="X122" i="26"/>
  <c r="Y122" i="26"/>
  <c r="X180" i="26"/>
  <c r="Y180" i="26"/>
  <c r="X177" i="26"/>
  <c r="Y177" i="26"/>
  <c r="X25" i="26"/>
  <c r="Y25" i="26"/>
  <c r="X35" i="26"/>
  <c r="Y35" i="26"/>
  <c r="T48" i="26"/>
  <c r="W48" i="26" s="1"/>
  <c r="T56" i="26"/>
  <c r="W56" i="26" s="1"/>
  <c r="T64" i="26"/>
  <c r="W64" i="26" s="1"/>
  <c r="X71" i="26"/>
  <c r="Y71" i="26"/>
  <c r="T80" i="26"/>
  <c r="W80" i="26" s="1"/>
  <c r="T84" i="26"/>
  <c r="W84" i="26" s="1"/>
  <c r="Y103" i="26"/>
  <c r="X103" i="26"/>
  <c r="Y117" i="26"/>
  <c r="X117" i="26"/>
  <c r="X121" i="26"/>
  <c r="Y121" i="26"/>
  <c r="T128" i="26"/>
  <c r="W128" i="26" s="1"/>
  <c r="T136" i="26"/>
  <c r="W136" i="26" s="1"/>
  <c r="T168" i="26"/>
  <c r="W168" i="26" s="1"/>
  <c r="X179" i="26"/>
  <c r="Y179" i="26"/>
  <c r="T192" i="26"/>
  <c r="W192" i="26" s="1"/>
  <c r="X203" i="26"/>
  <c r="Y203" i="26"/>
  <c r="C28" i="16" l="1"/>
  <c r="E15" i="16"/>
  <c r="C34" i="16"/>
  <c r="X184" i="26"/>
  <c r="X120" i="26"/>
  <c r="X76" i="26"/>
  <c r="X100" i="26"/>
  <c r="X176" i="26"/>
  <c r="Y152" i="26"/>
  <c r="Y28" i="26"/>
  <c r="X8" i="26"/>
  <c r="Y112" i="26"/>
  <c r="Y164" i="26"/>
  <c r="Y116" i="26"/>
  <c r="Y68" i="26"/>
  <c r="Y10" i="26"/>
  <c r="X10" i="26"/>
  <c r="M26" i="15"/>
  <c r="N24" i="15"/>
  <c r="M25" i="15"/>
  <c r="Y9" i="26"/>
  <c r="N40" i="21"/>
  <c r="I41" i="21"/>
  <c r="E19" i="16"/>
  <c r="F18" i="17"/>
  <c r="F6" i="17"/>
  <c r="E22" i="16"/>
  <c r="E18" i="16"/>
  <c r="F13" i="16"/>
  <c r="F17" i="16" s="1"/>
  <c r="E16" i="16"/>
  <c r="E21" i="16"/>
  <c r="F33" i="16"/>
  <c r="N11" i="15"/>
  <c r="M21" i="15"/>
  <c r="F15" i="16"/>
  <c r="I42" i="15"/>
  <c r="D27" i="16" s="1"/>
  <c r="D20" i="16" s="1"/>
  <c r="D23" i="16" s="1"/>
  <c r="J36" i="15"/>
  <c r="J38" i="15"/>
  <c r="J35" i="15"/>
  <c r="J41" i="15"/>
  <c r="J27" i="15"/>
  <c r="J28" i="15" s="1"/>
  <c r="J30" i="15" s="1"/>
  <c r="E26" i="16" s="1"/>
  <c r="J40" i="15"/>
  <c r="J37" i="15"/>
  <c r="J39" i="15"/>
  <c r="K33" i="15"/>
  <c r="H6" i="16"/>
  <c r="G7" i="16"/>
  <c r="G8" i="16"/>
  <c r="G9" i="16"/>
  <c r="G10" i="16" s="1"/>
  <c r="X12" i="26"/>
  <c r="Y11" i="26"/>
  <c r="Y192" i="26"/>
  <c r="X192" i="26"/>
  <c r="X136" i="26"/>
  <c r="Y136" i="26"/>
  <c r="Y84" i="26"/>
  <c r="X84" i="26"/>
  <c r="X64" i="26"/>
  <c r="Y64" i="26"/>
  <c r="Y88" i="26"/>
  <c r="X88" i="26"/>
  <c r="X20" i="26"/>
  <c r="Y20" i="26"/>
  <c r="X24" i="26"/>
  <c r="Y24" i="26"/>
  <c r="Y128" i="26"/>
  <c r="X128" i="26"/>
  <c r="Y80" i="26"/>
  <c r="X80" i="26"/>
  <c r="X56" i="26"/>
  <c r="Y56" i="26"/>
  <c r="X148" i="26"/>
  <c r="Y148" i="26"/>
  <c r="X124" i="26"/>
  <c r="Y124" i="26"/>
  <c r="X72" i="26"/>
  <c r="Y72" i="26"/>
  <c r="X44" i="26"/>
  <c r="Y44" i="26"/>
  <c r="X48" i="26"/>
  <c r="Y48" i="26"/>
  <c r="X200" i="26"/>
  <c r="Y200" i="26"/>
  <c r="X108" i="26"/>
  <c r="Y108" i="26"/>
  <c r="X60" i="26"/>
  <c r="Y60" i="26"/>
  <c r="X40" i="26"/>
  <c r="Y40" i="26"/>
  <c r="X172" i="26"/>
  <c r="Y172" i="26"/>
  <c r="X168" i="26"/>
  <c r="Y168" i="26"/>
  <c r="X104" i="26"/>
  <c r="Y104" i="26"/>
  <c r="X36" i="26"/>
  <c r="Y36" i="26"/>
  <c r="X188" i="26"/>
  <c r="Y188" i="26"/>
  <c r="X144" i="26"/>
  <c r="Y144" i="26"/>
  <c r="X7" i="26"/>
  <c r="Y7" i="26"/>
  <c r="I42" i="21" l="1"/>
  <c r="I51" i="21" s="1"/>
  <c r="I52" i="21" s="1"/>
  <c r="I53" i="21" s="1"/>
  <c r="N25" i="15"/>
  <c r="N26" i="15"/>
  <c r="O24" i="15"/>
  <c r="K40" i="15"/>
  <c r="K27" i="15"/>
  <c r="K28" i="15" s="1"/>
  <c r="K30" i="15" s="1"/>
  <c r="F26" i="16" s="1"/>
  <c r="L33" i="15"/>
  <c r="K38" i="15"/>
  <c r="K37" i="15"/>
  <c r="K36" i="15"/>
  <c r="K39" i="15"/>
  <c r="K41" i="15"/>
  <c r="K35" i="15"/>
  <c r="O11" i="15"/>
  <c r="N21" i="15"/>
  <c r="D28" i="16"/>
  <c r="D30" i="16" s="1"/>
  <c r="J42" i="15"/>
  <c r="E27" i="16" s="1"/>
  <c r="E20" i="16" s="1"/>
  <c r="E23" i="16" s="1"/>
  <c r="M40" i="21"/>
  <c r="H8" i="16"/>
  <c r="H7" i="16"/>
  <c r="I6" i="16"/>
  <c r="H9" i="16"/>
  <c r="H10" i="16" s="1"/>
  <c r="D17" i="23"/>
  <c r="F16" i="16"/>
  <c r="G18" i="17"/>
  <c r="F19" i="16"/>
  <c r="F22" i="16"/>
  <c r="G33" i="16"/>
  <c r="G13" i="16"/>
  <c r="G15" i="16" s="1"/>
  <c r="F21" i="16"/>
  <c r="F18" i="16"/>
  <c r="G6" i="17"/>
  <c r="O25" i="15" l="1"/>
  <c r="O26" i="15"/>
  <c r="P24" i="15"/>
  <c r="D34" i="16"/>
  <c r="D35" i="16"/>
  <c r="I9" i="16"/>
  <c r="I10" i="16" s="1"/>
  <c r="I7" i="16"/>
  <c r="I8" i="16"/>
  <c r="J6" i="16"/>
  <c r="C97" i="21"/>
  <c r="I95" i="21"/>
  <c r="I96" i="21" s="1"/>
  <c r="L39" i="15"/>
  <c r="L35" i="15"/>
  <c r="L40" i="15"/>
  <c r="M33" i="15"/>
  <c r="L38" i="15"/>
  <c r="L27" i="15"/>
  <c r="L28" i="15" s="1"/>
  <c r="L30" i="15" s="1"/>
  <c r="G26" i="16" s="1"/>
  <c r="L41" i="15"/>
  <c r="L37" i="15"/>
  <c r="L36" i="15"/>
  <c r="E28" i="16"/>
  <c r="E30" i="16" s="1"/>
  <c r="E34" i="16" s="1"/>
  <c r="K42" i="15"/>
  <c r="F27" i="16" s="1"/>
  <c r="F20" i="16" s="1"/>
  <c r="F23" i="16" s="1"/>
  <c r="G16" i="16"/>
  <c r="H6" i="17"/>
  <c r="H33" i="16"/>
  <c r="H13" i="16"/>
  <c r="H15" i="16" s="1"/>
  <c r="G19" i="16"/>
  <c r="G22" i="16"/>
  <c r="G18" i="16"/>
  <c r="G21" i="16"/>
  <c r="H18" i="17"/>
  <c r="U38" i="30"/>
  <c r="D21" i="23"/>
  <c r="G17" i="16"/>
  <c r="O21" i="15"/>
  <c r="P11" i="15"/>
  <c r="F28" i="16" l="1"/>
  <c r="F30" i="16" s="1"/>
  <c r="F34" i="16" s="1"/>
  <c r="H17" i="16"/>
  <c r="L42" i="15"/>
  <c r="G27" i="16" s="1"/>
  <c r="G20" i="16" s="1"/>
  <c r="G23" i="16" s="1"/>
  <c r="P26" i="15"/>
  <c r="Q24" i="15"/>
  <c r="P25" i="15"/>
  <c r="C16" i="23"/>
  <c r="C98" i="21"/>
  <c r="J7" i="16"/>
  <c r="J9" i="16"/>
  <c r="J10" i="16" s="1"/>
  <c r="K6" i="16"/>
  <c r="J8" i="16"/>
  <c r="E35" i="16"/>
  <c r="H19" i="16"/>
  <c r="H22" i="16"/>
  <c r="I13" i="16"/>
  <c r="I17" i="16" s="1"/>
  <c r="H18" i="16"/>
  <c r="I6" i="17"/>
  <c r="H16" i="16"/>
  <c r="H21" i="16"/>
  <c r="I18" i="17"/>
  <c r="I33" i="16"/>
  <c r="Q11" i="15"/>
  <c r="P21" i="15"/>
  <c r="D38" i="23"/>
  <c r="D40" i="23" s="1"/>
  <c r="E74" i="30"/>
  <c r="M37" i="15"/>
  <c r="M38" i="15"/>
  <c r="M40" i="15"/>
  <c r="N33" i="15"/>
  <c r="M39" i="15"/>
  <c r="M27" i="15"/>
  <c r="M28" i="15" s="1"/>
  <c r="M30" i="15" s="1"/>
  <c r="H26" i="16" s="1"/>
  <c r="M41" i="15"/>
  <c r="M36" i="15"/>
  <c r="M35" i="15"/>
  <c r="I15" i="16"/>
  <c r="F35" i="16" l="1"/>
  <c r="Q25" i="15"/>
  <c r="R24" i="15"/>
  <c r="Q26" i="15"/>
  <c r="G28" i="16"/>
  <c r="G30" i="16" s="1"/>
  <c r="I18" i="16"/>
  <c r="I21" i="16"/>
  <c r="J13" i="16"/>
  <c r="J17" i="16" s="1"/>
  <c r="J33" i="16"/>
  <c r="I16" i="16"/>
  <c r="J18" i="17"/>
  <c r="J6" i="17"/>
  <c r="I22" i="16"/>
  <c r="I19" i="16"/>
  <c r="L6" i="16"/>
  <c r="K9" i="16"/>
  <c r="K10" i="16" s="1"/>
  <c r="K7" i="16"/>
  <c r="K8" i="16"/>
  <c r="C17" i="23"/>
  <c r="E16" i="23"/>
  <c r="M42" i="15"/>
  <c r="H27" i="16" s="1"/>
  <c r="H20" i="16" s="1"/>
  <c r="H23" i="16" s="1"/>
  <c r="R11" i="15"/>
  <c r="Q21" i="15"/>
  <c r="N36" i="15"/>
  <c r="N39" i="15"/>
  <c r="N35" i="15"/>
  <c r="N41" i="15"/>
  <c r="O33" i="15"/>
  <c r="N38" i="15"/>
  <c r="N27" i="15"/>
  <c r="N28" i="15" s="1"/>
  <c r="N30" i="15" s="1"/>
  <c r="I26" i="16" s="1"/>
  <c r="N37" i="15"/>
  <c r="N40" i="15"/>
  <c r="L103" i="14"/>
  <c r="J15" i="16" l="1"/>
  <c r="G34" i="16"/>
  <c r="G35" i="16"/>
  <c r="S24" i="15"/>
  <c r="R25" i="15"/>
  <c r="R26" i="15"/>
  <c r="O40" i="15"/>
  <c r="O38" i="15"/>
  <c r="P33" i="15"/>
  <c r="O37" i="15"/>
  <c r="O39" i="15"/>
  <c r="O35" i="15"/>
  <c r="O41" i="15"/>
  <c r="O27" i="15"/>
  <c r="O28" i="15" s="1"/>
  <c r="O30" i="15" s="1"/>
  <c r="J26" i="16" s="1"/>
  <c r="O36" i="15"/>
  <c r="H28" i="16"/>
  <c r="H30" i="16" s="1"/>
  <c r="N42" i="15"/>
  <c r="I27" i="16" s="1"/>
  <c r="I20" i="16" s="1"/>
  <c r="I23" i="16" s="1"/>
  <c r="R21" i="15"/>
  <c r="S11" i="15"/>
  <c r="U20" i="30"/>
  <c r="C21" i="23"/>
  <c r="E17" i="23"/>
  <c r="E21" i="23" s="1"/>
  <c r="E38" i="23" s="1"/>
  <c r="L8" i="16"/>
  <c r="L7" i="16"/>
  <c r="M6" i="16"/>
  <c r="L9" i="16"/>
  <c r="L10" i="16" s="1"/>
  <c r="K33" i="16"/>
  <c r="J16" i="16"/>
  <c r="K6" i="17"/>
  <c r="K13" i="16"/>
  <c r="K15" i="16" s="1"/>
  <c r="J19" i="16"/>
  <c r="J21" i="16"/>
  <c r="J22" i="16"/>
  <c r="J18" i="16"/>
  <c r="K18" i="17"/>
  <c r="I28" i="16" l="1"/>
  <c r="I30" i="16" s="1"/>
  <c r="I34" i="16" s="1"/>
  <c r="T24" i="15"/>
  <c r="S25" i="15"/>
  <c r="S26" i="15"/>
  <c r="H34" i="16"/>
  <c r="H35" i="16"/>
  <c r="P40" i="15"/>
  <c r="P36" i="15"/>
  <c r="P38" i="15"/>
  <c r="Q33" i="15"/>
  <c r="P35" i="15"/>
  <c r="P41" i="15"/>
  <c r="P27" i="15"/>
  <c r="P28" i="15" s="1"/>
  <c r="P30" i="15" s="1"/>
  <c r="K26" i="16" s="1"/>
  <c r="P37" i="15"/>
  <c r="P39" i="15"/>
  <c r="S21" i="15"/>
  <c r="T11" i="15"/>
  <c r="O42" i="15"/>
  <c r="J27" i="16" s="1"/>
  <c r="J20" i="16" s="1"/>
  <c r="J23" i="16" s="1"/>
  <c r="K22" i="16"/>
  <c r="K18" i="16"/>
  <c r="L33" i="16"/>
  <c r="L13" i="16"/>
  <c r="K19" i="16"/>
  <c r="L18" i="17"/>
  <c r="K16" i="16"/>
  <c r="L6" i="17"/>
  <c r="K21" i="16"/>
  <c r="M8" i="16"/>
  <c r="M9" i="16"/>
  <c r="M10" i="16" s="1"/>
  <c r="M7" i="16"/>
  <c r="N6" i="16"/>
  <c r="C38" i="23"/>
  <c r="C40" i="23" s="1"/>
  <c r="E40" i="23" s="1"/>
  <c r="E70" i="30"/>
  <c r="K17" i="16"/>
  <c r="J28" i="16" l="1"/>
  <c r="J30" i="16" s="1"/>
  <c r="J34" i="16" s="1"/>
  <c r="U24" i="15"/>
  <c r="T25" i="15"/>
  <c r="T26" i="15"/>
  <c r="N7" i="16"/>
  <c r="O6" i="16"/>
  <c r="N8" i="16"/>
  <c r="N9" i="16"/>
  <c r="N10" i="16" s="1"/>
  <c r="T21" i="15"/>
  <c r="U11" i="15"/>
  <c r="I35" i="16"/>
  <c r="L18" i="16"/>
  <c r="M6" i="17"/>
  <c r="L19" i="16"/>
  <c r="M18" i="17"/>
  <c r="M13" i="16"/>
  <c r="L16" i="16"/>
  <c r="L22" i="16"/>
  <c r="L21" i="16"/>
  <c r="M33" i="16"/>
  <c r="F37" i="14" s="1"/>
  <c r="L15" i="16"/>
  <c r="L17" i="16"/>
  <c r="P42" i="15"/>
  <c r="K27" i="16" s="1"/>
  <c r="K20" i="16" s="1"/>
  <c r="K23" i="16" s="1"/>
  <c r="Q39" i="15"/>
  <c r="Q35" i="15"/>
  <c r="Q40" i="15"/>
  <c r="R33" i="15"/>
  <c r="Q41" i="15"/>
  <c r="Q27" i="15"/>
  <c r="Q28" i="15" s="1"/>
  <c r="Q30" i="15" s="1"/>
  <c r="L26" i="16" s="1"/>
  <c r="Q38" i="15"/>
  <c r="Q37" i="15"/>
  <c r="Q36" i="15"/>
  <c r="J35" i="16" l="1"/>
  <c r="U26" i="15"/>
  <c r="V24" i="15"/>
  <c r="U25" i="15"/>
  <c r="R40" i="15"/>
  <c r="R35" i="15"/>
  <c r="R41" i="15"/>
  <c r="S33" i="15"/>
  <c r="R38" i="15"/>
  <c r="R27" i="15"/>
  <c r="R28" i="15" s="1"/>
  <c r="R30" i="15" s="1"/>
  <c r="M26" i="16" s="1"/>
  <c r="R36" i="15"/>
  <c r="R37" i="15"/>
  <c r="R39" i="15"/>
  <c r="M19" i="16"/>
  <c r="N6" i="17"/>
  <c r="M22" i="16"/>
  <c r="N13" i="16"/>
  <c r="N15" i="16" s="1"/>
  <c r="M21" i="16"/>
  <c r="M16" i="16"/>
  <c r="N33" i="16"/>
  <c r="M18" i="16"/>
  <c r="N18" i="17"/>
  <c r="K28" i="16"/>
  <c r="K30" i="16" s="1"/>
  <c r="P6" i="16"/>
  <c r="O8" i="16"/>
  <c r="O9" i="16"/>
  <c r="O10" i="16" s="1"/>
  <c r="O7" i="16"/>
  <c r="Q42" i="15"/>
  <c r="L27" i="16" s="1"/>
  <c r="L20" i="16" s="1"/>
  <c r="L23" i="16" s="1"/>
  <c r="M17" i="16"/>
  <c r="U21" i="15"/>
  <c r="V11" i="15"/>
  <c r="N17" i="16"/>
  <c r="M15" i="16"/>
  <c r="V26" i="15" l="1"/>
  <c r="V25" i="15"/>
  <c r="W24" i="15"/>
  <c r="K34" i="16"/>
  <c r="K35" i="16"/>
  <c r="N18" i="16"/>
  <c r="O6" i="17"/>
  <c r="N22" i="16"/>
  <c r="N21" i="16"/>
  <c r="N16" i="16"/>
  <c r="O33" i="16"/>
  <c r="N19" i="16"/>
  <c r="O18" i="17"/>
  <c r="O13" i="16"/>
  <c r="O15" i="16" s="1"/>
  <c r="W11" i="15"/>
  <c r="V21" i="15"/>
  <c r="Q6" i="16"/>
  <c r="P7" i="16"/>
  <c r="P8" i="16"/>
  <c r="P9" i="16"/>
  <c r="P10" i="16" s="1"/>
  <c r="R42" i="15"/>
  <c r="M27" i="16" s="1"/>
  <c r="M20" i="16" s="1"/>
  <c r="M23" i="16" s="1"/>
  <c r="L28" i="16"/>
  <c r="L30" i="16" s="1"/>
  <c r="L34" i="16" s="1"/>
  <c r="S35" i="15"/>
  <c r="S36" i="15"/>
  <c r="S39" i="15"/>
  <c r="S38" i="15"/>
  <c r="S41" i="15"/>
  <c r="T33" i="15"/>
  <c r="S27" i="15"/>
  <c r="S28" i="15" s="1"/>
  <c r="S30" i="15" s="1"/>
  <c r="N26" i="16" s="1"/>
  <c r="S40" i="15"/>
  <c r="S37" i="15"/>
  <c r="O17" i="16" l="1"/>
  <c r="M28" i="16"/>
  <c r="M30" i="16" s="1"/>
  <c r="M34" i="16" s="1"/>
  <c r="X24" i="15"/>
  <c r="W25" i="15"/>
  <c r="W26" i="15"/>
  <c r="T40" i="15"/>
  <c r="T35" i="15"/>
  <c r="T41" i="15"/>
  <c r="U33" i="15"/>
  <c r="T39" i="15"/>
  <c r="T27" i="15"/>
  <c r="T28" i="15" s="1"/>
  <c r="T30" i="15" s="1"/>
  <c r="O26" i="16" s="1"/>
  <c r="T37" i="15"/>
  <c r="T38" i="15"/>
  <c r="T36" i="15"/>
  <c r="Q9" i="16"/>
  <c r="Q10" i="16" s="1"/>
  <c r="Q7" i="16"/>
  <c r="R6" i="16"/>
  <c r="Q8" i="16"/>
  <c r="O18" i="16"/>
  <c r="P6" i="17"/>
  <c r="O16" i="16"/>
  <c r="O21" i="16"/>
  <c r="P33" i="16"/>
  <c r="P13" i="16"/>
  <c r="P17" i="16" s="1"/>
  <c r="P18" i="17"/>
  <c r="O19" i="16"/>
  <c r="O22" i="16"/>
  <c r="S42" i="15"/>
  <c r="N27" i="16" s="1"/>
  <c r="N20" i="16" s="1"/>
  <c r="N23" i="16" s="1"/>
  <c r="W21" i="15"/>
  <c r="X11" i="15"/>
  <c r="L35" i="16"/>
  <c r="P15" i="16"/>
  <c r="N28" i="16" l="1"/>
  <c r="N30" i="16" s="1"/>
  <c r="N34" i="16" s="1"/>
  <c r="M35" i="16"/>
  <c r="X26" i="15"/>
  <c r="X25" i="15"/>
  <c r="Y24" i="15"/>
  <c r="X21" i="15"/>
  <c r="Y11" i="15"/>
  <c r="P19" i="16"/>
  <c r="Q6" i="17"/>
  <c r="P18" i="16"/>
  <c r="Q18" i="17"/>
  <c r="Q13" i="16"/>
  <c r="Q17" i="16" s="1"/>
  <c r="P16" i="16"/>
  <c r="P22" i="16"/>
  <c r="P21" i="16"/>
  <c r="Q33" i="16"/>
  <c r="T42" i="15"/>
  <c r="O27" i="16" s="1"/>
  <c r="O20" i="16" s="1"/>
  <c r="O23" i="16" s="1"/>
  <c r="S6" i="16"/>
  <c r="R9" i="16"/>
  <c r="R10" i="16" s="1"/>
  <c r="R7" i="16"/>
  <c r="R8" i="16"/>
  <c r="U37" i="15"/>
  <c r="V33" i="15"/>
  <c r="U41" i="15"/>
  <c r="U38" i="15"/>
  <c r="U40" i="15"/>
  <c r="U35" i="15"/>
  <c r="U39" i="15"/>
  <c r="U27" i="15"/>
  <c r="U28" i="15" s="1"/>
  <c r="U30" i="15" s="1"/>
  <c r="P26" i="16" s="1"/>
  <c r="U36" i="15"/>
  <c r="Q15" i="16" l="1"/>
  <c r="N35" i="16"/>
  <c r="Y26" i="15"/>
  <c r="Z24" i="15"/>
  <c r="Y25" i="15"/>
  <c r="S9" i="16"/>
  <c r="S10" i="16" s="1"/>
  <c r="S8" i="16"/>
  <c r="S7" i="16"/>
  <c r="T6" i="16"/>
  <c r="U42" i="15"/>
  <c r="P27" i="16" s="1"/>
  <c r="P20" i="16" s="1"/>
  <c r="P23" i="16" s="1"/>
  <c r="Z11" i="15"/>
  <c r="Y21" i="15"/>
  <c r="V41" i="15"/>
  <c r="V35" i="15"/>
  <c r="V37" i="15"/>
  <c r="V36" i="15"/>
  <c r="W33" i="15"/>
  <c r="V27" i="15"/>
  <c r="V28" i="15" s="1"/>
  <c r="V30" i="15" s="1"/>
  <c r="Q26" i="16" s="1"/>
  <c r="V39" i="15"/>
  <c r="V40" i="15"/>
  <c r="V38" i="15"/>
  <c r="O28" i="16"/>
  <c r="O30" i="16" s="1"/>
  <c r="Q19" i="16"/>
  <c r="R6" i="17"/>
  <c r="Q22" i="16"/>
  <c r="Q21" i="16"/>
  <c r="R33" i="16"/>
  <c r="Q16" i="16"/>
  <c r="R18" i="17"/>
  <c r="Q18" i="16"/>
  <c r="R13" i="16"/>
  <c r="R15" i="16" s="1"/>
  <c r="R17" i="16" l="1"/>
  <c r="Z25" i="15"/>
  <c r="Z26" i="15"/>
  <c r="AA24" i="15"/>
  <c r="O34" i="16"/>
  <c r="O35" i="16"/>
  <c r="V42" i="15"/>
  <c r="Q27" i="16" s="1"/>
  <c r="Q20" i="16" s="1"/>
  <c r="Q23" i="16" s="1"/>
  <c r="W35" i="15"/>
  <c r="W36" i="15"/>
  <c r="W39" i="15"/>
  <c r="W37" i="15"/>
  <c r="W41" i="15"/>
  <c r="X33" i="15"/>
  <c r="W40" i="15"/>
  <c r="W38" i="15"/>
  <c r="W27" i="15"/>
  <c r="W28" i="15" s="1"/>
  <c r="W30" i="15" s="1"/>
  <c r="R26" i="16" s="1"/>
  <c r="P28" i="16"/>
  <c r="P30" i="16" s="1"/>
  <c r="P34" i="16" s="1"/>
  <c r="R18" i="16"/>
  <c r="S6" i="17"/>
  <c r="R22" i="16"/>
  <c r="R16" i="16"/>
  <c r="S18" i="17"/>
  <c r="R19" i="16"/>
  <c r="S13" i="16"/>
  <c r="R21" i="16"/>
  <c r="S33" i="16"/>
  <c r="Z21" i="15"/>
  <c r="AA11" i="15"/>
  <c r="T9" i="16"/>
  <c r="T10" i="16" s="1"/>
  <c r="T7" i="16"/>
  <c r="U6" i="16"/>
  <c r="T8" i="16"/>
  <c r="AA26" i="15" l="1"/>
  <c r="AB24" i="15"/>
  <c r="AA25" i="15"/>
  <c r="X37" i="15"/>
  <c r="Y33" i="15"/>
  <c r="X38" i="15"/>
  <c r="X36" i="15"/>
  <c r="X41" i="15"/>
  <c r="X35" i="15"/>
  <c r="X40" i="15"/>
  <c r="X39" i="15"/>
  <c r="X27" i="15"/>
  <c r="X28" i="15" s="1"/>
  <c r="X30" i="15" s="1"/>
  <c r="S26" i="16" s="1"/>
  <c r="P35" i="16"/>
  <c r="W42" i="15"/>
  <c r="R27" i="16" s="1"/>
  <c r="R20" i="16" s="1"/>
  <c r="R23" i="16" s="1"/>
  <c r="AA21" i="15"/>
  <c r="AB11" i="15"/>
  <c r="S19" i="16"/>
  <c r="T33" i="16"/>
  <c r="S21" i="16"/>
  <c r="S18" i="16"/>
  <c r="T6" i="17"/>
  <c r="T13" i="16"/>
  <c r="T15" i="16" s="1"/>
  <c r="T18" i="17"/>
  <c r="S22" i="16"/>
  <c r="S16" i="16"/>
  <c r="S17" i="16"/>
  <c r="U8" i="16"/>
  <c r="V6" i="16"/>
  <c r="U9" i="16"/>
  <c r="U10" i="16" s="1"/>
  <c r="U7" i="16"/>
  <c r="S15" i="16"/>
  <c r="Q28" i="16"/>
  <c r="Q30" i="16" s="1"/>
  <c r="Q34" i="16" s="1"/>
  <c r="AB25" i="15" l="1"/>
  <c r="AB26" i="15"/>
  <c r="AC24" i="15"/>
  <c r="T18" i="16"/>
  <c r="T21" i="16"/>
  <c r="T16" i="16"/>
  <c r="U6" i="17"/>
  <c r="T19" i="16"/>
  <c r="U33" i="16"/>
  <c r="U18" i="17"/>
  <c r="T22" i="16"/>
  <c r="U13" i="16"/>
  <c r="U15" i="16" s="1"/>
  <c r="Q35" i="16"/>
  <c r="T17" i="16"/>
  <c r="V9" i="16"/>
  <c r="V10" i="16" s="1"/>
  <c r="V7" i="16"/>
  <c r="W6" i="16"/>
  <c r="V8" i="16"/>
  <c r="AB21" i="15"/>
  <c r="AC11" i="15"/>
  <c r="AC21" i="15" s="1"/>
  <c r="X42" i="15"/>
  <c r="S27" i="16" s="1"/>
  <c r="S20" i="16" s="1"/>
  <c r="S23" i="16" s="1"/>
  <c r="Y40" i="15"/>
  <c r="Y36" i="15"/>
  <c r="Y38" i="15"/>
  <c r="Y27" i="15"/>
  <c r="Y28" i="15" s="1"/>
  <c r="Y30" i="15" s="1"/>
  <c r="T26" i="16" s="1"/>
  <c r="Y37" i="15"/>
  <c r="Y41" i="15"/>
  <c r="Y39" i="15"/>
  <c r="Y35" i="15"/>
  <c r="Z33" i="15"/>
  <c r="U17" i="16"/>
  <c r="R28" i="16"/>
  <c r="R30" i="16" s="1"/>
  <c r="R34" i="16" s="1"/>
  <c r="S28" i="16" l="1"/>
  <c r="S30" i="16" s="1"/>
  <c r="S34" i="16" s="1"/>
  <c r="Y42" i="15"/>
  <c r="T27" i="16" s="1"/>
  <c r="T20" i="16" s="1"/>
  <c r="T23" i="16" s="1"/>
  <c r="AC25" i="15"/>
  <c r="AC26" i="15"/>
  <c r="W9" i="16"/>
  <c r="W10" i="16" s="1"/>
  <c r="W8" i="16"/>
  <c r="W7" i="16"/>
  <c r="X6" i="16"/>
  <c r="R35" i="16"/>
  <c r="U19" i="16"/>
  <c r="V33" i="16"/>
  <c r="U18" i="16"/>
  <c r="V18" i="17"/>
  <c r="V13" i="16"/>
  <c r="U22" i="16"/>
  <c r="V6" i="17"/>
  <c r="U16" i="16"/>
  <c r="U21" i="16"/>
  <c r="Z36" i="15"/>
  <c r="Z27" i="15"/>
  <c r="Z28" i="15" s="1"/>
  <c r="Z30" i="15" s="1"/>
  <c r="U26" i="16" s="1"/>
  <c r="Z41" i="15"/>
  <c r="Z35" i="15"/>
  <c r="Z40" i="15"/>
  <c r="AA33" i="15"/>
  <c r="Z37" i="15"/>
  <c r="Z38" i="15"/>
  <c r="Z39" i="15"/>
  <c r="T28" i="16" l="1"/>
  <c r="T30" i="16" s="1"/>
  <c r="T34" i="16" s="1"/>
  <c r="AA35" i="15"/>
  <c r="AA36" i="15"/>
  <c r="AA41" i="15"/>
  <c r="AB33" i="15"/>
  <c r="AA27" i="15"/>
  <c r="AA28" i="15" s="1"/>
  <c r="AA30" i="15" s="1"/>
  <c r="V26" i="16" s="1"/>
  <c r="AA37" i="15"/>
  <c r="AA38" i="15"/>
  <c r="AA40" i="15"/>
  <c r="AA39" i="15"/>
  <c r="W33" i="16"/>
  <c r="V16" i="16"/>
  <c r="W6" i="17"/>
  <c r="W13" i="16"/>
  <c r="V19" i="16"/>
  <c r="V21" i="16"/>
  <c r="W18" i="17"/>
  <c r="V18" i="16"/>
  <c r="V22" i="16"/>
  <c r="S35" i="16"/>
  <c r="Z42" i="15"/>
  <c r="U27" i="16" s="1"/>
  <c r="U20" i="16" s="1"/>
  <c r="U23" i="16" s="1"/>
  <c r="V17" i="16"/>
  <c r="X9" i="16"/>
  <c r="X10" i="16" s="1"/>
  <c r="X8" i="16"/>
  <c r="X7" i="16"/>
  <c r="V15" i="16"/>
  <c r="W17" i="16"/>
  <c r="T35" i="16" l="1"/>
  <c r="W19" i="16"/>
  <c r="X33" i="16"/>
  <c r="X13" i="16"/>
  <c r="X15" i="16" s="1"/>
  <c r="X18" i="17"/>
  <c r="W16" i="16"/>
  <c r="W22" i="16"/>
  <c r="X6" i="17"/>
  <c r="W21" i="16"/>
  <c r="W18" i="16"/>
  <c r="U28" i="16"/>
  <c r="U30" i="16" s="1"/>
  <c r="X17" i="16"/>
  <c r="AA42" i="15"/>
  <c r="V27" i="16" s="1"/>
  <c r="V20" i="16" s="1"/>
  <c r="V23" i="16" s="1"/>
  <c r="W15" i="16"/>
  <c r="AB39" i="15"/>
  <c r="AC33" i="15"/>
  <c r="AB38" i="15"/>
  <c r="AB36" i="15"/>
  <c r="AB41" i="15"/>
  <c r="AB35" i="15"/>
  <c r="AB40" i="15"/>
  <c r="AB37" i="15"/>
  <c r="AB27" i="15"/>
  <c r="AB28" i="15" s="1"/>
  <c r="AB30" i="15" s="1"/>
  <c r="W26" i="16" s="1"/>
  <c r="U34" i="16" l="1"/>
  <c r="U35" i="16"/>
  <c r="AB42" i="15"/>
  <c r="W27" i="16" s="1"/>
  <c r="W20" i="16" s="1"/>
  <c r="W23" i="16" s="1"/>
  <c r="AC37" i="15"/>
  <c r="AC27" i="15"/>
  <c r="AC28" i="15" s="1"/>
  <c r="AC30" i="15" s="1"/>
  <c r="X26" i="16" s="1"/>
  <c r="AC36" i="15"/>
  <c r="AC41" i="15"/>
  <c r="AC38" i="15"/>
  <c r="AC35" i="15"/>
  <c r="AC40" i="15"/>
  <c r="AC39" i="15"/>
  <c r="X18" i="16"/>
  <c r="X22" i="16"/>
  <c r="X21" i="16"/>
  <c r="Y6" i="17"/>
  <c r="Y18" i="17"/>
  <c r="X16" i="16"/>
  <c r="X19" i="16"/>
  <c r="V28" i="16"/>
  <c r="V30" i="16" s="1"/>
  <c r="V34" i="16" s="1"/>
  <c r="W28" i="16"/>
  <c r="W30" i="16" l="1"/>
  <c r="W34" i="16" s="1"/>
  <c r="AC42" i="15"/>
  <c r="X27" i="16" s="1"/>
  <c r="X20" i="16" s="1"/>
  <c r="X23" i="16" s="1"/>
  <c r="V35" i="16"/>
  <c r="W35" i="16" l="1"/>
  <c r="X28" i="16"/>
  <c r="X30" i="16" s="1"/>
  <c r="X34" i="16" l="1"/>
  <c r="X35" i="16"/>
</calcChain>
</file>

<file path=xl/sharedStrings.xml><?xml version="1.0" encoding="utf-8"?>
<sst xmlns="http://schemas.openxmlformats.org/spreadsheetml/2006/main" count="1244" uniqueCount="770">
  <si>
    <t>Geo Level 5</t>
  </si>
  <si>
    <t>Geo Level 6</t>
  </si>
  <si>
    <t>Water Point/System Unique ID</t>
  </si>
  <si>
    <t>Years</t>
  </si>
  <si>
    <t>Year Data Was Collected</t>
  </si>
  <si>
    <t>Type Of Water Point/System</t>
  </si>
  <si>
    <t>Year Of Construction</t>
  </si>
  <si>
    <t>Level Of Service: Water Point/System Score</t>
  </si>
  <si>
    <t>Nicaragua</t>
  </si>
  <si>
    <t>Remaining Lifespan Of The Pump (Years)</t>
  </si>
  <si>
    <t>Year Pump Was Installed. If Replaced Year Of Most Recent Replacement</t>
  </si>
  <si>
    <t>Grand Total</t>
  </si>
  <si>
    <t>Well</t>
  </si>
  <si>
    <t>Liters Per Person Per Day</t>
  </si>
  <si>
    <t>Water Point/System Improved Or Unimproved. 1: Improved; 0: Unimproved</t>
  </si>
  <si>
    <t>Does The Water Point/System Provide Adequate Water Quantity?  1: Yes; 0: No</t>
  </si>
  <si>
    <t>Presence Of Pump?  1: Yes; 0: No</t>
  </si>
  <si>
    <t>Does Water System Have Adequate Water Quality? (Bacteria, Turbidity, Other Contaminants Of Concern)  1: Yes; 0: No</t>
  </si>
  <si>
    <t>Was The Water Point/ System Out Of Service For One Day Or Less Per Month In The Last Year?  1: Yes; 0: No</t>
  </si>
  <si>
    <t>Is Water Available From The Water Point/System On The Day Of The Visit?  1: Yes; 0: No</t>
  </si>
  <si>
    <t>Government Standards Water Quantity</t>
  </si>
  <si>
    <t xml:space="preserve">India </t>
  </si>
  <si>
    <t>Honduras</t>
  </si>
  <si>
    <t xml:space="preserve">Bolivia </t>
  </si>
  <si>
    <t>Peru</t>
  </si>
  <si>
    <t>Malawi</t>
  </si>
  <si>
    <t xml:space="preserve">Rwanda </t>
  </si>
  <si>
    <t>Uganda</t>
  </si>
  <si>
    <t>Number Of Days The Water Point/System It Was Out Of Service in the Last Year</t>
  </si>
  <si>
    <t>Level Of Service: Water Point/System</t>
  </si>
  <si>
    <t>Guatemala</t>
  </si>
  <si>
    <t>Rwanda</t>
  </si>
  <si>
    <t>Basic Level of Service</t>
  </si>
  <si>
    <t>High Risk</t>
  </si>
  <si>
    <t>Medium Risk</t>
  </si>
  <si>
    <t>High Priority</t>
  </si>
  <si>
    <t>Medium Priority</t>
  </si>
  <si>
    <t>Pump</t>
  </si>
  <si>
    <t>Absent</t>
  </si>
  <si>
    <t xml:space="preserve">Year Apron/Seal Was Constructed. If Reconstructed, Year Of Most Recent Reconstruction </t>
  </si>
  <si>
    <t>Remaining Lifespan Of The Apron/Seal(Years)</t>
  </si>
  <si>
    <t>Risk Based On Age</t>
  </si>
  <si>
    <t>Risk Based On Current Condition</t>
  </si>
  <si>
    <t>Level Of Priority To Replace/Repair The Water Point/System</t>
  </si>
  <si>
    <t>General Information</t>
  </si>
  <si>
    <t>Results</t>
  </si>
  <si>
    <t xml:space="preserve">Remaining Lifespan  </t>
  </si>
  <si>
    <t>Physical State Of Components</t>
  </si>
  <si>
    <t>Level Of Service</t>
  </si>
  <si>
    <t>Remaining Lifespan Of The Well (Years)</t>
  </si>
  <si>
    <t>Year Well Was Constructed. If Replaced Year Of Most Recent Replacement</t>
  </si>
  <si>
    <t>Intermediate Level of Service</t>
  </si>
  <si>
    <t>Spring Protection</t>
  </si>
  <si>
    <t>24-02-2016 22:02:49 CET</t>
  </si>
  <si>
    <t>Is The Source Protected? 1: Yes; 0: No</t>
  </si>
  <si>
    <t>Remaining Lifespan Of The Spring Protection (Years)</t>
  </si>
  <si>
    <t>Presence Of Well?          1: Yes; 0: No</t>
  </si>
  <si>
    <t>Year Source Protection Was Constructed. If Replaced Year Of Most Recent Replacement</t>
  </si>
  <si>
    <t>Other Data For Calculations</t>
  </si>
  <si>
    <t>Year Tap(s) Was Constructed. If Replaced Year Of Most Recent Replacement</t>
  </si>
  <si>
    <t>Actions</t>
  </si>
  <si>
    <t>Recommended Activity</t>
  </si>
  <si>
    <t>Alert</t>
  </si>
  <si>
    <t>Component(s)</t>
  </si>
  <si>
    <t>Presence of a well?    
1 = Yes 
0 = No</t>
  </si>
  <si>
    <t>Year that the well was constructed. If replaced, fill in the year of the most recent replacement</t>
  </si>
  <si>
    <t>Physical state of the well. 
1 = Normal 
2 = Poor 
3 = Doesn't Function 
Leave Blank = None</t>
  </si>
  <si>
    <t>Presence of a pump?  
1 = Yes 
0 = No</t>
  </si>
  <si>
    <t>Year that the pump was installed. If replaced, fill in the year of most recent replacement</t>
  </si>
  <si>
    <t>Physical state of the pump. 1 = Normal 
2 = Poor 
3 = Doesn't function
Leave Blank = None</t>
  </si>
  <si>
    <t xml:space="preserve">Year apron/seal was constructed. 
If reconstructed, fill in year of most recent reconstruction </t>
  </si>
  <si>
    <t>Physical state of the apron/seal.  
1 = Normal 
2 = Poor 
3 = Doesn't function 
Leave Blank = None</t>
  </si>
  <si>
    <t>Turbidity
in nephelometric turbidity units (NTU)</t>
  </si>
  <si>
    <t>Instructions</t>
  </si>
  <si>
    <t>Current year:</t>
  </si>
  <si>
    <t>Inflation rate:</t>
  </si>
  <si>
    <t>Country:</t>
  </si>
  <si>
    <t>Year of initial construction:</t>
  </si>
  <si>
    <t>Province:</t>
  </si>
  <si>
    <t xml:space="preserve">Mid - Western Region </t>
  </si>
  <si>
    <t>Major components</t>
  </si>
  <si>
    <t>Cost</t>
  </si>
  <si>
    <t>Year of initial or most recent construction</t>
  </si>
  <si>
    <t>District/Municipality:</t>
  </si>
  <si>
    <t>Water Intake</t>
  </si>
  <si>
    <t>No. of households in the community:</t>
  </si>
  <si>
    <t>`</t>
  </si>
  <si>
    <t>No. of households connected to the system:</t>
  </si>
  <si>
    <t>Distribution and Connection Network</t>
  </si>
  <si>
    <t>People per household (on average)</t>
  </si>
  <si>
    <t>Pump Station (pump house or sump pump)</t>
  </si>
  <si>
    <t>Type of system:</t>
  </si>
  <si>
    <t xml:space="preserve">Pumped Piped </t>
  </si>
  <si>
    <t>Treatment Plant</t>
  </si>
  <si>
    <t>Responsible party from O&amp;M:</t>
  </si>
  <si>
    <t>Scheme Operator</t>
  </si>
  <si>
    <t>Fixed Tariff</t>
  </si>
  <si>
    <t>Flow rate (liters per second):</t>
  </si>
  <si>
    <t>Minor Components</t>
  </si>
  <si>
    <t>Price per m3</t>
  </si>
  <si>
    <t>Liters required daily per capita:</t>
  </si>
  <si>
    <t xml:space="preserve">Meters </t>
  </si>
  <si>
    <t>Other</t>
  </si>
  <si>
    <t>Total population of the community:</t>
  </si>
  <si>
    <t xml:space="preserve">Valves </t>
  </si>
  <si>
    <t>Population served:</t>
  </si>
  <si>
    <t xml:space="preserve">Tap </t>
  </si>
  <si>
    <t>New members allowed (yes/no)</t>
  </si>
  <si>
    <t>yes</t>
  </si>
  <si>
    <t xml:space="preserve">Total Costs - Initial Capital </t>
  </si>
  <si>
    <t>Lifetime of system design</t>
  </si>
  <si>
    <t>Average monthly household income</t>
  </si>
  <si>
    <t>Expected contribution for major replacements:</t>
  </si>
  <si>
    <t xml:space="preserve">Type of tariff system </t>
  </si>
  <si>
    <t>Expected contribution for minor replacements:</t>
  </si>
  <si>
    <t xml:space="preserve">If fixed tariff, what is the monthly tariff? </t>
  </si>
  <si>
    <t>If price per m3, what is the price per m3?</t>
  </si>
  <si>
    <t>If price per m3, what is the average monthly consumption?</t>
  </si>
  <si>
    <t>Year in which balance should be reached</t>
  </si>
  <si>
    <t>Percentage of members in compliance with tariff payment</t>
  </si>
  <si>
    <t>Make adjustments for inflation (yes/no)</t>
  </si>
  <si>
    <t xml:space="preserve">Income from fees from the previous year </t>
  </si>
  <si>
    <t>Income from emergency quotas from the previous year</t>
  </si>
  <si>
    <t>Bank balance</t>
  </si>
  <si>
    <t>Other savings (petty cash)</t>
  </si>
  <si>
    <t>Transportation</t>
  </si>
  <si>
    <t>Water Quality Analysis</t>
  </si>
  <si>
    <t>Electricity or gasoline to power pump</t>
  </si>
  <si>
    <t>Tubing, accessories and other materials</t>
  </si>
  <si>
    <t>Chlorine</t>
  </si>
  <si>
    <t>Maintenance of pumps</t>
  </si>
  <si>
    <t xml:space="preserve">AtWhatCost - Cost Details </t>
  </si>
  <si>
    <t>Year of Initial System Contruction:</t>
  </si>
  <si>
    <t>AtWhatCost - Cost Details</t>
  </si>
  <si>
    <t>Current Year:</t>
  </si>
  <si>
    <t>Year of Investment</t>
  </si>
  <si>
    <t>Time of Replacement</t>
  </si>
  <si>
    <t>Sub-Total maintenance and minor replacements</t>
  </si>
  <si>
    <t>Año</t>
  </si>
  <si>
    <t>Lifetime</t>
  </si>
  <si>
    <t>Principle Assets</t>
  </si>
  <si>
    <t>Year</t>
  </si>
  <si>
    <t>Total Population</t>
  </si>
  <si>
    <t>Households Connected</t>
  </si>
  <si>
    <t>Coverage</t>
  </si>
  <si>
    <t>Liters required daily for whole system</t>
  </si>
  <si>
    <t>New Connections</t>
  </si>
  <si>
    <t>Fees</t>
  </si>
  <si>
    <t>Emergency Funds</t>
  </si>
  <si>
    <t>Contribution from users for replacement</t>
  </si>
  <si>
    <t>Bank Balance Interest</t>
  </si>
  <si>
    <t>Annual Balance</t>
  </si>
  <si>
    <t>Balance</t>
  </si>
  <si>
    <t>Amount in Account</t>
  </si>
  <si>
    <t>Tabla 3.1: Proposed Flat Fee/Base Fee Rate Structure</t>
  </si>
  <si>
    <t>Rate Increases</t>
  </si>
  <si>
    <t>1.  Annual Increases</t>
  </si>
  <si>
    <t>2.  Biannual Increases</t>
  </si>
  <si>
    <t>2.  Three Year Increases</t>
  </si>
  <si>
    <t>2.  Five Year Increases</t>
  </si>
  <si>
    <t>Rate Requirement per HH - Annual</t>
  </si>
  <si>
    <t>Rate Requirement per HH - Monthly</t>
  </si>
  <si>
    <t>HH Income</t>
  </si>
  <si>
    <t>Rate Requirement - % of HH Income</t>
  </si>
  <si>
    <t>Table 3.1: Proposed Metered Rate Structure</t>
  </si>
  <si>
    <t>Base Fee</t>
  </si>
  <si>
    <t>Tier 1</t>
  </si>
  <si>
    <t>Tier 2</t>
  </si>
  <si>
    <t>Tier 3</t>
  </si>
  <si>
    <t>Name of Country</t>
  </si>
  <si>
    <t>Name of District or Municipality</t>
  </si>
  <si>
    <t>Actual number of systems in the District</t>
  </si>
  <si>
    <t>Actual number of communities in the District</t>
  </si>
  <si>
    <t xml:space="preserve">Actual total population (no. of persons living in the district) </t>
  </si>
  <si>
    <t>Water Technology in the District (gravity, handpump, electric pump)</t>
  </si>
  <si>
    <t>Year of analysis</t>
  </si>
  <si>
    <t>Posts</t>
  </si>
  <si>
    <t>Director</t>
  </si>
  <si>
    <t>Technical staff</t>
  </si>
  <si>
    <t>Social promoters</t>
  </si>
  <si>
    <t>Admin staff</t>
  </si>
  <si>
    <t>Functions</t>
  </si>
  <si>
    <t>A1</t>
  </si>
  <si>
    <t>A2</t>
  </si>
  <si>
    <t>A3</t>
  </si>
  <si>
    <t>A4</t>
  </si>
  <si>
    <t>A5</t>
  </si>
  <si>
    <t>A6</t>
  </si>
  <si>
    <t>Monitoring service delivery</t>
  </si>
  <si>
    <t>Technical support to consumers and service providers</t>
  </si>
  <si>
    <t>Others</t>
  </si>
  <si>
    <t>Per diems of staff (amount per person per day)</t>
  </si>
  <si>
    <t>Transport costs (fuel, depreciation, maintenance) in total per month</t>
  </si>
  <si>
    <t>Office costs and admin (in total per month)</t>
  </si>
  <si>
    <t>Costs of meetings and workshops (meals, room, per diems, transport) in total per month</t>
  </si>
  <si>
    <t>Other costs NGOs (transport, office, meetings)</t>
  </si>
  <si>
    <t>Total other costs per month</t>
  </si>
  <si>
    <t>Per diems of staff</t>
  </si>
  <si>
    <t>Transport costs (fuel, depreciation, maintenance)</t>
  </si>
  <si>
    <t>Office costs and admin</t>
  </si>
  <si>
    <t>Costs of meetings and workshops (meals, room, per diems, transport)</t>
  </si>
  <si>
    <t>Required Expenditure per person per month</t>
  </si>
  <si>
    <t>Required Expenditure per person per year</t>
  </si>
  <si>
    <t>Table 6: Gap between actual and required expenditure</t>
  </si>
  <si>
    <t>Actual Expenditure per person per year</t>
  </si>
  <si>
    <t>Gap between required and actual Expenditure</t>
  </si>
  <si>
    <t>Actual as % of ideal</t>
  </si>
  <si>
    <t>Direct Support Tool</t>
  </si>
  <si>
    <t>would it be possible to show the NGO component here somehow?</t>
  </si>
  <si>
    <t>Visualised results</t>
  </si>
  <si>
    <r>
      <t>WATER FOR PEOPLE - WORLD WATER CORPS</t>
    </r>
    <r>
      <rPr>
        <vertAlign val="superscript"/>
        <sz val="14"/>
        <color theme="8"/>
        <rFont val="Calibri"/>
        <family val="2"/>
        <scheme val="minor"/>
      </rPr>
      <t>TM</t>
    </r>
  </si>
  <si>
    <r>
      <t>WATER FOR PEOPLE - WORLD WATER CORPS</t>
    </r>
    <r>
      <rPr>
        <vertAlign val="superscript"/>
        <sz val="12"/>
        <color theme="8"/>
        <rFont val="Calibri"/>
        <family val="2"/>
        <scheme val="minor"/>
      </rPr>
      <t>TM</t>
    </r>
  </si>
  <si>
    <t>Population growth rate</t>
  </si>
  <si>
    <r>
      <rPr>
        <b/>
        <sz val="14"/>
        <color theme="5"/>
        <rFont val="Calibri"/>
        <family val="2"/>
        <scheme val="minor"/>
      </rPr>
      <t>Table 3.1</t>
    </r>
    <r>
      <rPr>
        <b/>
        <sz val="14"/>
        <color rgb="FF4A3C31"/>
        <rFont val="Calibri"/>
        <family val="2"/>
        <scheme val="minor"/>
      </rPr>
      <t xml:space="preserve">: </t>
    </r>
    <r>
      <rPr>
        <b/>
        <sz val="14"/>
        <color theme="3"/>
        <rFont val="Calibri"/>
        <family val="2"/>
        <scheme val="minor"/>
      </rPr>
      <t>Increase in Coverage</t>
    </r>
  </si>
  <si>
    <r>
      <rPr>
        <b/>
        <sz val="14"/>
        <color theme="5"/>
        <rFont val="Calibri"/>
        <family val="2"/>
        <scheme val="minor"/>
      </rPr>
      <t>Table 3.3:</t>
    </r>
    <r>
      <rPr>
        <b/>
        <sz val="14"/>
        <color theme="3"/>
        <rFont val="Calibri"/>
        <family val="2"/>
        <scheme val="minor"/>
      </rPr>
      <t xml:space="preserve"> Projected Cash Flow</t>
    </r>
  </si>
  <si>
    <t>Why this tool?</t>
  </si>
  <si>
    <t xml:space="preserve">How to go about it?  </t>
  </si>
  <si>
    <t xml:space="preserve">What is direct support?                                  </t>
  </si>
  <si>
    <t>How to go about it?</t>
  </si>
  <si>
    <t>Results:</t>
  </si>
  <si>
    <t>posts</t>
  </si>
  <si>
    <t>Actual annual
bruto salary</t>
  </si>
  <si>
    <t xml:space="preserve">Actual number of people
(FTE per year) </t>
  </si>
  <si>
    <t>All NGO staff members</t>
  </si>
  <si>
    <t>NGO staff member 1</t>
  </si>
  <si>
    <t>NGO staff member 2</t>
  </si>
  <si>
    <t>NGO staff member 3</t>
  </si>
  <si>
    <t>NGO staff member 4</t>
  </si>
  <si>
    <t>NGO staff member 5</t>
  </si>
  <si>
    <t>NGO staff member 6</t>
  </si>
  <si>
    <r>
      <rPr>
        <b/>
        <u/>
        <sz val="11"/>
        <color theme="1"/>
        <rFont val="Calibri"/>
        <family val="2"/>
        <scheme val="minor"/>
      </rPr>
      <t>Why this tool?</t>
    </r>
    <r>
      <rPr>
        <b/>
        <sz val="11"/>
        <color theme="1"/>
        <rFont val="Calibri"/>
        <family val="2"/>
        <scheme val="minor"/>
      </rPr>
      <t xml:space="preserve">
</t>
    </r>
    <r>
      <rPr>
        <sz val="11"/>
        <color theme="1"/>
        <rFont val="Calibri"/>
        <family val="2"/>
        <scheme val="minor"/>
      </rPr>
      <t xml:space="preserve">With this tool you can calculate: 
- the actual direct support expenditure per person (either only district support or also including NGO staff time) at district level; 
- the desired direct support costs per person; 
- the gap between the actual and required direct support expenditure per person (see results box and graphs).  
</t>
    </r>
    <r>
      <rPr>
        <b/>
        <u/>
        <sz val="11"/>
        <color theme="1"/>
        <rFont val="Calibri"/>
        <family val="2"/>
        <scheme val="minor"/>
      </rPr>
      <t xml:space="preserve">What is direct support? </t>
    </r>
    <r>
      <rPr>
        <sz val="11"/>
        <color theme="1"/>
        <rFont val="Calibri"/>
        <family val="2"/>
        <scheme val="minor"/>
      </rPr>
      <t xml:space="preserve">                                 
Direct support includes staff time, transport costs, office costs, costs of meetings and workshops, etc. In this tool we only look at direct support provided by the service authority and by NGOs. The direct support provided by users are not included.  For more information about direct support have a look at IRC's direct support cost website. http://www.ircwash.org/news/direct-support-rural-water-service-providers  </t>
    </r>
    <r>
      <rPr>
        <b/>
        <sz val="11"/>
        <color theme="1"/>
        <rFont val="Calibri"/>
        <family val="2"/>
        <scheme val="minor"/>
      </rPr>
      <t>(</t>
    </r>
    <r>
      <rPr>
        <b/>
        <sz val="11"/>
        <color rgb="FF7030A0"/>
        <rFont val="Calibri"/>
        <family val="2"/>
        <scheme val="minor"/>
      </rPr>
      <t>can you make sure this hyperlink works?)</t>
    </r>
  </si>
  <si>
    <r>
      <rPr>
        <b/>
        <u/>
        <sz val="11"/>
        <color theme="1"/>
        <rFont val="Calibri"/>
        <family val="2"/>
        <scheme val="minor"/>
      </rPr>
      <t>What do you need to use this tool?</t>
    </r>
    <r>
      <rPr>
        <b/>
        <sz val="11"/>
        <color theme="1"/>
        <rFont val="Calibri"/>
        <family val="2"/>
        <scheme val="minor"/>
      </rPr>
      <t xml:space="preserve">
- </t>
    </r>
    <r>
      <rPr>
        <sz val="11"/>
        <color theme="1"/>
        <rFont val="Calibri"/>
        <family val="2"/>
        <scheme val="minor"/>
      </rPr>
      <t>District WASH budget
- District WASH human resources information
- National and/or local policies that describe the required WASH functions at district level</t>
    </r>
  </si>
  <si>
    <r>
      <rPr>
        <b/>
        <u/>
        <sz val="11"/>
        <color theme="1"/>
        <rFont val="Calibri"/>
        <family val="2"/>
        <scheme val="minor"/>
      </rPr>
      <t>How to go about it?</t>
    </r>
    <r>
      <rPr>
        <b/>
        <sz val="11"/>
        <color theme="1"/>
        <rFont val="Calibri"/>
        <family val="2"/>
        <scheme val="minor"/>
      </rPr>
      <t xml:space="preserve">
</t>
    </r>
    <r>
      <rPr>
        <sz val="11"/>
        <color theme="1"/>
        <rFont val="Calibri"/>
        <family val="2"/>
        <scheme val="minor"/>
      </rPr>
      <t xml:space="preserve">Before you start: adjust the currency to the currency you use in your country here (include link).
Then you fill in all the yellow (or another colour tbc) in table 1-5.  Try to complete the pink cells as well as they give you more information about the contribution of NGOs in the direct support costs.In tables 1, 2 and 3 you enter actual data. In table 4 and 5 you enter desired estimates. All the names of units and functions can be edited to tailor the tool to the local context.  </t>
    </r>
  </si>
  <si>
    <r>
      <rPr>
        <b/>
        <sz val="11"/>
        <color theme="1"/>
        <rFont val="Calibri"/>
        <family val="2"/>
        <scheme val="minor"/>
      </rPr>
      <t xml:space="preserve">Reader's guide: 
</t>
    </r>
    <r>
      <rPr>
        <i/>
        <u/>
        <sz val="11"/>
        <color theme="1"/>
        <rFont val="Calibri"/>
        <family val="2"/>
        <scheme val="minor"/>
      </rPr>
      <t>Reality (actual data):</t>
    </r>
    <r>
      <rPr>
        <b/>
        <sz val="11"/>
        <color theme="1"/>
        <rFont val="Calibri"/>
        <family val="2"/>
        <scheme val="minor"/>
      </rPr>
      <t xml:space="preserve">
</t>
    </r>
    <r>
      <rPr>
        <sz val="11"/>
        <color theme="1"/>
        <rFont val="Calibri"/>
        <family val="2"/>
        <scheme val="minor"/>
      </rPr>
      <t xml:space="preserve">Table 1: General data 
Table 2: District Staff 
Table 3: Direct support expenditure    
</t>
    </r>
    <r>
      <rPr>
        <i/>
        <u/>
        <sz val="11"/>
        <color theme="1"/>
        <rFont val="Calibri"/>
        <family val="2"/>
        <scheme val="minor"/>
      </rPr>
      <t>Desired situation:</t>
    </r>
    <r>
      <rPr>
        <sz val="11"/>
        <color theme="1"/>
        <rFont val="Calibri"/>
        <family val="2"/>
        <scheme val="minor"/>
      </rPr>
      <t xml:space="preserve">
Table 4: District staff that would be needed for sustainable service provision
Table 5: Required annual direct support expenditure 
</t>
    </r>
    <r>
      <rPr>
        <i/>
        <u/>
        <sz val="11"/>
        <color theme="1"/>
        <rFont val="Calibri"/>
        <family val="2"/>
        <scheme val="minor"/>
      </rPr>
      <t>Results:</t>
    </r>
    <r>
      <rPr>
        <sz val="11"/>
        <color theme="1"/>
        <rFont val="Calibri"/>
        <family val="2"/>
        <scheme val="minor"/>
      </rPr>
      <t xml:space="preserve">
Table 6: Gap between actual and required expenditure
Graphs</t>
    </r>
  </si>
  <si>
    <t>Supervision of new
infrastructure works</t>
  </si>
  <si>
    <t>Supervision of rehabilitation
and expansion works</t>
  </si>
  <si>
    <t>Planning, coordination,
reporting</t>
  </si>
  <si>
    <t>Required annual bruto salary</t>
  </si>
  <si>
    <t>Number of people required 
per year (FTE)</t>
  </si>
  <si>
    <r>
      <t xml:space="preserve">Physical State Of The Spring Protection. </t>
    </r>
    <r>
      <rPr>
        <sz val="11"/>
        <color theme="0"/>
        <rFont val="Calibri"/>
        <family val="2"/>
        <scheme val="minor"/>
      </rPr>
      <t>1: Normal; 2: Poor; 3: Does Not Function; None: Blank</t>
    </r>
  </si>
  <si>
    <r>
      <t xml:space="preserve">Physical State Of Taps </t>
    </r>
    <r>
      <rPr>
        <sz val="11"/>
        <color theme="0"/>
        <rFont val="Calibri"/>
        <family val="2"/>
        <scheme val="minor"/>
      </rPr>
      <t>1: Normal; 2: Poor; 3: Does Not Function; None: Blank</t>
    </r>
  </si>
  <si>
    <r>
      <t>Physical State Of The Well.</t>
    </r>
    <r>
      <rPr>
        <sz val="11"/>
        <color theme="0"/>
        <rFont val="Calibri"/>
        <family val="2"/>
        <scheme val="minor"/>
      </rPr>
      <t xml:space="preserve"> 1: Normal; 2: Poor; 3: Does Not Function; None: Blank</t>
    </r>
  </si>
  <si>
    <r>
      <t xml:space="preserve">Physical State Of The Pump </t>
    </r>
    <r>
      <rPr>
        <sz val="11"/>
        <color theme="0"/>
        <rFont val="Calibri"/>
        <family val="2"/>
        <scheme val="minor"/>
      </rPr>
      <t>1: Normal; 2: Poor; 3: Does Not Function; None: Blank</t>
    </r>
  </si>
  <si>
    <r>
      <t xml:space="preserve">Physical State Of The Apron/Seal. </t>
    </r>
    <r>
      <rPr>
        <sz val="11"/>
        <color theme="0"/>
        <rFont val="Calibri"/>
        <family val="2"/>
        <scheme val="minor"/>
      </rPr>
      <t xml:space="preserve"> 1: Normal; 2: Poor; 3: Does Not Function; None: Blank</t>
    </r>
  </si>
  <si>
    <r>
      <t>Rate The Overall State Of The Water Point/System (Consider Shortfalls, Physical, Design, Etc.) .</t>
    </r>
    <r>
      <rPr>
        <sz val="11"/>
        <color theme="0"/>
        <rFont val="Calibri"/>
        <family val="2"/>
        <scheme val="minor"/>
      </rPr>
      <t xml:space="preserve"> 1: Normal; 2: Poor; 3: Does Not Function; None: Blank</t>
    </r>
  </si>
  <si>
    <r>
      <t xml:space="preserve">Presence Of Spring Protection?
</t>
    </r>
    <r>
      <rPr>
        <sz val="11"/>
        <color theme="0"/>
        <rFont val="Calibri"/>
        <family val="2"/>
        <scheme val="minor"/>
      </rPr>
      <t xml:space="preserve"> 1: Yes; 0: No</t>
    </r>
  </si>
  <si>
    <t>Contribution community</t>
  </si>
  <si>
    <t>Conduction Line</t>
  </si>
  <si>
    <t>Storage Tank</t>
  </si>
  <si>
    <t>Community:</t>
  </si>
  <si>
    <t>Box 2: General information community and system</t>
  </si>
  <si>
    <t>Box 1: General information country</t>
  </si>
  <si>
    <t>Operations: Office Supplies, Rent, Communication</t>
  </si>
  <si>
    <t>Population Served</t>
  </si>
  <si>
    <t>Source production</t>
  </si>
  <si>
    <t>Contribution per family for future replacements (annual)</t>
  </si>
  <si>
    <t xml:space="preserve">Asset Registry Assessment Tool </t>
  </si>
  <si>
    <t>Reference data</t>
  </si>
  <si>
    <t xml:space="preserve">What does the tool look like? </t>
  </si>
  <si>
    <t>Lifetime of the component</t>
  </si>
  <si>
    <t>Capital Maintenance Costs (CapManEx)</t>
  </si>
  <si>
    <r>
      <rPr>
        <b/>
        <sz val="11"/>
        <color theme="5"/>
        <rFont val="Calibri"/>
        <family val="2"/>
        <scheme val="minor"/>
      </rPr>
      <t xml:space="preserve">4. Graphs: </t>
    </r>
    <r>
      <rPr>
        <sz val="11"/>
        <color theme="1"/>
        <rFont val="Calibri"/>
        <family val="2"/>
        <scheme val="minor"/>
      </rPr>
      <t xml:space="preserve"> visual overview of the summary of income and expenditures.</t>
    </r>
  </si>
  <si>
    <t>Actual expenditure per person per year</t>
  </si>
  <si>
    <t>Cash Flow Analysis Tool</t>
  </si>
  <si>
    <t>Interest rate charged if loans are given out (annual)</t>
  </si>
  <si>
    <t xml:space="preserve">Reader's guide data entry sheet: </t>
  </si>
  <si>
    <r>
      <rPr>
        <b/>
        <sz val="11"/>
        <color theme="5"/>
        <rFont val="Calibri"/>
        <family val="2"/>
        <scheme val="minor"/>
      </rPr>
      <t>Desired situation:</t>
    </r>
    <r>
      <rPr>
        <sz val="11"/>
        <color theme="1"/>
        <rFont val="Calibri"/>
        <family val="2"/>
        <scheme val="minor"/>
      </rPr>
      <t xml:space="preserve">
Box 4: District staff that would be needed for sustainable service provision
Box 5: Required annual direct support expenditure 
</t>
    </r>
  </si>
  <si>
    <t>Box 6: Gap between actual and required expenditure</t>
  </si>
  <si>
    <t>Actual expenditure per person per month</t>
  </si>
  <si>
    <t>Graphs tab</t>
  </si>
  <si>
    <t>no</t>
  </si>
  <si>
    <t>Actual Situation:</t>
  </si>
  <si>
    <t>Desired Situation:</t>
  </si>
  <si>
    <t>NGO Total</t>
  </si>
  <si>
    <t>District Authority Total</t>
  </si>
  <si>
    <t>Your country</t>
  </si>
  <si>
    <t>Design Lifetime</t>
  </si>
  <si>
    <t>Ghana</t>
  </si>
  <si>
    <t>Ethiopia</t>
  </si>
  <si>
    <t>Burkina Faso</t>
  </si>
  <si>
    <t>You can use the data in this table as reference.</t>
  </si>
  <si>
    <t>Gap per person per year for direct support expenditure</t>
  </si>
  <si>
    <t>Required direct support expenditure per person per year</t>
  </si>
  <si>
    <t>Actual direct support expenditure per person per year</t>
  </si>
  <si>
    <t>Direct Support Gap Analysis:</t>
  </si>
  <si>
    <t>Other materials</t>
  </si>
  <si>
    <t>Additional expenditure on annual operation and maintenance</t>
  </si>
  <si>
    <t>Total annual salaries and payments for staff working on operation and maintenance</t>
  </si>
  <si>
    <r>
      <rPr>
        <b/>
        <sz val="11"/>
        <color theme="5"/>
        <rFont val="Calibri"/>
        <family val="2"/>
        <scheme val="minor"/>
      </rPr>
      <t>Reality (actual data):</t>
    </r>
    <r>
      <rPr>
        <sz val="11"/>
        <color theme="1"/>
        <rFont val="Calibri"/>
        <family val="2"/>
        <scheme val="minor"/>
      </rPr>
      <t xml:space="preserve">
Box 1: General data 
Box 2a: District Staff
Box 2b: NGO staff 
Box 3: Direct support expenditure    </t>
    </r>
  </si>
  <si>
    <t>Expenditure</t>
  </si>
  <si>
    <t>Total Annual Expenditure</t>
  </si>
  <si>
    <t>Interest received on loans</t>
  </si>
  <si>
    <t>Box 6: Community contributions and affordability</t>
  </si>
  <si>
    <t>Costing and Budgeting Tools</t>
  </si>
  <si>
    <t>Introduction</t>
  </si>
  <si>
    <t xml:space="preserve">The table below gives you some examples. </t>
  </si>
  <si>
    <t xml:space="preserve"> </t>
  </si>
  <si>
    <t>Enter the  general data of your municipality</t>
  </si>
  <si>
    <t>Actual annual 
bruto salary</t>
  </si>
  <si>
    <t>Community</t>
  </si>
  <si>
    <t xml:space="preserve">Country </t>
  </si>
  <si>
    <t>E Coli
Absent or Present
(leave blank = present)</t>
  </si>
  <si>
    <t>Bacteria 
Absent or Present
(leave blank = present)</t>
  </si>
  <si>
    <t>Other contaminants of concern
Absent or Present
(leave blank = present)</t>
  </si>
  <si>
    <t>The grey cells can be edited to tailor to the local context</t>
  </si>
  <si>
    <t>Financial Overview</t>
  </si>
  <si>
    <t>Total population district</t>
  </si>
  <si>
    <t>Box 1: General data</t>
  </si>
  <si>
    <t>Box 2b: NGO Staff details (optional)</t>
  </si>
  <si>
    <r>
      <t xml:space="preserve">Box 3: 
Annual direct support expenditure (actual data)
</t>
    </r>
    <r>
      <rPr>
        <b/>
        <i/>
        <sz val="14"/>
        <color theme="0"/>
        <rFont val="Calibri"/>
        <family val="2"/>
        <scheme val="minor"/>
      </rPr>
      <t/>
    </r>
  </si>
  <si>
    <t xml:space="preserve">Box 5:
Required annual direct support expenditure 
(desired situation) </t>
  </si>
  <si>
    <t>Box 6: 
Gap between actual and required direct support expenditure</t>
  </si>
  <si>
    <r>
      <rPr>
        <b/>
        <sz val="14"/>
        <color theme="4"/>
        <rFont val="Calibri"/>
        <family val="2"/>
        <scheme val="minor"/>
      </rPr>
      <t>Level</t>
    </r>
    <r>
      <rPr>
        <sz val="11"/>
        <color theme="1"/>
        <rFont val="Calibri"/>
        <family val="2"/>
        <scheme val="minor"/>
      </rPr>
      <t>: this tool is filled out for the district or municipality as a whole (service authority level).</t>
    </r>
  </si>
  <si>
    <r>
      <t xml:space="preserve">Go to the </t>
    </r>
    <r>
      <rPr>
        <b/>
        <sz val="11"/>
        <color theme="1"/>
        <rFont val="Calibri"/>
        <family val="2"/>
        <scheme val="minor"/>
      </rPr>
      <t xml:space="preserve">data entry sheet </t>
    </r>
    <r>
      <rPr>
        <sz val="11"/>
        <color theme="1"/>
        <rFont val="Calibri"/>
        <family val="2"/>
        <scheme val="minor"/>
      </rPr>
      <t xml:space="preserve">and fill in all the blank cells.  
- In boxes 1, 2a, 2b and 3 you enter </t>
    </r>
    <r>
      <rPr>
        <i/>
        <sz val="11"/>
        <color theme="1"/>
        <rFont val="Calibri"/>
        <family val="2"/>
        <scheme val="minor"/>
      </rPr>
      <t>actual</t>
    </r>
    <r>
      <rPr>
        <sz val="11"/>
        <color theme="1"/>
        <rFont val="Calibri"/>
        <family val="2"/>
        <scheme val="minor"/>
      </rPr>
      <t xml:space="preserve"> data: how many district staff members are actually involved in providing water services in your district and what are the costs involved? If NGOs are providing direct support in your district you can also include their support in the calculation  by filling out box 2b (pink cells).  This gives you an overview of the total actual direct support costs per capita.   
- In box 4 and 5 you enter </t>
    </r>
    <r>
      <rPr>
        <i/>
        <sz val="11"/>
        <color theme="1"/>
        <rFont val="Calibri"/>
        <family val="2"/>
        <scheme val="minor"/>
      </rPr>
      <t>desired estimates</t>
    </r>
    <r>
      <rPr>
        <sz val="11"/>
        <color theme="1"/>
        <rFont val="Calibri"/>
        <family val="2"/>
        <scheme val="minor"/>
      </rPr>
      <t xml:space="preserve">: how many district staff members </t>
    </r>
    <r>
      <rPr>
        <i/>
        <sz val="11"/>
        <color theme="1"/>
        <rFont val="Calibri"/>
        <family val="2"/>
        <scheme val="minor"/>
      </rPr>
      <t xml:space="preserve">are actually needed </t>
    </r>
    <r>
      <rPr>
        <sz val="11"/>
        <color theme="1"/>
        <rFont val="Calibri"/>
        <family val="2"/>
        <scheme val="minor"/>
      </rPr>
      <t xml:space="preserve">to i) meet the formal targets of the service authority and/or ii) have a sustainable water service? This gives you an overview of the </t>
    </r>
    <r>
      <rPr>
        <i/>
        <sz val="11"/>
        <color theme="1"/>
        <rFont val="Calibri"/>
        <family val="2"/>
        <scheme val="minor"/>
      </rPr>
      <t xml:space="preserve">required </t>
    </r>
    <r>
      <rPr>
        <sz val="11"/>
        <color theme="1"/>
        <rFont val="Calibri"/>
        <family val="2"/>
        <scheme val="minor"/>
      </rPr>
      <t xml:space="preserve">direct support costs per capita. The formal roles and targets of the service authority should be taken as the basis to fill out these tables.  
- Box 6 calculates the gap between the required and actual direct support costs per capita. 
Check out the visuals in the </t>
    </r>
    <r>
      <rPr>
        <b/>
        <sz val="11"/>
        <color theme="1"/>
        <rFont val="Calibri"/>
        <family val="2"/>
        <scheme val="minor"/>
      </rPr>
      <t xml:space="preserve">graphs </t>
    </r>
    <r>
      <rPr>
        <sz val="11"/>
        <color theme="1"/>
        <rFont val="Calibri"/>
        <family val="2"/>
        <scheme val="minor"/>
      </rPr>
      <t xml:space="preserve">sheet. 
</t>
    </r>
    <r>
      <rPr>
        <i/>
        <sz val="11"/>
        <color theme="1"/>
        <rFont val="Calibri"/>
        <family val="2"/>
        <scheme val="minor"/>
      </rPr>
      <t xml:space="preserve">Note: </t>
    </r>
    <r>
      <rPr>
        <sz val="11"/>
        <color theme="1"/>
        <rFont val="Calibri"/>
        <family val="2"/>
        <scheme val="minor"/>
      </rPr>
      <t xml:space="preserve">All the names of staff positions, units and functions can be edited to tailor the tool to the local context. 
To use this tool you need to get access to: the district WASH budget; district WASH human resources information; and national and/or local policies that describe the required WASH functions at district level. If you don't have access to these resources you can also use estimations. </t>
    </r>
  </si>
  <si>
    <t>Government Standards Water Quantity
Country</t>
  </si>
  <si>
    <t>Box 7: Optimise tariff setting (optional)</t>
  </si>
  <si>
    <t>The grey cells can be edited</t>
  </si>
  <si>
    <r>
      <rPr>
        <b/>
        <sz val="14"/>
        <color theme="7"/>
        <rFont val="Calibri"/>
        <family val="2"/>
        <scheme val="minor"/>
      </rPr>
      <t>Box 5:</t>
    </r>
    <r>
      <rPr>
        <b/>
        <sz val="14"/>
        <color theme="0"/>
        <rFont val="Calibri"/>
        <family val="2"/>
        <scheme val="minor"/>
      </rPr>
      <t xml:space="preserve"> Investments in the water infrastructure</t>
    </r>
  </si>
  <si>
    <r>
      <t xml:space="preserve">  </t>
    </r>
    <r>
      <rPr>
        <i/>
        <sz val="12"/>
        <color theme="5"/>
        <rFont val="Calibri"/>
        <family val="2"/>
        <scheme val="minor"/>
      </rPr>
      <t xml:space="preserve"> See instructions below</t>
    </r>
  </si>
  <si>
    <t>Enter the actual FTE of district staff providing direct support and their salaries. You can edit the names in the grey cells.</t>
  </si>
  <si>
    <t>In this table you can indicate how many district FTE would be needed to meet national standards and provide sustainable service provision.</t>
  </si>
  <si>
    <r>
      <t xml:space="preserve">Enter here how many days the district staff </t>
    </r>
    <r>
      <rPr>
        <i/>
        <sz val="12"/>
        <color theme="5"/>
        <rFont val="Calibri"/>
        <family val="2"/>
        <scheme val="minor"/>
      </rPr>
      <t xml:space="preserve">should </t>
    </r>
    <r>
      <rPr>
        <sz val="12"/>
        <color theme="5"/>
        <rFont val="Calibri"/>
        <family val="2"/>
        <scheme val="minor"/>
      </rPr>
      <t xml:space="preserve">spend on specific functions. You can edit the names and functions to tailor to the local context. Consult national/local sector guidelines/policies for more info. </t>
    </r>
  </si>
  <si>
    <r>
      <rPr>
        <b/>
        <sz val="11"/>
        <color theme="5"/>
        <rFont val="Calibri"/>
        <family val="2"/>
        <scheme val="minor"/>
      </rPr>
      <t xml:space="preserve">1. Data entry sheet: </t>
    </r>
    <r>
      <rPr>
        <sz val="11"/>
        <color theme="1"/>
        <rFont val="Calibri"/>
        <family val="2"/>
        <scheme val="minor"/>
      </rPr>
      <t xml:space="preserve">here you fill in general information. In box 7 you can calculate how to optimise your tariff setting to reach a point of equilibrium between income and expenditure. In box 6 you can check how affordable your tariff is.  </t>
    </r>
  </si>
  <si>
    <r>
      <rPr>
        <b/>
        <sz val="14"/>
        <color theme="4"/>
        <rFont val="Calibri"/>
        <family val="2"/>
        <scheme val="minor"/>
      </rPr>
      <t>Level:</t>
    </r>
    <r>
      <rPr>
        <sz val="11"/>
        <color theme="1"/>
        <rFont val="Calibri"/>
        <family val="2"/>
        <scheme val="minor"/>
      </rPr>
      <t xml:space="preserve"> this tool is filled out at the level of service provider.</t>
    </r>
  </si>
  <si>
    <t>General information</t>
  </si>
  <si>
    <t>Actual</t>
  </si>
  <si>
    <t>Required</t>
  </si>
  <si>
    <t>Direct support expenditure per person per year</t>
  </si>
  <si>
    <t>Gap</t>
  </si>
  <si>
    <r>
      <rPr>
        <b/>
        <sz val="16"/>
        <color theme="5"/>
        <rFont val="Calibri"/>
        <family val="2"/>
        <scheme val="minor"/>
      </rPr>
      <t>Level:</t>
    </r>
    <r>
      <rPr>
        <b/>
        <sz val="16"/>
        <color theme="1"/>
        <rFont val="Calibri"/>
        <family val="2"/>
        <scheme val="minor"/>
      </rPr>
      <t xml:space="preserve"> Service authority (district as a whole)</t>
    </r>
  </si>
  <si>
    <t>Box 1: General information</t>
  </si>
  <si>
    <t>Box 2: Expenditure categories</t>
  </si>
  <si>
    <t>Box 3: Revenue categories</t>
  </si>
  <si>
    <t>Name of district</t>
  </si>
  <si>
    <r>
      <rPr>
        <b/>
        <sz val="11"/>
        <color theme="1"/>
        <rFont val="Calibri"/>
        <family val="2"/>
        <scheme val="minor"/>
      </rPr>
      <t>OpEx</t>
    </r>
    <r>
      <rPr>
        <sz val="11"/>
        <color theme="1"/>
        <rFont val="Calibri"/>
        <family val="2"/>
        <scheme val="minor"/>
      </rPr>
      <t xml:space="preserve"> is recurrent (regular, ongoing) expenditure on labour, fuel, chemicals, materials, and purchases of any bulk water.</t>
    </r>
  </si>
  <si>
    <r>
      <rPr>
        <b/>
        <sz val="11"/>
        <color theme="1"/>
        <rFont val="Calibri"/>
        <family val="2"/>
        <scheme val="minor"/>
      </rPr>
      <t xml:space="preserve">CapManEx </t>
    </r>
    <r>
      <rPr>
        <sz val="11"/>
        <color theme="1"/>
        <rFont val="Calibri"/>
        <family val="2"/>
        <scheme val="minor"/>
      </rPr>
      <t>is expenditure on asset renewal, replacement and rehabilitation. It covers the work that goes beyond routine maintenance to repair and replace equipment, in order to keep systems running.</t>
    </r>
  </si>
  <si>
    <t>Fill in the blank cells for your district.</t>
  </si>
  <si>
    <t xml:space="preserve">Total annual direct support expenditure for whole district: </t>
  </si>
  <si>
    <t>Interest rate charged if loans are given out</t>
  </si>
  <si>
    <r>
      <rPr>
        <b/>
        <sz val="11"/>
        <color theme="1"/>
        <rFont val="Calibri"/>
        <family val="2"/>
        <scheme val="minor"/>
      </rPr>
      <t>Transfers</t>
    </r>
    <r>
      <rPr>
        <sz val="11"/>
        <color theme="1"/>
        <rFont val="Calibri"/>
        <family val="2"/>
        <scheme val="minor"/>
      </rPr>
      <t xml:space="preserve"> are payments that come from foreign sources, official development assistance, and private philanthropic contributions. It can be either financial contributions or in-kind contributions (e.g. staff time by NGO staff members).</t>
    </r>
  </si>
  <si>
    <r>
      <rPr>
        <b/>
        <sz val="11"/>
        <color theme="1"/>
        <rFont val="Calibri"/>
        <family val="2"/>
        <scheme val="minor"/>
      </rPr>
      <t>Taxes</t>
    </r>
    <r>
      <rPr>
        <sz val="11"/>
        <color theme="1"/>
        <rFont val="Calibri"/>
        <family val="2"/>
        <scheme val="minor"/>
      </rPr>
      <t xml:space="preserve"> refer to funds raised by national/regional/local governments through the tax base. Subsidies or grants are the most visible form of tax funds directed to the water sector. There are also “hidden” forms of subsidies such as tax rebates, soft loans (i.e., at a subsidised interest rate), donations, subsidised services (e.g., electricity), or “dormant” equity investments.</t>
    </r>
  </si>
  <si>
    <r>
      <rPr>
        <b/>
        <sz val="11"/>
        <color theme="1"/>
        <rFont val="Calibri"/>
        <family val="2"/>
        <scheme val="minor"/>
      </rPr>
      <t>CapEx</t>
    </r>
    <r>
      <rPr>
        <sz val="11"/>
        <color theme="1"/>
        <rFont val="Calibri"/>
        <family val="2"/>
        <scheme val="minor"/>
      </rPr>
      <t xml:space="preserve"> is the capital invested in constructing or purchasing fixed assets such as concrete structures, pumps and pipes to develop or extend a service.</t>
    </r>
  </si>
  <si>
    <t>Gap between total annual expenditure and revenue</t>
  </si>
  <si>
    <t>Total annual expenditure</t>
  </si>
  <si>
    <t>Total annual revenue</t>
  </si>
  <si>
    <t>Overview expenditure and revenue at district level</t>
  </si>
  <si>
    <t>Box 4: Total annual expenditure and revenue</t>
  </si>
  <si>
    <t xml:space="preserve">With this tool you can create an overview of your revenue and expenditure at the service authority level (i.e. district as a whole). You can calculate the gap between actual and required revenue and expenditure. The tool also helps you to analyse the various expenditure components and revenue streams. Revenue streams for service delivery in rural areas mostly involves a mix of a) domestic public finance (derived from taxes and other sources of government revenue), b) user finance (derived from household payments for services received, i.e. from tariffs), and c) donor finance (i.e. development aid). Below you can find more information about the various expenditure and revenue components. </t>
  </si>
  <si>
    <t xml:space="preserve">Percentage (%) of district population with access to drinking water </t>
  </si>
  <si>
    <t xml:space="preserve">Total annual contribution by users (i.e.tariffs and other user contributions e.g. for minor maintenance) </t>
  </si>
  <si>
    <t>This box calculates the gap based on boxes 2 and 3</t>
  </si>
  <si>
    <t xml:space="preserve">Have a look at the comments below and the instructions page for more info about the expenditure components. </t>
  </si>
  <si>
    <r>
      <t xml:space="preserve">For the total </t>
    </r>
    <r>
      <rPr>
        <b/>
        <sz val="11"/>
        <color theme="1"/>
        <rFont val="Calibri"/>
        <family val="2"/>
        <scheme val="minor"/>
      </rPr>
      <t>user contributions</t>
    </r>
    <r>
      <rPr>
        <sz val="11"/>
        <color theme="1"/>
        <rFont val="Calibri"/>
        <family val="2"/>
        <scheme val="minor"/>
      </rPr>
      <t xml:space="preserve"> you can either i) fill out the Cash flow analysis tool for each of the service providers in your district, ii) calculate the average contribution per service provider and multiply this by the no. of service providers in the district, iii) estimate the total user contribution for the whole district.</t>
    </r>
  </si>
  <si>
    <t>Average service level (substandard, basic or high)</t>
  </si>
  <si>
    <t>Why these tools?</t>
  </si>
  <si>
    <t>For whom are these tools?</t>
  </si>
  <si>
    <t>How to use the tools?</t>
  </si>
  <si>
    <t>Conceptual background tools</t>
  </si>
  <si>
    <r>
      <rPr>
        <b/>
        <sz val="14"/>
        <color theme="5"/>
        <rFont val="Calibri"/>
        <family val="2"/>
        <scheme val="minor"/>
      </rPr>
      <t>Table 3.2:</t>
    </r>
    <r>
      <rPr>
        <b/>
        <sz val="14"/>
        <color theme="3"/>
        <rFont val="Calibri"/>
        <family val="2"/>
        <scheme val="minor"/>
      </rPr>
      <t xml:space="preserve"> Revenue and Expenditure</t>
    </r>
  </si>
  <si>
    <t>Revenue sources</t>
  </si>
  <si>
    <t>Total Annual Revenue</t>
  </si>
  <si>
    <r>
      <rPr>
        <b/>
        <sz val="11"/>
        <color theme="1"/>
        <rFont val="Calibri"/>
        <family val="2"/>
        <scheme val="minor"/>
      </rPr>
      <t>Results sheets:</t>
    </r>
    <r>
      <rPr>
        <sz val="11"/>
        <color theme="1"/>
        <rFont val="Calibri"/>
        <family val="2"/>
        <scheme val="minor"/>
      </rPr>
      <t xml:space="preserve">
</t>
    </r>
    <r>
      <rPr>
        <b/>
        <sz val="11"/>
        <color theme="5"/>
        <rFont val="Calibri"/>
        <family val="2"/>
        <scheme val="minor"/>
      </rPr>
      <t xml:space="preserve">2. Projection of expenditure: </t>
    </r>
    <r>
      <rPr>
        <sz val="11"/>
        <color theme="1"/>
        <rFont val="Calibri"/>
        <family val="2"/>
        <scheme val="minor"/>
      </rPr>
      <t xml:space="preserve">overview of all of the projected expenditure. </t>
    </r>
  </si>
  <si>
    <r>
      <rPr>
        <b/>
        <sz val="11"/>
        <color theme="5"/>
        <rFont val="Calibri"/>
        <family val="2"/>
        <scheme val="minor"/>
      </rPr>
      <t>3. Summary of revenue and expenditure:</t>
    </r>
    <r>
      <rPr>
        <sz val="11"/>
        <color theme="1"/>
        <rFont val="Calibri"/>
        <family val="2"/>
        <scheme val="minor"/>
      </rPr>
      <t xml:space="preserve"> summary of all of the detailed expenses as well as projected income.</t>
    </r>
  </si>
  <si>
    <r>
      <rPr>
        <b/>
        <sz val="11"/>
        <color theme="5"/>
        <rFont val="Calibri"/>
        <family val="2"/>
        <scheme val="minor"/>
      </rPr>
      <t>2.</t>
    </r>
    <r>
      <rPr>
        <sz val="11"/>
        <color theme="1"/>
        <rFont val="Calibri"/>
        <family val="2"/>
        <scheme val="minor"/>
      </rPr>
      <t xml:space="preserve"> After having entered the data you can go to the </t>
    </r>
    <r>
      <rPr>
        <b/>
        <sz val="11"/>
        <color theme="1"/>
        <rFont val="Calibri"/>
        <family val="2"/>
        <scheme val="minor"/>
      </rPr>
      <t>cost projection,</t>
    </r>
    <r>
      <rPr>
        <sz val="11"/>
        <color theme="1"/>
        <rFont val="Calibri"/>
        <family val="2"/>
        <scheme val="minor"/>
      </rPr>
      <t xml:space="preserve"> </t>
    </r>
    <r>
      <rPr>
        <b/>
        <sz val="11"/>
        <color theme="1"/>
        <rFont val="Calibri"/>
        <family val="2"/>
        <scheme val="minor"/>
      </rPr>
      <t xml:space="preserve">revenue and expenditure and Graphs </t>
    </r>
    <r>
      <rPr>
        <sz val="11"/>
        <color theme="1"/>
        <rFont val="Calibri"/>
        <family val="2"/>
        <scheme val="minor"/>
      </rPr>
      <t xml:space="preserve">to see the results.  </t>
    </r>
  </si>
  <si>
    <r>
      <rPr>
        <b/>
        <sz val="11"/>
        <color theme="5"/>
        <rFont val="Calibri"/>
        <family val="2"/>
        <scheme val="minor"/>
      </rPr>
      <t xml:space="preserve">5. </t>
    </r>
    <r>
      <rPr>
        <sz val="11"/>
        <color theme="1"/>
        <rFont val="Calibri"/>
        <family val="2"/>
        <scheme val="minor"/>
      </rPr>
      <t xml:space="preserve">Analyse the point of equilibrium between revenue and expenditure using the "solver" in the data entry sheet (box 7). </t>
    </r>
  </si>
  <si>
    <t>Revenue and expenditure service provider</t>
  </si>
  <si>
    <t>Maintenance expenditure projections service provider</t>
  </si>
  <si>
    <t>Data entry</t>
  </si>
  <si>
    <t>Manual data entry</t>
  </si>
  <si>
    <t>blank</t>
  </si>
  <si>
    <t>Row Labels</t>
  </si>
  <si>
    <t>Count of Level Of Service: Water Point/System</t>
  </si>
  <si>
    <t>Count of Risk Based On Age</t>
  </si>
  <si>
    <t>Count of Level Of Priority To Replace/Repair The Water Point/System</t>
  </si>
  <si>
    <t>Count of Risk Based On Current Condition</t>
  </si>
  <si>
    <t>Borehole</t>
  </si>
  <si>
    <t>Hand pump</t>
  </si>
  <si>
    <t>Main line</t>
  </si>
  <si>
    <t>Storage tank</t>
  </si>
  <si>
    <t>Distribution network</t>
  </si>
  <si>
    <t>Chlorination system</t>
  </si>
  <si>
    <t>Pumping station / house</t>
  </si>
  <si>
    <t>Other concrete structures (sedimentation tank, preasure break tank, etc)</t>
  </si>
  <si>
    <t>Kiosk or public tap</t>
  </si>
  <si>
    <t>Pump related (electrical) equipment and panel board</t>
  </si>
  <si>
    <t>Pick the components that are part of your system and adjust the design lifetime in years based on the design lifetime in your country.</t>
  </si>
  <si>
    <t>Presence of a borehole ? 
 1 = Yes
0 = No</t>
  </si>
  <si>
    <t xml:space="preserve">Year borehole was constructed. 
If reconstructed, fill in year of most recent reconstruction </t>
  </si>
  <si>
    <t>Physical state of the borehole.  
1 = Normal 
2 = Poor 
3 = Doesn't function 
Leave Blank = None</t>
  </si>
  <si>
    <t>Presence of a main line? 
 1 = Yes
0 = No</t>
  </si>
  <si>
    <t xml:space="preserve">Year main line was constructed. 
If reconstructed, fill in year of most recent reconstruction </t>
  </si>
  <si>
    <t>Physical state of the main line.  
1 = Normal 
2 = Poor 
3 = Doesn't function 
Leave Blank = None</t>
  </si>
  <si>
    <t xml:space="preserve">Year distribution network was constructed. 
If reconstructed, fill in year of most recent reconstruction </t>
  </si>
  <si>
    <t>Presence of a distribution network? 
 1 = Yes
0 = No</t>
  </si>
  <si>
    <t>Physical state of the distribution network.  
1 = Normal 
2 = Poor 
3 = Doesn't function 
Leave Blank = None</t>
  </si>
  <si>
    <t>Presence of a water intake? 
 1 = Yes
0 = No</t>
  </si>
  <si>
    <t xml:space="preserve">Year water intake was constructed. 
If reconstructed, fill in year of most recent reconstruction </t>
  </si>
  <si>
    <t>Water intake</t>
  </si>
  <si>
    <t>Physical state of the water intake.  
1 = Normal 
2 = Poor 
3 = Doesn't function 
Leave Blank = None</t>
  </si>
  <si>
    <t>Presence of a hand pump? 
 1 = Yes
0 = No</t>
  </si>
  <si>
    <t xml:space="preserve">Year hand pump was constructed. 
If reconstructed, fill in year of most recent reconstruction </t>
  </si>
  <si>
    <t>Physical state of the hand pump.  
1 = Normal 
2 = Poor 
3 = Doesn't function 
Leave Blank = None</t>
  </si>
  <si>
    <t xml:space="preserve">
Presence of a storage tank? 
 1 = Yes
0 = No </t>
  </si>
  <si>
    <t>Physical state of the storage tank.  
1 = Normal 
2 = Poor 
3 = Doesn't function 
Leave Blank = None</t>
  </si>
  <si>
    <t>Treatment plant or equipment</t>
  </si>
  <si>
    <t xml:space="preserve">Presence of a treatment plant or equipment? 
 1 = Yes
0 = No </t>
  </si>
  <si>
    <t>Physical state of the treatment plant/equipment 
1 = Normal 
2 = Poor 
3 = Doesn't function 
Leave Blank = None</t>
  </si>
  <si>
    <t xml:space="preserve">Presence of a chlorination system? 
 1 = Yes
0 = No </t>
  </si>
  <si>
    <t>Physical state of the chlorination system  
1 = Normal 
2 = Poor 
3 = Doesn't function 
Leave Blank = None</t>
  </si>
  <si>
    <t xml:space="preserve">Presence of a pumping station / house? 
 1 = Yes
0 = No </t>
  </si>
  <si>
    <t>Physical state of the pumping station / house.  
1 = Normal 
2 = Poor 
3 = Doesn't function 
Leave Blank = None</t>
  </si>
  <si>
    <t xml:space="preserve">Presence of pump-related (electrical) equipment and panel board? 
 1 = Yes
0 = No </t>
  </si>
  <si>
    <t>Physical state of the pump/-related equipment  
1 = Normal 
2 = Poor 
3 = Doesn't function 
Leave Blank = None</t>
  </si>
  <si>
    <t xml:space="preserve">Presence of a kiosk or public tap? 
 1 = Yes
0 = No </t>
  </si>
  <si>
    <t>Physical state of the kiosk or public tap
1 = Normal 
2 = Poor 
3 = Doesn't function 
Leave Blank = None</t>
  </si>
  <si>
    <t xml:space="preserve">Year Borehole Was Constructed. If Reconstructed, Year Of Most Recent Reconstruction </t>
  </si>
  <si>
    <t xml:space="preserve">Year Main Line Was Constructed. If Reconstructed, Year Of Most Recent Reconstruction </t>
  </si>
  <si>
    <t xml:space="preserve">Year Distribution Network Was Constructed. If Reconstructed, Year Of Most Recent Reconstruction </t>
  </si>
  <si>
    <t xml:space="preserve">Year Water Intake Was Constructed. If Reconstructed, Year Of Most Recent Reconstruction </t>
  </si>
  <si>
    <t xml:space="preserve">Year Hand Pump Was Constructed. If Reconstructed, Year Of Most Recent Reconstruction </t>
  </si>
  <si>
    <t xml:space="preserve">Year Storage Tank Was Constructed. If Reconstructed, Year Of Most Recent Reconstruction </t>
  </si>
  <si>
    <t xml:space="preserve">Year  Other Concrete Structures Were Constructed. If Reconstructed, Year Of Most Recent Reconstruction </t>
  </si>
  <si>
    <t xml:space="preserve">Year Treatment Plant/ Equipment Was Constructed. If Reconstructed, Year Of Most Recent Reconstruction </t>
  </si>
  <si>
    <t xml:space="preserve">Year Chlorination System Was Constructed. If Reconstructed, Year Of Most Recent Reconstruction </t>
  </si>
  <si>
    <t>Water meter</t>
  </si>
  <si>
    <t>Physical state of the water meter.  
1 = Normal 
2 = Poor 
3 = Doesn't function 
Leave Blank = None</t>
  </si>
  <si>
    <t xml:space="preserve">Year Water Meter Was Constructed. If Reconstructed, Year Of Most Recent Reconstruction </t>
  </si>
  <si>
    <t xml:space="preserve">Year Pumping House/ Station Was Constructed. If Reconstructed, Year Of Most Recent Reconstruction </t>
  </si>
  <si>
    <t>Presence Of Pumping Related (Electrical) Equipment and Panel Board?  1: Yes; 0: No</t>
  </si>
  <si>
    <t xml:space="preserve">Year Pumping Rleated Equpment Was Constructed. If Reconstructed, Year Of Most Recent Reconstruction </t>
  </si>
  <si>
    <t>Presence Of A Storage Tank?  1: Yes; 0: No</t>
  </si>
  <si>
    <t>Presence Of A Water Meter?  1: Yes; 0: No</t>
  </si>
  <si>
    <t>Presence Of A Pumping House/ Station?  1: Yes; 0: No</t>
  </si>
  <si>
    <t>Presence Of A Main Line?  1: Yes; 0: No</t>
  </si>
  <si>
    <t>Presence Of A Distribution Network?  1: Yes; 0: No</t>
  </si>
  <si>
    <t>Presence Of A Water Intake  1: Yes; 0: No</t>
  </si>
  <si>
    <t xml:space="preserve"> Presence Of Other Concrete Structures?  1: Yes; 0: No</t>
  </si>
  <si>
    <t>Presence Of A Hand Pump?  1: Yes; 0: No</t>
  </si>
  <si>
    <t>Presence Of A Treatment Plant or Equipment?  1: Yes; 0: No</t>
  </si>
  <si>
    <t>Presence Of A Chlorination System?  1: Yes; 0: No</t>
  </si>
  <si>
    <t xml:space="preserve">Presence of a water meter? 
 1 = Yes
0 = No </t>
  </si>
  <si>
    <t>Presence Of An Apron/Seal?  1: Yes; 0: No</t>
  </si>
  <si>
    <t xml:space="preserve"> Presence Of a Borehole?  1: Yes; 0: No</t>
  </si>
  <si>
    <t>Physical State Of The Kiosk / Public Tap.  1: Normal; 2: Poor; 3: Does Not Function; None: Blank</t>
  </si>
  <si>
    <t>Remaining Lifespan Of Borehole  (Years)</t>
  </si>
  <si>
    <t>Remaining Lifespan Of Main line (Years)</t>
  </si>
  <si>
    <t>Remaining Lifespan Of Distribution network (Years)</t>
  </si>
  <si>
    <t>Remaining Lifespan Of Water Intake  (Years)</t>
  </si>
  <si>
    <t>Remaining Lifespan Of Hand Pump  (Years)</t>
  </si>
  <si>
    <t>Remaining Lifespan Of Storage Tank  (Years)</t>
  </si>
  <si>
    <t>Remaining Lifespan Of Other Concrete Structures  (Years)</t>
  </si>
  <si>
    <t>Remaining Lifespan Of Treatment Plant / Equipment  (Years)</t>
  </si>
  <si>
    <t>Remaining Lifespan Of Chlorination System  (Years)</t>
  </si>
  <si>
    <t>Remaining Lifespan Of Water Meter  (Years)</t>
  </si>
  <si>
    <t>Remaining Lifespan Of Pumping Station / House  (Years)</t>
  </si>
  <si>
    <t>Remaining Lifespan Of Pump Related (Electrical) Equipment and Panel Board (Years)</t>
  </si>
  <si>
    <t>Remaining Lifespan Of Kiosk or Public Tap  (Years)</t>
  </si>
  <si>
    <t>Cell colour coding</t>
  </si>
  <si>
    <t>White cells are for filling out</t>
  </si>
  <si>
    <t>Grey cells can be edited</t>
  </si>
  <si>
    <t>Data entry cells have been colour coded as follows:</t>
  </si>
  <si>
    <t>Pink cells are optional</t>
  </si>
  <si>
    <t>Actual annual revenue and expenditure</t>
  </si>
  <si>
    <t>Required annual revenue and expenditure</t>
  </si>
  <si>
    <r>
      <rPr>
        <b/>
        <sz val="14"/>
        <color theme="4"/>
        <rFont val="Calibri"/>
        <family val="2"/>
        <scheme val="minor"/>
      </rPr>
      <t>Level:</t>
    </r>
    <r>
      <rPr>
        <b/>
        <sz val="11"/>
        <color theme="1"/>
        <rFont val="Calibri"/>
        <family val="2"/>
        <scheme val="minor"/>
      </rPr>
      <t xml:space="preserve"> </t>
    </r>
    <r>
      <rPr>
        <sz val="11"/>
        <color theme="1"/>
        <rFont val="Calibri"/>
        <family val="2"/>
        <scheme val="minor"/>
      </rPr>
      <t xml:space="preserve">this tool is filled out per water system. Each line represents 1 water system. You can enter all water systems in your district. </t>
    </r>
  </si>
  <si>
    <r>
      <rPr>
        <b/>
        <sz val="14"/>
        <color theme="4"/>
        <rFont val="Calibri"/>
        <family val="2"/>
        <scheme val="minor"/>
      </rPr>
      <t>What do you need to use this tool?</t>
    </r>
    <r>
      <rPr>
        <sz val="11"/>
        <color theme="1"/>
        <rFont val="Calibri"/>
        <family val="2"/>
        <scheme val="minor"/>
      </rPr>
      <t xml:space="preserve">
- general data about the district and each of the communities: amount of families, type of system, access to improved water systems, service level.
- information about the infrastructure and the various components of the water system: the year of construction and /or replacement, the state of the infrastructure
- government standards and technical regulations (for the reference sheet)</t>
    </r>
  </si>
  <si>
    <t>You can find these data in the technical regulations and design parametres for water systems in your country.</t>
  </si>
  <si>
    <t xml:space="preserve">Enter the name of your country and adjust the number based on the required litres per person per day in your country. </t>
  </si>
  <si>
    <t xml:space="preserve">You can usually find this number in your national government standards for water quantity. </t>
  </si>
  <si>
    <t>WHO standards:  turbidity of drinking water should not exceed 5 NTU</t>
  </si>
  <si>
    <t xml:space="preserve"> This tool can be used to analyse cashflows of both service providers as well as service authorities (in case they are also the service provider). This tool helps you to create an overview of your income and expenditure for the coming years. You can analyse if you have enough resources to cover your costs and, if not, which elements in your planning you should adapt. To use this tool you will need general information about the community, revenue and expenses, costs of investment in the system, and information regarding the expected contribution from the community. This tool can also be used to set tariffs and to check affordability levels both for the communities as well as the service provider.</t>
  </si>
  <si>
    <r>
      <rPr>
        <b/>
        <sz val="11"/>
        <color theme="5"/>
        <rFont val="Calibri"/>
        <family val="2"/>
        <scheme val="minor"/>
      </rPr>
      <t>1.</t>
    </r>
    <r>
      <rPr>
        <sz val="11"/>
        <color theme="1"/>
        <rFont val="Calibri"/>
        <family val="2"/>
        <scheme val="minor"/>
      </rPr>
      <t xml:space="preserve"> Click on "enter data" and fill out the </t>
    </r>
    <r>
      <rPr>
        <b/>
        <sz val="11"/>
        <color theme="1"/>
        <rFont val="Calibri"/>
        <family val="2"/>
        <scheme val="minor"/>
      </rPr>
      <t>d</t>
    </r>
    <r>
      <rPr>
        <b/>
        <sz val="11"/>
        <rFont val="Calibri"/>
        <family val="2"/>
        <scheme val="minor"/>
      </rPr>
      <t>ata entry sheet</t>
    </r>
    <r>
      <rPr>
        <sz val="11"/>
        <rFont val="Calibri"/>
        <family val="2"/>
        <scheme val="minor"/>
      </rPr>
      <t xml:space="preserve">. </t>
    </r>
    <r>
      <rPr>
        <sz val="11"/>
        <color theme="1"/>
        <rFont val="Calibri"/>
        <family val="2"/>
        <scheme val="minor"/>
      </rPr>
      <t xml:space="preserve">If certain data were not obtained, leave the cells blank. 
</t>
    </r>
  </si>
  <si>
    <r>
      <rPr>
        <b/>
        <sz val="11"/>
        <color theme="5"/>
        <rFont val="Calibri"/>
        <family val="2"/>
        <scheme val="minor"/>
      </rPr>
      <t>3.</t>
    </r>
    <r>
      <rPr>
        <sz val="11"/>
        <color theme="1"/>
        <rFont val="Calibri"/>
        <family val="2"/>
        <scheme val="minor"/>
      </rPr>
      <t xml:space="preserve"> Deepen your analysis: analyse how expenditure and revenue develop over time in the</t>
    </r>
    <r>
      <rPr>
        <sz val="11"/>
        <color theme="5"/>
        <rFont val="Calibri"/>
        <family val="2"/>
        <scheme val="minor"/>
      </rPr>
      <t xml:space="preserve"> </t>
    </r>
    <r>
      <rPr>
        <b/>
        <sz val="11"/>
        <rFont val="Calibri"/>
        <family val="2"/>
        <scheme val="minor"/>
      </rPr>
      <t>cost projection sheet</t>
    </r>
    <r>
      <rPr>
        <sz val="11"/>
        <rFont val="Calibri"/>
        <family val="2"/>
        <scheme val="minor"/>
      </rPr>
      <t xml:space="preserve">, the </t>
    </r>
    <r>
      <rPr>
        <b/>
        <sz val="11"/>
        <rFont val="Calibri"/>
        <family val="2"/>
        <scheme val="minor"/>
      </rPr>
      <t xml:space="preserve">revenue and expenditure sheet </t>
    </r>
    <r>
      <rPr>
        <sz val="11"/>
        <rFont val="Calibri"/>
        <family val="2"/>
        <scheme val="minor"/>
      </rPr>
      <t xml:space="preserve">and </t>
    </r>
    <r>
      <rPr>
        <b/>
        <sz val="11"/>
        <rFont val="Calibri"/>
        <family val="2"/>
        <scheme val="minor"/>
      </rPr>
      <t>graphs sheet</t>
    </r>
    <r>
      <rPr>
        <sz val="11"/>
        <rFont val="Calibri"/>
        <family val="2"/>
        <scheme val="minor"/>
      </rPr>
      <t>. This represents the situation in the future if no changes in the financi</t>
    </r>
    <r>
      <rPr>
        <sz val="11"/>
        <color theme="1"/>
        <rFont val="Calibri"/>
        <family val="2"/>
        <scheme val="minor"/>
      </rPr>
      <t>al management are made. 
Various scenarios may be presented:</t>
    </r>
  </si>
  <si>
    <r>
      <t xml:space="preserve">a) In the long term, expenses are greater than revenue. In this situation, in the majority of cases, revenue must be increased (for example, through changes in tariffs or other sources of income such as new connections). Alternatively you can see where you can reduce costs.
b) Revenue is greater than expenditure, but expenditure is less than what is necessary to provide adequate service. 
</t>
    </r>
    <r>
      <rPr>
        <sz val="11"/>
        <rFont val="Calibri"/>
        <family val="2"/>
        <scheme val="minor"/>
      </rPr>
      <t>In this case it is necessary to analyse what needs to improve to increase the service level and then see the impact on the consumer fees.</t>
    </r>
    <r>
      <rPr>
        <sz val="11"/>
        <color theme="1"/>
        <rFont val="Calibri"/>
        <family val="2"/>
        <scheme val="minor"/>
      </rPr>
      <t xml:space="preserve">
c) Revenue is greater than expenditure, except in years in which a replacement must be made. In these years, the reserve balance becomes negative. In these cases, it is necessary to either take a loan, get an additional grant or save in advance for the replacements.
</t>
    </r>
  </si>
  <si>
    <r>
      <rPr>
        <b/>
        <sz val="11"/>
        <color theme="5"/>
        <rFont val="Calibri"/>
        <family val="2"/>
        <scheme val="minor"/>
      </rPr>
      <t>4.</t>
    </r>
    <r>
      <rPr>
        <sz val="11"/>
        <color theme="1"/>
        <rFont val="Calibri"/>
        <family val="2"/>
        <scheme val="minor"/>
      </rPr>
      <t xml:space="preserve"> Prepare various possible scenarios and print the main tables and corresponding graphics, for example:
-Current scenario
-Scenario with the greatest expenditure but with revenue equal to those of savings
-Scenario with the greatest expenditure and changes in revenue
</t>
    </r>
  </si>
  <si>
    <t>Please note:  the category names in grey boxes can be edited in tables 3, 4 and 5</t>
  </si>
  <si>
    <r>
      <rPr>
        <b/>
        <sz val="14"/>
        <color theme="5"/>
        <rFont val="Calibri"/>
        <family val="2"/>
        <scheme val="minor"/>
      </rPr>
      <t>Table 2.1:</t>
    </r>
    <r>
      <rPr>
        <b/>
        <sz val="14"/>
        <color theme="3"/>
        <rFont val="Calibri"/>
        <family val="2"/>
        <scheme val="minor"/>
      </rPr>
      <t xml:space="preserve"> Minor Operation and Maintenance Expenditure</t>
    </r>
  </si>
  <si>
    <t>Sub-total operation expenditure</t>
  </si>
  <si>
    <t>Total expenditure of operation and minor maintenance</t>
  </si>
  <si>
    <r>
      <rPr>
        <b/>
        <sz val="14"/>
        <color theme="5"/>
        <rFont val="Calibri"/>
        <family val="2"/>
        <scheme val="minor"/>
      </rPr>
      <t>Table 2.2:</t>
    </r>
    <r>
      <rPr>
        <b/>
        <sz val="14"/>
        <color theme="3"/>
        <rFont val="Calibri"/>
        <family val="2"/>
        <scheme val="minor"/>
      </rPr>
      <t xml:space="preserve"> Major Replacements Expenditure</t>
    </r>
  </si>
  <si>
    <t>Total expenditure of major replacements</t>
  </si>
  <si>
    <r>
      <t>Direct support includes staff time, transport costs, office costs, costs of meetings and workshops, etc. In this tool we only look at direct support provided by the service authority and by NGOs. The direct support provided by users is not included.  For more information about direct support have a look at IRC's direct support cost website</t>
    </r>
    <r>
      <rPr>
        <b/>
        <sz val="11"/>
        <color theme="5"/>
        <rFont val="Calibri"/>
        <family val="2"/>
        <scheme val="minor"/>
      </rPr>
      <t xml:space="preserve"> (link above)</t>
    </r>
    <r>
      <rPr>
        <sz val="11"/>
        <color theme="1"/>
        <rFont val="Calibri"/>
        <family val="2"/>
        <scheme val="minor"/>
      </rPr>
      <t>. There you can also find the benchmarks for direct support expenditure.</t>
    </r>
  </si>
  <si>
    <t xml:space="preserve">With this tool you can calculate: 
- the actual direct support expenditure per person
- the required direct support expenditure per person
- the gap between the actual and required direct support expenditure per person  
</t>
  </si>
  <si>
    <t>Enter the actual FTE of NGO staff providing direct support and their yearly salaries.</t>
  </si>
  <si>
    <t xml:space="preserve">Fill in the amount of days that the staff members spend on their functions. The names of the functions can be adjusted to the local context, they can be found in national or local sector policies or guidelines. </t>
  </si>
  <si>
    <t>TOTAL ACTUAL DIRECT SUPPORT expenditure per month</t>
  </si>
  <si>
    <t>TOTAL REQUIRED DIRECT SUPPORT expenditure per month</t>
  </si>
  <si>
    <r>
      <rPr>
        <b/>
        <sz val="11"/>
        <rFont val="Calibri"/>
        <family val="2"/>
        <scheme val="minor"/>
      </rPr>
      <t xml:space="preserve">Box 1: </t>
    </r>
    <r>
      <rPr>
        <sz val="11"/>
        <rFont val="Calibri"/>
        <family val="2"/>
        <scheme val="minor"/>
      </rPr>
      <t xml:space="preserve"> Enter</t>
    </r>
    <r>
      <rPr>
        <b/>
        <sz val="11"/>
        <color theme="5"/>
        <rFont val="Calibri"/>
        <family val="2"/>
        <scheme val="minor"/>
      </rPr>
      <t xml:space="preserve"> general information </t>
    </r>
    <r>
      <rPr>
        <sz val="11"/>
        <rFont val="Calibri"/>
        <family val="2"/>
        <scheme val="minor"/>
      </rPr>
      <t xml:space="preserve">about the district, water service coverage and service levels.
</t>
    </r>
    <r>
      <rPr>
        <b/>
        <sz val="11"/>
        <rFont val="Calibri"/>
        <family val="2"/>
        <scheme val="minor"/>
      </rPr>
      <t xml:space="preserve">Box 2:  </t>
    </r>
    <r>
      <rPr>
        <sz val="11"/>
        <rFont val="Calibri"/>
        <family val="2"/>
        <scheme val="minor"/>
      </rPr>
      <t xml:space="preserve">Enter the actual and required </t>
    </r>
    <r>
      <rPr>
        <b/>
        <sz val="11"/>
        <color theme="5"/>
        <rFont val="Calibri"/>
        <family val="2"/>
        <scheme val="minor"/>
      </rPr>
      <t xml:space="preserve">annual expenditure </t>
    </r>
    <r>
      <rPr>
        <sz val="11"/>
        <rFont val="Calibri"/>
        <family val="2"/>
        <scheme val="minor"/>
      </rPr>
      <t xml:space="preserve">for the district as a whole, using the instructions next to the box and the information below. 
</t>
    </r>
    <r>
      <rPr>
        <b/>
        <sz val="11"/>
        <rFont val="Calibri"/>
        <family val="2"/>
        <scheme val="minor"/>
      </rPr>
      <t xml:space="preserve">Box 3: </t>
    </r>
    <r>
      <rPr>
        <sz val="11"/>
        <rFont val="Calibri"/>
        <family val="2"/>
        <scheme val="minor"/>
      </rPr>
      <t xml:space="preserve">Fill out the actual and required </t>
    </r>
    <r>
      <rPr>
        <b/>
        <sz val="11"/>
        <color theme="5"/>
        <rFont val="Calibri"/>
        <family val="2"/>
        <scheme val="minor"/>
      </rPr>
      <t>annual revenue</t>
    </r>
    <r>
      <rPr>
        <b/>
        <sz val="11"/>
        <rFont val="Calibri"/>
        <family val="2"/>
        <scheme val="minor"/>
      </rPr>
      <t xml:space="preserve"> </t>
    </r>
    <r>
      <rPr>
        <sz val="11"/>
        <rFont val="Calibri"/>
        <family val="2"/>
        <scheme val="minor"/>
      </rPr>
      <t xml:space="preserve">for the district as a whole, using the instructions next to the box and the information below. 
</t>
    </r>
    <r>
      <rPr>
        <b/>
        <sz val="11"/>
        <rFont val="Calibri"/>
        <family val="2"/>
        <scheme val="minor"/>
      </rPr>
      <t>Box 4</t>
    </r>
    <r>
      <rPr>
        <sz val="11"/>
        <rFont val="Calibri"/>
        <family val="2"/>
        <scheme val="minor"/>
      </rPr>
      <t>: This box calculates the</t>
    </r>
    <r>
      <rPr>
        <b/>
        <sz val="11"/>
        <color theme="5"/>
        <rFont val="Calibri"/>
        <family val="2"/>
        <scheme val="minor"/>
      </rPr>
      <t xml:space="preserve"> gap</t>
    </r>
    <r>
      <rPr>
        <sz val="11"/>
        <rFont val="Calibri"/>
        <family val="2"/>
        <scheme val="minor"/>
      </rPr>
      <t xml:space="preserve"> between the total annual required and actual expenditure and revenue. This is the amount of money that is missing to provide 
sustainable water services in your district.</t>
    </r>
  </si>
  <si>
    <t>Explanation expenditure components</t>
  </si>
  <si>
    <t>Explanation revenue components</t>
  </si>
  <si>
    <r>
      <rPr>
        <b/>
        <sz val="14"/>
        <color theme="4"/>
        <rFont val="Calibri"/>
        <family val="2"/>
        <scheme val="minor"/>
      </rPr>
      <t>Level:</t>
    </r>
    <r>
      <rPr>
        <sz val="11"/>
        <color theme="1"/>
        <rFont val="Calibri"/>
        <family val="2"/>
        <scheme val="minor"/>
      </rPr>
      <t xml:space="preserve"> this tool is filled out for the district or municipality as a whole (service authority level).</t>
    </r>
  </si>
  <si>
    <t>basic</t>
  </si>
  <si>
    <t>Revenue from taxes levied at the national level</t>
  </si>
  <si>
    <r>
      <t xml:space="preserve">Revenue from </t>
    </r>
    <r>
      <rPr>
        <b/>
        <sz val="11"/>
        <color theme="0"/>
        <rFont val="Calibri"/>
        <family val="2"/>
        <scheme val="minor"/>
      </rPr>
      <t>taxes</t>
    </r>
    <r>
      <rPr>
        <sz val="11"/>
        <color theme="0"/>
        <rFont val="Calibri"/>
        <family val="2"/>
        <scheme val="minor"/>
      </rPr>
      <t xml:space="preserve"> levied at the local level</t>
    </r>
  </si>
  <si>
    <r>
      <t>Revenue from</t>
    </r>
    <r>
      <rPr>
        <b/>
        <sz val="11"/>
        <color theme="0"/>
        <rFont val="Calibri"/>
        <family val="2"/>
        <scheme val="minor"/>
      </rPr>
      <t xml:space="preserve"> transfers </t>
    </r>
    <r>
      <rPr>
        <sz val="11"/>
        <color theme="0"/>
        <rFont val="Calibri"/>
        <family val="2"/>
        <scheme val="minor"/>
      </rPr>
      <t>(e.g. payments from development organisations)</t>
    </r>
  </si>
  <si>
    <t>Other sources of national revenue</t>
  </si>
  <si>
    <t>Other sources of local revenue</t>
  </si>
  <si>
    <t>Total annual Capital Expenditure (CapEx)</t>
  </si>
  <si>
    <t>Total annual Capital Maintenance Expenditure (CapManEx)</t>
  </si>
  <si>
    <t xml:space="preserve">Total Annual Expenditure </t>
  </si>
  <si>
    <t>Total FTE for the water sector</t>
  </si>
  <si>
    <t>Total FTE for the water sector:</t>
  </si>
  <si>
    <t xml:space="preserve">Box 2a: District staff providing direct support for water services (actual data) </t>
  </si>
  <si>
    <r>
      <t xml:space="preserve">Box 4: 
District staff that </t>
    </r>
    <r>
      <rPr>
        <b/>
        <i/>
        <sz val="14"/>
        <color theme="0"/>
        <rFont val="Calibri"/>
        <family val="2"/>
        <scheme val="minor"/>
      </rPr>
      <t xml:space="preserve">would </t>
    </r>
    <r>
      <rPr>
        <b/>
        <sz val="14"/>
        <color theme="0"/>
        <rFont val="Calibri"/>
        <family val="2"/>
        <scheme val="minor"/>
      </rPr>
      <t>be needed for sustainable water services (desired situation)</t>
    </r>
  </si>
  <si>
    <t xml:space="preserve">Actual and required revenue and expenditure </t>
  </si>
  <si>
    <t>If other, what is the average monthly tariff paid per household?</t>
  </si>
  <si>
    <t>Affordability: tariff  per household as % of household income</t>
  </si>
  <si>
    <t xml:space="preserve">Tariffs from households </t>
  </si>
  <si>
    <t>No. of institutions in the district that pay a monthly institutional tariff</t>
  </si>
  <si>
    <t>Tariffs from institutions</t>
  </si>
  <si>
    <t>Operations and minor maintenance expenditure</t>
  </si>
  <si>
    <t>Capital maintenance expenditure (major replacements)</t>
  </si>
  <si>
    <t>Date of most recent water quality test on e-coli, bacteria and turbidity</t>
  </si>
  <si>
    <t>GPS location</t>
  </si>
  <si>
    <t>Monthly institutional tariff (paid by institutions such as schools, health centres etc.)</t>
  </si>
  <si>
    <t xml:space="preserve">These tools can be used by anyone interested in planning and budgeting for sustainable water services at the district level. The set of tools is specifically designed for (service) authorities at the district level or organisations supporting these authorities. One of the tools (Cash flow analysis tool) is specifically designed for service providers. </t>
  </si>
  <si>
    <r>
      <t xml:space="preserve">This set of tools is developed to support district authorities in planning and budgeting for sustainable water services in their district or municipality. To provide sustainable water services for the entire population in districts, it is important that all costs related to service delivery are taken into account. This includes costs for implementation of infrastructure, costs for operation and maintenance, costs related to administration and costs to replace the infrastructure. All these costs need to be financed. And the finances need to be planned. These tools help you to analyse costs related to each category and can be used to generate a municipal balance sheet. The tools have been developed by IRC, Water for People and Aguaconsult.
The </t>
    </r>
    <r>
      <rPr>
        <b/>
        <sz val="11"/>
        <color theme="1"/>
        <rFont val="Calibri"/>
        <family val="2"/>
        <scheme val="minor"/>
      </rPr>
      <t xml:space="preserve">Asset Registry Assessment Tool </t>
    </r>
    <r>
      <rPr>
        <sz val="11"/>
        <color theme="1"/>
        <rFont val="Calibri"/>
        <family val="2"/>
        <scheme val="minor"/>
      </rPr>
      <t xml:space="preserve">helps you to plan for rehabilitation and other capital maintenance expenditure, based on the data you enter on the state of the infrastructure in your district. It tells you which water systems are at risk and which components you should consider replacing or maintaining.
The </t>
    </r>
    <r>
      <rPr>
        <b/>
        <sz val="11"/>
        <color theme="1"/>
        <rFont val="Calibri"/>
        <family val="2"/>
        <scheme val="minor"/>
      </rPr>
      <t>Cash Flow Analysis Tool</t>
    </r>
    <r>
      <rPr>
        <sz val="11"/>
        <color theme="1"/>
        <rFont val="Calibri"/>
        <family val="2"/>
        <scheme val="minor"/>
      </rPr>
      <t xml:space="preserve"> can be used to analyse cash flows of service providers. This tool helps you to create an overview of your income and expenditure for the coming years and to analyse if you have enough resources to cover your costs and, if not, which elements in your planning you should adapt. 
With the </t>
    </r>
    <r>
      <rPr>
        <b/>
        <sz val="11"/>
        <color theme="1"/>
        <rFont val="Calibri"/>
        <family val="2"/>
        <scheme val="minor"/>
      </rPr>
      <t>Direct Support Cost Tool</t>
    </r>
    <r>
      <rPr>
        <sz val="11"/>
        <color theme="1"/>
        <rFont val="Calibri"/>
        <family val="2"/>
        <scheme val="minor"/>
      </rPr>
      <t xml:space="preserve"> you can calculate i) the actual direct support expenditure per person, ii) the required direct support costs per person, and iii) the gap between the actual and required direct support expenditure per person in your district.  
With the </t>
    </r>
    <r>
      <rPr>
        <b/>
        <sz val="11"/>
        <color theme="1"/>
        <rFont val="Calibri"/>
        <family val="2"/>
        <scheme val="minor"/>
      </rPr>
      <t>Financial Overview</t>
    </r>
    <r>
      <rPr>
        <sz val="11"/>
        <color theme="1"/>
        <rFont val="Calibri"/>
        <family val="2"/>
        <scheme val="minor"/>
      </rPr>
      <t xml:space="preserve"> tool you can create an overview of your revenue and expenditure at the service authority level (i.e. district as a whole). You can calculate the gap between actual and required revenue and expenditure and analyse the various expenditure components and revenue streams.
</t>
    </r>
  </si>
  <si>
    <r>
      <t xml:space="preserve">The set of tools is based on two key conceptual frameworks: 1) life-cycle costs and 2) infrastructure asset management. 
1) </t>
    </r>
    <r>
      <rPr>
        <b/>
        <sz val="11"/>
        <color theme="1"/>
        <rFont val="Calibri"/>
        <family val="2"/>
        <scheme val="minor"/>
      </rPr>
      <t xml:space="preserve">Life-cycle costs </t>
    </r>
    <r>
      <rPr>
        <sz val="11"/>
        <color theme="1"/>
        <rFont val="Calibri"/>
        <family val="2"/>
        <scheme val="minor"/>
      </rPr>
      <t xml:space="preserve">refer to all the costs that are incurred in the various phase in the life-cycle of a water services; from the implementation of the infrastructure, to its operation and maintenance, and eventual replacement. If certain costs are left out, this sooner or later is reflected in a reduced level of service and poor sustainability. The different cost-component we take into account in costing water and sanitation services:
- Capital expenditure – hardware and software (CapEx): the initial investment in the development of a water or sanitation system, referring to both the investment costs into infrastructure as well as costs related to the mobilisation of the community.
- Operating and minor maintenance expenditure (OpEx): recurrent (regular, ongoing) expenditure on labour (salary for staff), costs for management (transport, fuel), energy and chemicals, materials, and minor repairs of the infrastructure.
- Capital maintenance expenditure (CapManEx): expenditure on asset renewal, replacement and rehabilitation of the infrastructure.
- Expenditure on direct support (ExpDS): expenditure on both pre- and post-construction support activities directed to local-level stakeholders, users or user groups.
The other two cost categories – expenditure on indirect support and cost of capital – are not further explained here, as they are normally assumed at national level, and therefore not considered in these tools.
2) </t>
    </r>
    <r>
      <rPr>
        <b/>
        <sz val="11"/>
        <color theme="1"/>
        <rFont val="Calibri"/>
        <family val="2"/>
        <scheme val="minor"/>
      </rPr>
      <t>Infrastructure asset management</t>
    </r>
    <r>
      <rPr>
        <sz val="11"/>
        <color theme="1"/>
        <rFont val="Calibri"/>
        <family val="2"/>
        <scheme val="minor"/>
      </rPr>
      <t xml:space="preserve"> is an approach to optimise the costs of installing and maintaining infrastructure so that it keeps on providing an adequate service level. This implies: i) maintaining an up-to-date register of all assets in an area; ii) defining the service levels to be provided, and iii) understanding how assets fails (e.g. a slow deterioration or sudden failure). Based on this, one can make a projection of when and how to replace certain assets. Combining this information with life-cycle cost data allows then projecting at which moments in time replacements of rehabilitations need to happen and what that would cost.</t>
    </r>
  </si>
  <si>
    <r>
      <rPr>
        <b/>
        <sz val="14"/>
        <color theme="4"/>
        <rFont val="Calibri"/>
        <family val="2"/>
        <scheme val="minor"/>
      </rPr>
      <t>Why this tool?</t>
    </r>
    <r>
      <rPr>
        <b/>
        <sz val="11"/>
        <color theme="1"/>
        <rFont val="Calibri"/>
        <family val="2"/>
        <scheme val="minor"/>
      </rPr>
      <t xml:space="preserve">
</t>
    </r>
    <r>
      <rPr>
        <sz val="11"/>
        <color theme="1"/>
        <rFont val="Calibri"/>
        <family val="2"/>
        <scheme val="minor"/>
      </rPr>
      <t>This tool tells you what water infrastructure is at risk and which components you should consider replacing or maintaining. The tool helps you to plan for rehabilitation and other capital maintenance expenditure, based on the data on the infrastructure in your district.  The tool provides a risk analysis based on age, current condition, level of service, etc. and indicates when parts of the system should be repaired or replaced. This analysis is based on the information about the state and age of all the components of the infrastructure. You can use this tool to create an overview of: 
-  the infrastructure in your district and the state of it 
-  the level of priority for repair or replacement for each of the systems</t>
    </r>
  </si>
  <si>
    <r>
      <rPr>
        <b/>
        <sz val="14"/>
        <color theme="4"/>
        <rFont val="Calibri"/>
        <family val="2"/>
        <scheme val="minor"/>
      </rPr>
      <t>How to go about it?</t>
    </r>
    <r>
      <rPr>
        <b/>
        <sz val="11"/>
        <color theme="1"/>
        <rFont val="Calibri"/>
        <family val="2"/>
        <scheme val="minor"/>
      </rPr>
      <t xml:space="preserve">
</t>
    </r>
    <r>
      <rPr>
        <sz val="11"/>
        <color theme="1"/>
        <rFont val="Calibri"/>
        <family val="2"/>
        <scheme val="minor"/>
      </rPr>
      <t>This tool is pre-populated with some data so you can see quickly how it works. Scroll through the sheets to get acquainted with the potential of the tool. Don’t forget to delete the data that is there once you start entering your own data.</t>
    </r>
    <r>
      <rPr>
        <b/>
        <sz val="11"/>
        <color theme="1"/>
        <rFont val="Calibri"/>
        <family val="2"/>
        <scheme val="minor"/>
      </rPr>
      <t xml:space="preserve">
</t>
    </r>
    <r>
      <rPr>
        <sz val="11"/>
        <color theme="1"/>
        <rFont val="Calibri"/>
        <family val="2"/>
        <scheme val="minor"/>
      </rPr>
      <t xml:space="preserve">1. Click on the </t>
    </r>
    <r>
      <rPr>
        <b/>
        <sz val="11"/>
        <color theme="1"/>
        <rFont val="Calibri"/>
        <family val="2"/>
        <scheme val="minor"/>
      </rPr>
      <t>reference sheet</t>
    </r>
    <r>
      <rPr>
        <sz val="11"/>
        <color theme="1"/>
        <rFont val="Calibri"/>
        <family val="2"/>
        <scheme val="minor"/>
      </rPr>
      <t xml:space="preserve"> button to adjust this sheet based on the components of your system and the government standards and technical regulations in your country. The reference sheet provides a long list of water system components. You can pick the ones that are relevant for your district. 
2. After having filled out the reference sheet you go to the </t>
    </r>
    <r>
      <rPr>
        <b/>
        <sz val="11"/>
        <color theme="1"/>
        <rFont val="Calibri"/>
        <family val="2"/>
        <scheme val="minor"/>
      </rPr>
      <t>data entry sheet</t>
    </r>
    <r>
      <rPr>
        <sz val="11"/>
        <color theme="1"/>
        <rFont val="Calibri"/>
        <family val="2"/>
        <scheme val="minor"/>
      </rPr>
      <t xml:space="preserve"> where you can enter your data manually with actual data or estimates. Every line in the entry sheet represents 1 water system, so every water system is to be filled out separately on a new line. Also communities without a system should be included in the sheet. If you use Akvo FLOW or any other data collection platform you can export your data from that platform and copy/paste  them manually in the designated columns. 
3. Check the results. In the "</t>
    </r>
    <r>
      <rPr>
        <b/>
        <sz val="11"/>
        <color theme="1"/>
        <rFont val="Calibri"/>
        <family val="2"/>
        <scheme val="minor"/>
      </rPr>
      <t>Results overview</t>
    </r>
    <r>
      <rPr>
        <sz val="11"/>
        <color theme="1"/>
        <rFont val="Calibri"/>
        <family val="2"/>
        <scheme val="minor"/>
      </rPr>
      <t>" sheet you find a risk assessment of each of your systems. You will see an overview of the risks based on age, current condition, level of service. The risks are calculated based on the age and state of your system components. It also indicates the level of priority to replace or repair the various components of your system.  
4. Go to the "</t>
    </r>
    <r>
      <rPr>
        <b/>
        <sz val="11"/>
        <color theme="1"/>
        <rFont val="Calibri"/>
        <family val="2"/>
        <scheme val="minor"/>
      </rPr>
      <t>Graphs</t>
    </r>
    <r>
      <rPr>
        <sz val="11"/>
        <color theme="1"/>
        <rFont val="Calibri"/>
        <family val="2"/>
        <scheme val="minor"/>
      </rPr>
      <t>" sheet to see the state of the infrastructure in your district at a glance.</t>
    </r>
  </si>
  <si>
    <t>Results overview</t>
  </si>
  <si>
    <t>This tool is pre-populated with some data so you can see quickly how it works. Scroll through the sheets to get acquainted with the potential of the tool. Don’t forget to delete the data that is there once you start entering your own data.</t>
  </si>
  <si>
    <t xml:space="preserve">
You can adjust the names of the revenue sources by editing the grey cells.</t>
  </si>
  <si>
    <t>Amount of current loans given out</t>
  </si>
  <si>
    <t>Interest rate from bank savings account (annual)</t>
  </si>
  <si>
    <r>
      <rPr>
        <sz val="11"/>
        <rFont val="Calibri"/>
        <family val="2"/>
        <scheme val="minor"/>
      </rPr>
      <t>The expenditure components in this tool are derived from the</t>
    </r>
    <r>
      <rPr>
        <b/>
        <sz val="11"/>
        <rFont val="Calibri"/>
        <family val="2"/>
        <scheme val="minor"/>
      </rPr>
      <t xml:space="preserve"> Life-cycle cost approach</t>
    </r>
    <r>
      <rPr>
        <sz val="11"/>
        <rFont val="Calibri"/>
        <family val="2"/>
        <scheme val="minor"/>
      </rPr>
      <t>, which was developed by IRC and is being applied widely. Life-cycle costs are the costs of ensuring adequate services to a specific population in a determined geographical area – not just for a few years but indefinitely.  They include all the costs that are incurred in the various phase in the life-cycle of a water services; from the implementation of the infrastructure, to its operation and maintenance, and eventual replacement. If certain costs are left out, this sooner or later is reflected in a reduced level of service and poor sustainability. For more information on this approach and the various components have a look at IRC's costing and finance website by clicking on the blue button above. The life-cycle expenditure components are:</t>
    </r>
    <r>
      <rPr>
        <b/>
        <sz val="11"/>
        <rFont val="Calibri"/>
        <family val="2"/>
        <scheme val="minor"/>
      </rPr>
      <t xml:space="preserve">
Capital Expenditure (CapEx) 
</t>
    </r>
    <r>
      <rPr>
        <sz val="11"/>
        <rFont val="Calibri"/>
        <family val="2"/>
        <scheme val="minor"/>
      </rPr>
      <t>This is the capital invested in constructing or purchasing fixed assets such as concrete structures, pumps and pipes to develop or extend a service. Investments in fixed assets are occasional and ‘lumpy’ and include the costs of initial construction and system extension, enhancement and augmentation. CapEx does not only cover hardware. CapEx ‘software’ includes the costs of one-off work with stakeholders prior to construction or implementation and extension.</t>
    </r>
    <r>
      <rPr>
        <b/>
        <sz val="11"/>
        <rFont val="Calibri"/>
        <family val="2"/>
        <scheme val="minor"/>
      </rPr>
      <t xml:space="preserve">
Operating and minor maintenance expenditure (OpEx)
</t>
    </r>
    <r>
      <rPr>
        <sz val="11"/>
        <rFont val="Calibri"/>
        <family val="2"/>
        <scheme val="minor"/>
      </rPr>
      <t xml:space="preserve">OpEx is recurrent (regular, ongoing) expenditure on labour, fuel, chemicals, materials, and purchases of any bulk water. Most cost estimates assume OpEx runs at between 5% and 20% of capital investments. Minor maintenance is routine. It is maintenance needed to keep systems running, but does not include major repairs or renewals.  
</t>
    </r>
    <r>
      <rPr>
        <b/>
        <sz val="11"/>
        <rFont val="Calibri"/>
        <family val="2"/>
        <scheme val="minor"/>
      </rPr>
      <t xml:space="preserve">
Capital maintenance expenditure (CapManEx)
</t>
    </r>
    <r>
      <rPr>
        <sz val="11"/>
        <rFont val="Calibri"/>
        <family val="2"/>
        <scheme val="minor"/>
      </rPr>
      <t xml:space="preserve">Expenditure on asset renewal, replacement and rehabilitation (CapManEx) covers the work that goes beyond routine maintenance to repair and replace equipment, in order to keep systems running. The costs may be estimated based upon serviceability and risk criteria related to service degradation and failure. Capital maintenance expenditure and potential revenue streams to pay those costs are critical to avoid the failures represented by haphazard, and almost always late, system rehabilitation. 
</t>
    </r>
    <r>
      <rPr>
        <b/>
        <sz val="11"/>
        <rFont val="Calibri"/>
        <family val="2"/>
        <scheme val="minor"/>
      </rPr>
      <t xml:space="preserve">Expenditure on Direct support (ExpDS)
</t>
    </r>
    <r>
      <rPr>
        <sz val="11"/>
        <rFont val="Calibri"/>
        <family val="2"/>
        <scheme val="minor"/>
      </rPr>
      <t>This includes expenditure on both pre- and post-construction support activities directed to local-level stakeholders, users or user groups. It includes the costs of ensuring that local governments have the capacities and resources to plan and implement, manage contracts or emergency situations when systems break down, and to monitor service providers’ performance. 
The other two cost categories – expenditure on indirect support and cost of capital – are not further explained here, as they are normally assumed at national level, and therefore not considered in these tools.</t>
    </r>
  </si>
  <si>
    <r>
      <t xml:space="preserve">All the expenditure components outlined above need to be covered and may require different sources of financing. The main financing sources to recover the costs of water, sanitation and hygiene service delivery are usually a combination of the three T’s: </t>
    </r>
    <r>
      <rPr>
        <b/>
        <sz val="11"/>
        <color theme="1"/>
        <rFont val="Calibri"/>
        <family val="2"/>
        <scheme val="minor"/>
      </rPr>
      <t>taxes</t>
    </r>
    <r>
      <rPr>
        <sz val="11"/>
        <color theme="1"/>
        <rFont val="Calibri"/>
        <family val="2"/>
        <scheme val="minor"/>
      </rPr>
      <t xml:space="preserve"> levied by national or regional governments, </t>
    </r>
    <r>
      <rPr>
        <b/>
        <sz val="11"/>
        <color theme="1"/>
        <rFont val="Calibri"/>
        <family val="2"/>
        <scheme val="minor"/>
      </rPr>
      <t>transfers</t>
    </r>
    <r>
      <rPr>
        <sz val="11"/>
        <color theme="1"/>
        <rFont val="Calibri"/>
        <family val="2"/>
        <scheme val="minor"/>
      </rPr>
      <t xml:space="preserve"> made by development partners, and</t>
    </r>
    <r>
      <rPr>
        <b/>
        <sz val="11"/>
        <color theme="1"/>
        <rFont val="Calibri"/>
        <family val="2"/>
        <scheme val="minor"/>
      </rPr>
      <t xml:space="preserve"> tariffs </t>
    </r>
    <r>
      <rPr>
        <sz val="11"/>
        <color theme="1"/>
        <rFont val="Calibri"/>
        <family val="2"/>
        <scheme val="minor"/>
      </rPr>
      <t>(or own contributions) paid by users. In short, the "3 T's" represent who actually pays for water.</t>
    </r>
    <r>
      <rPr>
        <b/>
        <sz val="11"/>
        <color theme="1"/>
        <rFont val="Calibri"/>
        <family val="2"/>
        <scheme val="minor"/>
      </rPr>
      <t xml:space="preserve">
Taxes </t>
    </r>
    <r>
      <rPr>
        <sz val="11"/>
        <color theme="1"/>
        <rFont val="Calibri"/>
        <family val="2"/>
        <scheme val="minor"/>
      </rPr>
      <t xml:space="preserve">refer to funds raised by national/regional/local governments through the tax base. Subsidies or grants are the most visible form of tax funds directed to the water sector. There are also “hidden” forms of subsidies such as tax rebates, soft loans (i.e., at a subsidised interest rate), donations, subsidised services (e.g., electricity), or “dormant” equity investments.
</t>
    </r>
    <r>
      <rPr>
        <b/>
        <sz val="11"/>
        <color theme="1"/>
        <rFont val="Calibri"/>
        <family val="2"/>
        <scheme val="minor"/>
      </rPr>
      <t xml:space="preserve">
Transfers</t>
    </r>
    <r>
      <rPr>
        <sz val="11"/>
        <color theme="1"/>
        <rFont val="Calibri"/>
        <family val="2"/>
        <scheme val="minor"/>
      </rPr>
      <t xml:space="preserve"> are payments that come from foreign sources, official development assistance (ODA), and private philanthropic contributions. They can be either financial contributions or in-kind contributions (e.g. staff time by NGO staff members). While grants are a true transfer, loans are not, because they have to be paid back.  
</t>
    </r>
    <r>
      <rPr>
        <b/>
        <sz val="11"/>
        <color theme="1"/>
        <rFont val="Calibri"/>
        <family val="2"/>
        <scheme val="minor"/>
      </rPr>
      <t>Tariffs</t>
    </r>
    <r>
      <rPr>
        <sz val="11"/>
        <color theme="1"/>
        <rFont val="Calibri"/>
        <family val="2"/>
        <scheme val="minor"/>
      </rPr>
      <t xml:space="preserve"> are user fees or other contributions by users. Service providers can levy such fees for providing access to a service (connection charges) and for delivering the service (either a flat charge, a volumetric one, or a combination of both). Additional fees can be derived from meter rentals, penalties, etc.
Source: OECD (2009). Managing Water for All: An OECD Perspective on Pricing and Financing.</t>
    </r>
  </si>
  <si>
    <t xml:space="preserve">Total annual Operating and Minor Maintenance Expenditure (OpEx) </t>
  </si>
  <si>
    <r>
      <t xml:space="preserve">The </t>
    </r>
    <r>
      <rPr>
        <b/>
        <sz val="11"/>
        <color theme="1"/>
        <rFont val="Calibri"/>
        <family val="2"/>
        <scheme val="minor"/>
      </rPr>
      <t>direct support</t>
    </r>
    <r>
      <rPr>
        <sz val="11"/>
        <color theme="1"/>
        <rFont val="Calibri"/>
        <family val="2"/>
        <scheme val="minor"/>
      </rPr>
      <t xml:space="preserve"> expenditure is taken from the direct support tool, but can also be entered here directly if you haven't used the direct support tool. </t>
    </r>
  </si>
  <si>
    <t xml:space="preserve">Have a look at the comments below and the instructions page for more info about the revenue components. </t>
  </si>
  <si>
    <t>Currency Display Details</t>
  </si>
  <si>
    <t>You will need to specify the Country, the Currency Symbol and whether the symbol goes before or after the value.</t>
  </si>
  <si>
    <t>If the currency symbol is unusual, you may find this using the ribbon menu above: tab:Insert, group:Symbols, button: Symbol (Subset: currency symbols)</t>
  </si>
  <si>
    <t>After adding the other currencies, please go to the Home page, and select the currency, to update currency formats throughout the workbook</t>
  </si>
  <si>
    <t>Country</t>
  </si>
  <si>
    <t>Symbol</t>
  </si>
  <si>
    <t>Before/After</t>
  </si>
  <si>
    <t>RowID</t>
  </si>
  <si>
    <t>Combined</t>
  </si>
  <si>
    <t>Example</t>
  </si>
  <si>
    <t>Eurozone</t>
  </si>
  <si>
    <t>€</t>
  </si>
  <si>
    <t>Before</t>
  </si>
  <si>
    <t>Japan</t>
  </si>
  <si>
    <t>¥</t>
  </si>
  <si>
    <t>United Kingdom</t>
  </si>
  <si>
    <t>£</t>
  </si>
  <si>
    <t>GBP</t>
  </si>
  <si>
    <t>After</t>
  </si>
  <si>
    <t>United States</t>
  </si>
  <si>
    <t>$</t>
  </si>
  <si>
    <t>USD</t>
  </si>
  <si>
    <t>UGX</t>
  </si>
  <si>
    <t>Switzerland</t>
  </si>
  <si>
    <t>CHF</t>
  </si>
  <si>
    <t>To use this workbook with other currencies, simply add the new currency as an additional row to this table.</t>
  </si>
  <si>
    <t>x</t>
  </si>
  <si>
    <t>Burundi</t>
  </si>
  <si>
    <t>India</t>
  </si>
  <si>
    <t>Indonesia</t>
  </si>
  <si>
    <t>Brazil</t>
  </si>
  <si>
    <t>Afghanistan</t>
  </si>
  <si>
    <t>Angola</t>
  </si>
  <si>
    <t>Bangladesh</t>
  </si>
  <si>
    <t>BDT</t>
  </si>
  <si>
    <t>AFN</t>
  </si>
  <si>
    <t>AOA</t>
  </si>
  <si>
    <t>Bhutan</t>
  </si>
  <si>
    <t>BTN</t>
  </si>
  <si>
    <t>Bolivia</t>
  </si>
  <si>
    <t>BOB</t>
  </si>
  <si>
    <t>Botswana</t>
  </si>
  <si>
    <t>BWP</t>
  </si>
  <si>
    <t>XAF</t>
  </si>
  <si>
    <t>BRL</t>
  </si>
  <si>
    <t>BIF</t>
  </si>
  <si>
    <t>ETB</t>
  </si>
  <si>
    <t>Chile</t>
  </si>
  <si>
    <t>CLP</t>
  </si>
  <si>
    <t>China</t>
  </si>
  <si>
    <t>CNY</t>
  </si>
  <si>
    <t>Colombia</t>
  </si>
  <si>
    <t>COP</t>
  </si>
  <si>
    <t>Congo</t>
  </si>
  <si>
    <t>CLF</t>
  </si>
  <si>
    <t>Ecuador</t>
  </si>
  <si>
    <t>ECS</t>
  </si>
  <si>
    <t>El Salvador</t>
  </si>
  <si>
    <t>SVC</t>
  </si>
  <si>
    <t>PHP</t>
  </si>
  <si>
    <t>Philippines</t>
  </si>
  <si>
    <t>Gambia</t>
  </si>
  <si>
    <t>GMB</t>
  </si>
  <si>
    <t>Georgia</t>
  </si>
  <si>
    <t>GEL</t>
  </si>
  <si>
    <t>GTQ</t>
  </si>
  <si>
    <t>GHS</t>
  </si>
  <si>
    <t>Haiti</t>
  </si>
  <si>
    <t>HTG</t>
  </si>
  <si>
    <t>HNL</t>
  </si>
  <si>
    <t>INR</t>
  </si>
  <si>
    <t>IDR</t>
  </si>
  <si>
    <t>Iraq</t>
  </si>
  <si>
    <t>IQD</t>
  </si>
  <si>
    <t>Iran</t>
  </si>
  <si>
    <t>IRR</t>
  </si>
  <si>
    <t>Jordan</t>
  </si>
  <si>
    <t>JOD</t>
  </si>
  <si>
    <t>Kenya</t>
  </si>
  <si>
    <t>KES</t>
  </si>
  <si>
    <t>Croatia</t>
  </si>
  <si>
    <t>HRK</t>
  </si>
  <si>
    <t>Liberia</t>
  </si>
  <si>
    <t>LRD</t>
  </si>
  <si>
    <t>MWK</t>
  </si>
  <si>
    <t>Malaysia</t>
  </si>
  <si>
    <t>MYR</t>
  </si>
  <si>
    <t>Morocco</t>
  </si>
  <si>
    <t>MAD</t>
  </si>
  <si>
    <t>Mozambique</t>
  </si>
  <si>
    <t>MZN</t>
  </si>
  <si>
    <t>Namibia</t>
  </si>
  <si>
    <t>NAD</t>
  </si>
  <si>
    <t>Nepal</t>
  </si>
  <si>
    <t>NPR</t>
  </si>
  <si>
    <t>NIO</t>
  </si>
  <si>
    <t>Nigeria</t>
  </si>
  <si>
    <t>NGN</t>
  </si>
  <si>
    <t>Pakistan</t>
  </si>
  <si>
    <t>PKR</t>
  </si>
  <si>
    <t>Paraguay</t>
  </si>
  <si>
    <t>PIG</t>
  </si>
  <si>
    <t>PEN</t>
  </si>
  <si>
    <t>Russia</t>
  </si>
  <si>
    <t>RUB</t>
  </si>
  <si>
    <t>RWF</t>
  </si>
  <si>
    <t>Solomon Islands</t>
  </si>
  <si>
    <t>SBD</t>
  </si>
  <si>
    <t>Sierra Leone</t>
  </si>
  <si>
    <t>Sri Lanka</t>
  </si>
  <si>
    <t>LKR</t>
  </si>
  <si>
    <t>SLL</t>
  </si>
  <si>
    <t>Tanzania</t>
  </si>
  <si>
    <t>TZS</t>
  </si>
  <si>
    <t>Venezuela</t>
  </si>
  <si>
    <t>VEF</t>
  </si>
  <si>
    <t>Vietnam</t>
  </si>
  <si>
    <t>VND</t>
  </si>
  <si>
    <t>XOF</t>
  </si>
  <si>
    <t>West African CFA Franc</t>
  </si>
  <si>
    <t>Zimbabwe</t>
  </si>
  <si>
    <t>ZWB</t>
  </si>
  <si>
    <t>South-Africa</t>
  </si>
  <si>
    <t>ZAR</t>
  </si>
  <si>
    <t>Central African CFA Franc</t>
  </si>
  <si>
    <t>State</t>
  </si>
  <si>
    <t>District</t>
  </si>
  <si>
    <t>Village</t>
  </si>
  <si>
    <t>Actual Annual Expenditure</t>
  </si>
  <si>
    <t>Actual Annual Revenue</t>
  </si>
  <si>
    <t>Required Annual Revenue</t>
  </si>
  <si>
    <t>Required Annual Expenditure</t>
  </si>
  <si>
    <t>(The 0 value in the yellow cell is for the white component that separates the expenditure from revenue in the top 2 charts)</t>
  </si>
  <si>
    <t>xxx</t>
  </si>
  <si>
    <t>Present</t>
  </si>
  <si>
    <t xml:space="preserve">   Rule of thumb: above 5% is not affordable </t>
  </si>
  <si>
    <t>handpump</t>
  </si>
  <si>
    <t>Tap stand</t>
  </si>
  <si>
    <t>Presence of tap stand?  
1 = Yes
0 = No</t>
  </si>
  <si>
    <t>Physical state of the tap stand. 
1 = Normal 
2 = Poor 
3 = Doesn't Function; Leave Blank = None</t>
  </si>
  <si>
    <t>Year tap stand was constructed. If replaced, enter the year of most recent replacement</t>
  </si>
  <si>
    <t>Remaining Lifespan Of Tap Stand (Years)</t>
  </si>
  <si>
    <t>Presence Of A Water Kiosk / Public Tap?     1: Yes; 0: No</t>
  </si>
  <si>
    <t xml:space="preserve">Year Water Kiosk / Public Tap Was Constructed. If Reconstructed, Year Of Most Recent Reconstruction </t>
  </si>
  <si>
    <r>
      <t xml:space="preserve">Presence Of 
Tap stand?
</t>
    </r>
    <r>
      <rPr>
        <sz val="11"/>
        <color theme="0"/>
        <rFont val="Calibri"/>
        <family val="2"/>
        <scheme val="minor"/>
      </rPr>
      <t>1: Yes; 0: No</t>
    </r>
  </si>
  <si>
    <t>The international benchmark for direct support per person per year is 1 - 3 USD (in 2011)</t>
  </si>
  <si>
    <t>Apron/Seal (slab, hand pump platform)</t>
  </si>
  <si>
    <t>Presence of an apron/seal? (hand pump platform)
  1 = Yes
0 = No</t>
  </si>
  <si>
    <t>absent</t>
  </si>
  <si>
    <t>No Improved Water Point/System</t>
  </si>
  <si>
    <t>New Construction Needed</t>
  </si>
  <si>
    <t>Low Priority</t>
  </si>
  <si>
    <t>Level of Priority to Replace/Repair the Water Point System</t>
  </si>
  <si>
    <t>Level</t>
  </si>
  <si>
    <t>Risk Based on Age</t>
  </si>
  <si>
    <t>Level of Priority to Replace/Repair the Water Point/System</t>
  </si>
  <si>
    <t>Risk Based on Current Conditions</t>
  </si>
  <si>
    <t>Level of Service: Water Point/System</t>
  </si>
  <si>
    <t>Low Risk</t>
  </si>
  <si>
    <t>High Level of Service</t>
  </si>
  <si>
    <t>Inadequate Level of Service</t>
  </si>
  <si>
    <t>Total Number Of Households In The Community</t>
  </si>
  <si>
    <r>
      <t xml:space="preserve">Total Number Of Households </t>
    </r>
    <r>
      <rPr>
        <b/>
        <u/>
        <sz val="11"/>
        <color theme="0"/>
        <rFont val="Calibri"/>
        <family val="2"/>
        <scheme val="minor"/>
      </rPr>
      <t>Without</t>
    </r>
    <r>
      <rPr>
        <b/>
        <sz val="11"/>
        <color theme="0"/>
        <rFont val="Calibri"/>
        <family val="2"/>
        <scheme val="minor"/>
      </rPr>
      <t xml:space="preserve"> Access To Any Improved Water Point/System</t>
    </r>
  </si>
  <si>
    <t xml:space="preserve">Make sure you have filled out the 11th column (no. of households with access to water). </t>
  </si>
  <si>
    <t xml:space="preserve">Make sure you have filled out the 10th column (no. of households in the community). </t>
  </si>
  <si>
    <t xml:space="preserve">Presence of other concrete structures? 
 1 = Yes
0 = No </t>
  </si>
  <si>
    <t>Year data was collected</t>
  </si>
  <si>
    <t>Collection date</t>
  </si>
  <si>
    <t>Water point/system unique ID</t>
  </si>
  <si>
    <t>Total number of households in the community</t>
  </si>
  <si>
    <r>
      <t xml:space="preserve">Total number of households </t>
    </r>
    <r>
      <rPr>
        <b/>
        <u/>
        <sz val="11"/>
        <color theme="0"/>
        <rFont val="Calibri"/>
        <family val="2"/>
        <scheme val="minor"/>
      </rPr>
      <t>with</t>
    </r>
    <r>
      <rPr>
        <b/>
        <sz val="11"/>
        <color theme="0"/>
        <rFont val="Calibri"/>
        <family val="2"/>
        <scheme val="minor"/>
      </rPr>
      <t xml:space="preserve"> access to any improved water point/system</t>
    </r>
  </si>
  <si>
    <r>
      <t xml:space="preserve">Total number of households </t>
    </r>
    <r>
      <rPr>
        <b/>
        <u/>
        <sz val="11"/>
        <color theme="0"/>
        <rFont val="Calibri"/>
        <family val="2"/>
        <scheme val="minor"/>
      </rPr>
      <t>without</t>
    </r>
    <r>
      <rPr>
        <b/>
        <sz val="11"/>
        <color theme="0"/>
        <rFont val="Calibri"/>
        <family val="2"/>
        <scheme val="minor"/>
      </rPr>
      <t xml:space="preserve"> access to any improved water point/system</t>
    </r>
  </si>
  <si>
    <t>Calculation % of households with access</t>
  </si>
  <si>
    <t xml:space="preserve"> Households with access to an improved water point/system. 
1= 95% or Higher; 
0= 94% or Lower</t>
  </si>
  <si>
    <t>Water point/system improved or unimproved. 1= Improved
    0= Unimproved</t>
  </si>
  <si>
    <t>Type of water point/system</t>
  </si>
  <si>
    <t>Is the source protected? 
1 = Yes 
0 = No</t>
  </si>
  <si>
    <t>Year of construction</t>
  </si>
  <si>
    <t>Water point construction funder</t>
  </si>
  <si>
    <t>Presence of spring protection?               
1 = Yes
0 = No</t>
  </si>
  <si>
    <t>Year spring protection  was constructed. If replaced year of most recent replacement</t>
  </si>
  <si>
    <t>Physical state of the spring protection. 
1 = Normal
2 = Poor 
3 = Doesn't Function 
Leave Blank = None</t>
  </si>
  <si>
    <t xml:space="preserve">Year other concrete structures were constructed. 
If reconstructed, fill in year of most recent reconstruction </t>
  </si>
  <si>
    <t>Physical state of the other concrete structures.  
1 = Normal 
2 = Poor 
3 = Doesn't function 
Leave Blank = None</t>
  </si>
  <si>
    <t xml:space="preserve">Year treatment plant or equipment was constructed. 
If reconstructed, fill in year of most recent reconstruction. </t>
  </si>
  <si>
    <t xml:space="preserve">Year storage tank was constructed. 
If reconstructed, fill in year of most recent reconstruction. </t>
  </si>
  <si>
    <t xml:space="preserve">Year chlorination system was constructed. 
If reconstructed, fill in year of most recent reconstruction. </t>
  </si>
  <si>
    <t xml:space="preserve">Year water meter was constructed. 
If reconstructed, fill in year of most recent reconstruction. </t>
  </si>
  <si>
    <t xml:space="preserve">Year pumping station / house was constructed. 
If reconstructed, fill in year of most recent reconstruction. </t>
  </si>
  <si>
    <t xml:space="preserve">Year pump/-related equipment was constructed. 
If reconstructed, fill in year of most recent reconstruction. </t>
  </si>
  <si>
    <t xml:space="preserve">Year kiosk or public tap was constructed. 
If reconstructed, fill in year of most recent reconstruction. </t>
  </si>
  <si>
    <t>Calculation E Coli meets standards
1: Yes; 0: No</t>
  </si>
  <si>
    <t>Calculation Bacteria meets standards
1: Yes; 0: No</t>
  </si>
  <si>
    <t>Calculation Turbidity meets standards
1: Yes; 0: No</t>
  </si>
  <si>
    <t>Calculation 'Other' meets standards
1: Yes; 0: No</t>
  </si>
  <si>
    <t>Does water system have adequate water quality? (Bacteria, Turbidity, Other Contaminants Of Concern)  1: Yes; 0: No</t>
  </si>
  <si>
    <t>Source / Spring flow rate (minimum flow rate: litre per sec)</t>
  </si>
  <si>
    <t>Source / Spring opening hours per day</t>
  </si>
  <si>
    <t>Source / Spring liters available per household per day</t>
  </si>
  <si>
    <t>Metered liters the water point/system provides per day</t>
  </si>
  <si>
    <t>Metered liters per household per day</t>
  </si>
  <si>
    <t>Water seller containers collected per day</t>
  </si>
  <si>
    <t>Water seller container size</t>
  </si>
  <si>
    <t>Water seller liters per household per day</t>
  </si>
  <si>
    <t>Average buckets or jerrycans per household per day</t>
  </si>
  <si>
    <t>Liters in a bucket or jerrycan</t>
  </si>
  <si>
    <t>Average number of household members</t>
  </si>
  <si>
    <t>Average household liters per person per day</t>
  </si>
  <si>
    <t>Water point/system has no seasonal shortages</t>
  </si>
  <si>
    <t xml:space="preserve">Out of service or broken
Yes or No  </t>
  </si>
  <si>
    <t>Number of times broken per month</t>
  </si>
  <si>
    <t>Number  of days broken per month</t>
  </si>
  <si>
    <t>Was the water point/ system out of service for one day or less per month in the last year?  
1: Yes; 0: No</t>
  </si>
  <si>
    <t>Number of days the water point/system was out of service in the last year</t>
  </si>
  <si>
    <t>Is water available from the water point/system on the day of the visit?  1: Yes; 0: No</t>
  </si>
  <si>
    <t>Rate the overall functioning of the water point/system (Consider Shortfalls, Physical, Design, Etc.) . 1: Normal; 2: Poor; 3: Does Not Function; None: Leave Blank</t>
  </si>
  <si>
    <t>Households With Access to An Improved Water Point/System. 1: 95% or Higher; 0: 94% or Lower</t>
  </si>
  <si>
    <r>
      <t xml:space="preserve">Total Number Of Households </t>
    </r>
    <r>
      <rPr>
        <b/>
        <u/>
        <sz val="11"/>
        <color theme="0"/>
        <rFont val="Calibri"/>
        <family val="2"/>
        <scheme val="minor"/>
      </rPr>
      <t>With</t>
    </r>
    <r>
      <rPr>
        <b/>
        <sz val="11"/>
        <color theme="0"/>
        <rFont val="Calibri"/>
        <family val="2"/>
        <scheme val="minor"/>
      </rPr>
      <t xml:space="preserve"> Access To Any Improved Water Point/System</t>
    </r>
  </si>
  <si>
    <t>A "0" in this column means that new construction is needed.</t>
  </si>
  <si>
    <r>
      <t xml:space="preserve">Physical State Of The Borehole. </t>
    </r>
    <r>
      <rPr>
        <sz val="11"/>
        <color theme="0"/>
        <rFont val="Calibri"/>
        <family val="2"/>
        <scheme val="minor"/>
      </rPr>
      <t xml:space="preserve"> 1: Normal; 2: Poor; 3: Does Not Function; None: Blank</t>
    </r>
  </si>
  <si>
    <r>
      <t xml:space="preserve">Physical State Of The Main line.  </t>
    </r>
    <r>
      <rPr>
        <sz val="11"/>
        <color theme="0"/>
        <rFont val="Calibri"/>
        <family val="2"/>
        <scheme val="minor"/>
      </rPr>
      <t>1: Normal; 2: Poor; 3: Does Not Function; None: Blank</t>
    </r>
  </si>
  <si>
    <r>
      <t xml:space="preserve">Physical State Of The Distribution Network.  </t>
    </r>
    <r>
      <rPr>
        <sz val="11"/>
        <color theme="0"/>
        <rFont val="Calibri"/>
        <family val="2"/>
        <scheme val="minor"/>
      </rPr>
      <t>1: Normal; 2: Poor; 3: Does Not Function; None: Blank</t>
    </r>
  </si>
  <si>
    <r>
      <t>Physical State Of The Water intake.  1</t>
    </r>
    <r>
      <rPr>
        <sz val="11"/>
        <color theme="0"/>
        <rFont val="Calibri"/>
        <family val="2"/>
        <scheme val="minor"/>
      </rPr>
      <t>: Normal; 2: Poor; 3: Does Not Function; None: Blank</t>
    </r>
  </si>
  <si>
    <r>
      <t xml:space="preserve">Physical State Of The Hand pump.  </t>
    </r>
    <r>
      <rPr>
        <sz val="11"/>
        <color theme="0"/>
        <rFont val="Calibri"/>
        <family val="2"/>
        <scheme val="minor"/>
      </rPr>
      <t>1: Normal; 2: Poor; 3: Does Not Function; None: Blank</t>
    </r>
  </si>
  <si>
    <r>
      <t xml:space="preserve">Physical State Of The Storage Tank.  </t>
    </r>
    <r>
      <rPr>
        <sz val="11"/>
        <color theme="0"/>
        <rFont val="Calibri"/>
        <family val="2"/>
        <scheme val="minor"/>
      </rPr>
      <t>1: Normal; 2: Poor; 3: Does Not Function; None: Blank</t>
    </r>
  </si>
  <si>
    <r>
      <t xml:space="preserve">Physical State Of The Treatment Plant /Equipment  </t>
    </r>
    <r>
      <rPr>
        <sz val="11"/>
        <color theme="0"/>
        <rFont val="Calibri"/>
        <family val="2"/>
        <scheme val="minor"/>
      </rPr>
      <t>1: Normal; 2: Poor; 3: Does Not Function; None: Blank</t>
    </r>
  </si>
  <si>
    <r>
      <t xml:space="preserve">Physical State Of The Chlorination System.  </t>
    </r>
    <r>
      <rPr>
        <sz val="11"/>
        <color theme="0"/>
        <rFont val="Calibri"/>
        <family val="2"/>
        <scheme val="minor"/>
      </rPr>
      <t>1: Normal; 2: Poor; 3: Does Not Function; None: Blank</t>
    </r>
  </si>
  <si>
    <r>
      <t xml:space="preserve">Physical State Of The Water Meter.  </t>
    </r>
    <r>
      <rPr>
        <sz val="11"/>
        <color theme="0"/>
        <rFont val="Calibri"/>
        <family val="2"/>
        <scheme val="minor"/>
      </rPr>
      <t>1: Normal; 2: Poor; 3: Does Not Function; None: Blank</t>
    </r>
  </si>
  <si>
    <r>
      <t xml:space="preserve">Physical State Of The Pumping Station/House. </t>
    </r>
    <r>
      <rPr>
        <sz val="11"/>
        <color theme="0"/>
        <rFont val="Calibri"/>
        <family val="2"/>
        <scheme val="minor"/>
      </rPr>
      <t xml:space="preserve"> 1: Normal; 2: Poor; 3: Does Not Function; None: Blank</t>
    </r>
  </si>
  <si>
    <r>
      <t xml:space="preserve">Physical State Of The Pump-related Equipment.  </t>
    </r>
    <r>
      <rPr>
        <sz val="11"/>
        <color theme="0"/>
        <rFont val="Calibri"/>
        <family val="2"/>
        <scheme val="minor"/>
      </rPr>
      <t>1: Normal; 2: Poor; 3: Does Not Function; None: Blank</t>
    </r>
  </si>
  <si>
    <r>
      <t xml:space="preserve">Physical State Of The Other Concrete Structures.  </t>
    </r>
    <r>
      <rPr>
        <sz val="11"/>
        <color theme="0"/>
        <rFont val="Calibri"/>
        <family val="2"/>
        <scheme val="minor"/>
      </rPr>
      <t>1: Normal; 2: Poor; 3: Does Not Function; None: Blank</t>
    </r>
  </si>
  <si>
    <t>Does the water point/system provide adequate water quantity?  1: Yes; 0: No 
(Leave blank = No)</t>
  </si>
  <si>
    <t>Water Point/System In Good Overall Condition and Functioning 1: Yes; 0: No</t>
  </si>
  <si>
    <t>Enter the lifetime (in years) and year of most recent construction</t>
  </si>
  <si>
    <r>
      <t xml:space="preserve">The tools have been designed in such a way that they can be used separately. The navigation buttons allow you to easily browse through all the tools. Each tool has an instruction page and provides links to websites with more background information. This tool is pre-populated with some data so you can see quickly how it works. Scroll through the sheets to get acquainted with the potential of the tool. Don’t forget to delete the data that is there once you start entering your own data.
The tools are developed in Excel, as this software that is most commonly understood and in use among municipal officers. The names and functions in each of the tools (in grey cells) can be edited to tailor the tool to the local context. 
The tool is set in </t>
    </r>
    <r>
      <rPr>
        <b/>
        <sz val="11"/>
        <color theme="1"/>
        <rFont val="Calibri"/>
        <family val="2"/>
        <scheme val="minor"/>
      </rPr>
      <t>"full screen" mode</t>
    </r>
    <r>
      <rPr>
        <sz val="11"/>
        <color theme="1"/>
        <rFont val="Calibri"/>
        <family val="2"/>
        <scheme val="minor"/>
      </rPr>
      <t xml:space="preserve">. You can leave the "full screen" mode by clicking ESC, or by double-clicking on the top bar of the tool. Once you are out of the full screen mode, you can choose to show more headings, formula bars etc. under the "View option". You can then also </t>
    </r>
    <r>
      <rPr>
        <b/>
        <sz val="11"/>
        <color theme="1"/>
        <rFont val="Calibri"/>
        <family val="2"/>
        <scheme val="minor"/>
      </rPr>
      <t>save</t>
    </r>
    <r>
      <rPr>
        <sz val="11"/>
        <color theme="1"/>
        <rFont val="Calibri"/>
        <family val="2"/>
        <scheme val="minor"/>
      </rPr>
      <t xml:space="preserve"> the tools on your computer. 
The sheets are locked to protect the formula in the sheets. If you want to unlock the sheets to see or change the formula, you can do that by going to File &gt; Info &gt; and then click on "Unprotect" for the sheet you want to unlock. The </t>
    </r>
    <r>
      <rPr>
        <b/>
        <sz val="11"/>
        <color theme="1"/>
        <rFont val="Calibri"/>
        <family val="2"/>
        <scheme val="minor"/>
      </rPr>
      <t>password for unlocking sheets is "cbt16"</t>
    </r>
    <r>
      <rPr>
        <sz val="11"/>
        <color theme="1"/>
        <rFont val="Calibri"/>
        <family val="2"/>
        <scheme val="minor"/>
      </rPr>
      <t xml:space="preserve">. 
The tools contain a </t>
    </r>
    <r>
      <rPr>
        <b/>
        <sz val="11"/>
        <color theme="1"/>
        <rFont val="Calibri"/>
        <family val="2"/>
        <scheme val="minor"/>
      </rPr>
      <t>macro</t>
    </r>
    <r>
      <rPr>
        <sz val="11"/>
        <color theme="1"/>
        <rFont val="Calibri"/>
        <family val="2"/>
        <scheme val="minor"/>
      </rPr>
      <t xml:space="preserve">, which you have to enable in order to select your currency. When you open the tools you will therefore be asked to click on "Enable macros". If you cannot select the currency you can also enable the macros manually by going to File -&gt; Options -&gt; Trust Center, and then click on the "Trust Center settings" button. There you click on "Macro settings" and you select the "Enable all macros (not recommended, potentially dangerous code can run)" option. 
</t>
    </r>
  </si>
  <si>
    <t>Total months per year dedicated</t>
  </si>
  <si>
    <t>Total per year</t>
  </si>
  <si>
    <t>Yearly salary costs</t>
  </si>
  <si>
    <t xml:space="preserve">  Total other costs per year</t>
  </si>
  <si>
    <t xml:space="preserve">  Monthly salary costs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</si>
</sst>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quot;£&quot;* #,##0.00_-;\-&quot;£&quot;* #,##0.00_-;_-&quot;£&quot;* &quot;-&quot;??_-;_-@_-"/>
    <numFmt numFmtId="43" formatCode="_-* #,##0.00_-;\-* #,##0.00_-;_-* &quot;-&quot;??_-;_-@_-"/>
    <numFmt numFmtId="164" formatCode="_(* #,##0_);_(* \(#,##0\);_(* &quot;-&quot;_);_(@_)"/>
    <numFmt numFmtId="165" formatCode="_(&quot;$&quot;* #,##0.00_);_(&quot;$&quot;* \(#,##0.00\);_(&quot;$&quot;* &quot;-&quot;??_);_(@_)"/>
    <numFmt numFmtId="166" formatCode="_(* #,##0.00_);_(* \(#,##0.00\);_(* &quot;-&quot;??_);_(@_)"/>
    <numFmt numFmtId="167" formatCode="0.0%"/>
    <numFmt numFmtId="168" formatCode="_(* #,##0_);_(* \(#,##0\);_(* &quot;-&quot;??_);_(@_)"/>
    <numFmt numFmtId="169" formatCode="[$UGX]\ #,##0"/>
    <numFmt numFmtId="170" formatCode="0_);\(0\)"/>
    <numFmt numFmtId="171" formatCode="#,##0_ ;\-#,##0\ "/>
    <numFmt numFmtId="172" formatCode="[$BDT]\ #,##0"/>
    <numFmt numFmtId="173" formatCode="[$BDT]\ #,##0.00"/>
  </numFmts>
  <fonts count="73" x14ac:knownFonts="1">
    <font>
      <sz val="11"/>
      <color theme="1"/>
      <name val="Calibri"/>
      <family val="2"/>
      <scheme val="minor"/>
    </font>
    <font>
      <b/>
      <sz val="11"/>
      <color theme="1"/>
      <name val="Calibri"/>
      <family val="2"/>
      <scheme val="minor"/>
    </font>
    <font>
      <sz val="11"/>
      <color theme="1"/>
      <name val="Calibri"/>
      <family val="2"/>
      <scheme val="minor"/>
    </font>
    <font>
      <b/>
      <u/>
      <sz val="11"/>
      <color theme="1"/>
      <name val="Calibri"/>
      <family val="2"/>
      <scheme val="minor"/>
    </font>
    <font>
      <b/>
      <sz val="11"/>
      <name val="Calibri"/>
      <family val="2"/>
      <scheme val="minor"/>
    </font>
    <font>
      <sz val="11"/>
      <color theme="2"/>
      <name val="Calibri"/>
      <family val="2"/>
      <scheme val="minor"/>
    </font>
    <font>
      <b/>
      <sz val="14"/>
      <color theme="7"/>
      <name val="Calibri"/>
      <family val="2"/>
      <scheme val="minor"/>
    </font>
    <font>
      <b/>
      <sz val="11"/>
      <color theme="5"/>
      <name val="Calibri"/>
      <family val="2"/>
      <scheme val="minor"/>
    </font>
    <font>
      <b/>
      <sz val="14"/>
      <color theme="4"/>
      <name val="Calibri"/>
      <family val="2"/>
      <scheme val="minor"/>
    </font>
    <font>
      <sz val="12"/>
      <color rgb="FF4A3C31"/>
      <name val="Arial"/>
      <family val="2"/>
    </font>
    <font>
      <sz val="12"/>
      <color theme="1"/>
      <name val="Calibri"/>
      <family val="2"/>
      <scheme val="minor"/>
    </font>
    <font>
      <b/>
      <sz val="12"/>
      <color rgb="FF4A3C31"/>
      <name val="Arial"/>
      <family val="2"/>
    </font>
    <font>
      <b/>
      <sz val="12"/>
      <color theme="1"/>
      <name val="Calibri"/>
      <family val="2"/>
      <scheme val="minor"/>
    </font>
    <font>
      <sz val="10"/>
      <name val="Arial"/>
      <family val="2"/>
    </font>
    <font>
      <sz val="12"/>
      <color theme="5"/>
      <name val="Arial"/>
      <family val="2"/>
    </font>
    <font>
      <sz val="12"/>
      <color theme="5"/>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i/>
      <sz val="11"/>
      <color rgb="FFFF0000"/>
      <name val="Calibri"/>
      <family val="2"/>
      <scheme val="minor"/>
    </font>
    <font>
      <b/>
      <i/>
      <sz val="11"/>
      <color rgb="FF7030A0"/>
      <name val="Calibri"/>
      <family val="2"/>
      <scheme val="minor"/>
    </font>
    <font>
      <b/>
      <sz val="11"/>
      <color rgb="FF7030A0"/>
      <name val="Calibri"/>
      <family val="2"/>
      <scheme val="minor"/>
    </font>
    <font>
      <sz val="11"/>
      <color theme="7"/>
      <name val="Calibri"/>
      <family val="2"/>
      <scheme val="minor"/>
    </font>
    <font>
      <b/>
      <sz val="16"/>
      <color theme="0"/>
      <name val="Calibri"/>
      <family val="2"/>
      <scheme val="minor"/>
    </font>
    <font>
      <i/>
      <u/>
      <sz val="11"/>
      <color theme="1"/>
      <name val="Calibri"/>
      <family val="2"/>
      <scheme val="minor"/>
    </font>
    <font>
      <b/>
      <sz val="11"/>
      <color theme="3"/>
      <name val="Calibri"/>
      <family val="2"/>
      <scheme val="minor"/>
    </font>
    <font>
      <b/>
      <sz val="11"/>
      <color rgb="FF4A3C31"/>
      <name val="Calibri"/>
      <family val="2"/>
      <scheme val="minor"/>
    </font>
    <font>
      <b/>
      <sz val="12"/>
      <color rgb="FF4A3C31"/>
      <name val="Calibri"/>
      <family val="2"/>
      <scheme val="minor"/>
    </font>
    <font>
      <b/>
      <sz val="14"/>
      <color rgb="FF4A3C31"/>
      <name val="Calibri"/>
      <family val="2"/>
      <scheme val="minor"/>
    </font>
    <font>
      <b/>
      <sz val="14"/>
      <color theme="5"/>
      <name val="Calibri"/>
      <family val="2"/>
      <scheme val="minor"/>
    </font>
    <font>
      <b/>
      <sz val="14"/>
      <color theme="3"/>
      <name val="Calibri"/>
      <family val="2"/>
      <scheme val="minor"/>
    </font>
    <font>
      <sz val="11"/>
      <color rgb="FF4A3C31"/>
      <name val="Calibri"/>
      <family val="2"/>
      <scheme val="minor"/>
    </font>
    <font>
      <sz val="14"/>
      <color theme="8"/>
      <name val="Calibri"/>
      <family val="2"/>
      <scheme val="minor"/>
    </font>
    <font>
      <vertAlign val="superscript"/>
      <sz val="14"/>
      <color theme="8"/>
      <name val="Calibri"/>
      <family val="2"/>
      <scheme val="minor"/>
    </font>
    <font>
      <sz val="11"/>
      <color theme="8"/>
      <name val="Calibri"/>
      <family val="2"/>
      <scheme val="minor"/>
    </font>
    <font>
      <sz val="11"/>
      <name val="Calibri"/>
      <family val="2"/>
      <scheme val="minor"/>
    </font>
    <font>
      <sz val="10"/>
      <color rgb="FF4A3C31"/>
      <name val="Calibri"/>
      <family val="2"/>
      <scheme val="minor"/>
    </font>
    <font>
      <b/>
      <sz val="11"/>
      <color theme="8"/>
      <name val="Calibri"/>
      <family val="2"/>
      <scheme val="minor"/>
    </font>
    <font>
      <sz val="12"/>
      <color rgb="FF4A3C31"/>
      <name val="Calibri"/>
      <family val="2"/>
      <scheme val="minor"/>
    </font>
    <font>
      <sz val="12"/>
      <name val="Calibri"/>
      <family val="2"/>
      <scheme val="minor"/>
    </font>
    <font>
      <b/>
      <sz val="12"/>
      <name val="Calibri"/>
      <family val="2"/>
      <scheme val="minor"/>
    </font>
    <font>
      <sz val="12"/>
      <color theme="8"/>
      <name val="Calibri"/>
      <family val="2"/>
      <scheme val="minor"/>
    </font>
    <font>
      <vertAlign val="superscript"/>
      <sz val="12"/>
      <color theme="8"/>
      <name val="Calibri"/>
      <family val="2"/>
      <scheme val="minor"/>
    </font>
    <font>
      <b/>
      <sz val="14"/>
      <color theme="0"/>
      <name val="Calibri"/>
      <family val="2"/>
      <scheme val="minor"/>
    </font>
    <font>
      <sz val="11"/>
      <color rgb="FF000000"/>
      <name val="Calibri"/>
      <family val="2"/>
      <scheme val="minor"/>
    </font>
    <font>
      <b/>
      <sz val="11"/>
      <color rgb="FFE62733"/>
      <name val="Calibri"/>
      <family val="2"/>
      <scheme val="minor"/>
    </font>
    <font>
      <b/>
      <sz val="18"/>
      <color theme="0"/>
      <name val="Calibri"/>
      <family val="2"/>
      <scheme val="minor"/>
    </font>
    <font>
      <sz val="14"/>
      <color theme="0"/>
      <name val="Calibri"/>
      <family val="2"/>
      <scheme val="minor"/>
    </font>
    <font>
      <b/>
      <u/>
      <sz val="11"/>
      <color theme="0"/>
      <name val="Calibri"/>
      <family val="2"/>
      <scheme val="minor"/>
    </font>
    <font>
      <b/>
      <i/>
      <sz val="14"/>
      <color theme="0"/>
      <name val="Calibri"/>
      <family val="2"/>
      <scheme val="minor"/>
    </font>
    <font>
      <b/>
      <u/>
      <sz val="14"/>
      <color theme="0"/>
      <name val="Calibri"/>
      <family val="2"/>
      <scheme val="minor"/>
    </font>
    <font>
      <b/>
      <i/>
      <sz val="11"/>
      <color theme="8"/>
      <name val="Calibri"/>
      <family val="2"/>
      <scheme val="minor"/>
    </font>
    <font>
      <i/>
      <sz val="11"/>
      <color theme="1"/>
      <name val="Calibri"/>
      <family val="2"/>
      <scheme val="minor"/>
    </font>
    <font>
      <b/>
      <sz val="18"/>
      <color theme="2"/>
      <name val="Calibri"/>
      <family val="2"/>
      <scheme val="minor"/>
    </font>
    <font>
      <sz val="11"/>
      <color theme="5"/>
      <name val="Calibri"/>
      <family val="2"/>
      <scheme val="minor"/>
    </font>
    <font>
      <sz val="11"/>
      <color theme="8" tint="-9.9978637043366805E-2"/>
      <name val="Calibri"/>
      <family val="2"/>
      <scheme val="minor"/>
    </font>
    <font>
      <b/>
      <sz val="20"/>
      <color theme="5"/>
      <name val="Calibri"/>
      <family val="2"/>
      <scheme val="minor"/>
    </font>
    <font>
      <b/>
      <sz val="11"/>
      <color theme="8" tint="-9.9978637043366805E-2"/>
      <name val="Calibri"/>
      <family val="2"/>
      <scheme val="minor"/>
    </font>
    <font>
      <b/>
      <sz val="16"/>
      <color theme="1"/>
      <name val="Calibri"/>
      <family val="2"/>
      <scheme val="minor"/>
    </font>
    <font>
      <b/>
      <sz val="16"/>
      <color theme="5"/>
      <name val="Calibri"/>
      <family val="2"/>
      <scheme val="minor"/>
    </font>
    <font>
      <b/>
      <sz val="12"/>
      <color theme="5"/>
      <name val="Calibri"/>
      <family val="2"/>
      <scheme val="minor"/>
    </font>
    <font>
      <i/>
      <sz val="12"/>
      <color theme="5"/>
      <name val="Calibri"/>
      <family val="2"/>
      <scheme val="minor"/>
    </font>
    <font>
      <b/>
      <sz val="13"/>
      <color theme="1"/>
      <name val="Calibri"/>
      <family val="2"/>
      <scheme val="minor"/>
    </font>
    <font>
      <i/>
      <sz val="11"/>
      <color theme="5"/>
      <name val="Calibri"/>
      <family val="2"/>
      <scheme val="minor"/>
    </font>
    <font>
      <b/>
      <sz val="11"/>
      <color theme="2"/>
      <name val="Calibri"/>
      <family val="2"/>
      <scheme val="minor"/>
    </font>
    <font>
      <sz val="13"/>
      <color theme="2"/>
      <name val="Calibri"/>
      <family val="2"/>
      <scheme val="minor"/>
    </font>
    <font>
      <b/>
      <sz val="13"/>
      <color theme="2"/>
      <name val="Calibri"/>
      <family val="2"/>
      <scheme val="minor"/>
    </font>
    <font>
      <b/>
      <sz val="11"/>
      <color theme="4" tint="0.79998168889431442"/>
      <name val="Calibri"/>
      <family val="2"/>
      <scheme val="minor"/>
    </font>
    <font>
      <sz val="11"/>
      <color theme="4"/>
      <name val="Calibri"/>
      <family val="2"/>
      <scheme val="minor"/>
    </font>
    <font>
      <sz val="11"/>
      <color theme="1"/>
      <name val="Calibri"/>
      <family val="2"/>
    </font>
    <font>
      <b/>
      <sz val="14"/>
      <color rgb="FFFF0000"/>
      <name val="Calibri"/>
      <family val="2"/>
      <scheme val="minor"/>
    </font>
    <font>
      <sz val="9"/>
      <color theme="1"/>
      <name val="Calibri"/>
      <family val="2"/>
      <scheme val="minor"/>
    </font>
    <font>
      <i/>
      <sz val="11"/>
      <color theme="0"/>
      <name val="Calibri"/>
      <family val="2"/>
      <scheme val="minor"/>
    </font>
  </fonts>
  <fills count="23">
    <fill>
      <patternFill patternType="none"/>
    </fill>
    <fill>
      <patternFill patternType="gray125"/>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64"/>
      </patternFill>
    </fill>
    <fill>
      <patternFill patternType="solid">
        <fgColor theme="3"/>
        <bgColor indexed="64"/>
      </patternFill>
    </fill>
    <fill>
      <patternFill patternType="solid">
        <fgColor theme="0"/>
        <bgColor indexed="64"/>
      </patternFill>
    </fill>
    <fill>
      <patternFill patternType="solid">
        <fgColor theme="8"/>
        <bgColor indexed="64"/>
      </patternFill>
    </fill>
    <fill>
      <patternFill patternType="solid">
        <fgColor theme="0" tint="-4.9989318521683403E-2"/>
        <bgColor indexed="64"/>
      </patternFill>
    </fill>
    <fill>
      <patternFill patternType="solid">
        <fgColor rgb="FF72B5CC"/>
        <bgColor indexed="64"/>
      </patternFill>
    </fill>
    <fill>
      <patternFill patternType="solid">
        <fgColor rgb="FFE0DED8"/>
        <bgColor indexed="64"/>
      </patternFill>
    </fill>
    <fill>
      <patternFill patternType="solid">
        <fgColor theme="4"/>
        <bgColor indexed="64"/>
      </patternFill>
    </fill>
    <fill>
      <patternFill patternType="solid">
        <fgColor theme="9"/>
        <bgColor indexed="64"/>
      </patternFill>
    </fill>
    <fill>
      <patternFill patternType="solid">
        <fgColor theme="2" tint="-4.9989318521683403E-2"/>
        <bgColor indexed="64"/>
      </patternFill>
    </fill>
    <fill>
      <patternFill patternType="solid">
        <fgColor theme="8" tint="-0.749992370372631"/>
        <bgColor indexed="64"/>
      </patternFill>
    </fill>
    <fill>
      <patternFill patternType="solid">
        <fgColor theme="2"/>
        <bgColor indexed="64"/>
      </patternFill>
    </fill>
    <fill>
      <patternFill patternType="solid">
        <fgColor theme="8" tint="-9.9978637043366805E-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4" tint="0.79998168889431442"/>
        <bgColor theme="4" tint="0.79998168889431442"/>
      </patternFill>
    </fill>
    <fill>
      <patternFill patternType="solid">
        <fgColor theme="4"/>
        <bgColor theme="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auto="1"/>
      </left>
      <right/>
      <top/>
      <bottom style="medium">
        <color auto="1"/>
      </bottom>
      <diagonal/>
    </border>
    <border>
      <left style="medium">
        <color auto="1"/>
      </left>
      <right/>
      <top/>
      <bottom/>
      <diagonal/>
    </border>
    <border>
      <left/>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top style="thin">
        <color theme="3"/>
      </top>
      <bottom/>
      <diagonal/>
    </border>
    <border>
      <left/>
      <right/>
      <top style="thin">
        <color theme="3"/>
      </top>
      <bottom style="thin">
        <color theme="3"/>
      </bottom>
      <diagonal/>
    </border>
    <border>
      <left/>
      <right/>
      <top/>
      <bottom style="thin">
        <color theme="3"/>
      </bottom>
      <diagonal/>
    </border>
    <border>
      <left style="thin">
        <color theme="3"/>
      </left>
      <right style="thin">
        <color theme="3"/>
      </right>
      <top style="thin">
        <color theme="3"/>
      </top>
      <bottom style="thin">
        <color theme="3"/>
      </bottom>
      <diagonal/>
    </border>
    <border>
      <left style="thin">
        <color theme="3"/>
      </left>
      <right/>
      <top style="thin">
        <color theme="3"/>
      </top>
      <bottom/>
      <diagonal/>
    </border>
    <border>
      <left/>
      <right style="thin">
        <color theme="3"/>
      </right>
      <top style="thin">
        <color theme="3"/>
      </top>
      <bottom/>
      <diagonal/>
    </border>
    <border>
      <left style="thin">
        <color theme="3"/>
      </left>
      <right/>
      <top/>
      <bottom/>
      <diagonal/>
    </border>
    <border>
      <left/>
      <right style="thin">
        <color theme="3"/>
      </right>
      <top/>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style="thin">
        <color theme="3"/>
      </left>
      <right/>
      <top/>
      <bottom style="thin">
        <color theme="3"/>
      </bottom>
      <diagonal/>
    </border>
    <border>
      <left/>
      <right style="thin">
        <color theme="3"/>
      </right>
      <top/>
      <bottom style="thin">
        <color theme="3"/>
      </bottom>
      <diagonal/>
    </border>
    <border>
      <left style="thin">
        <color theme="3"/>
      </left>
      <right/>
      <top style="thin">
        <color theme="3"/>
      </top>
      <bottom style="medium">
        <color auto="1"/>
      </bottom>
      <diagonal/>
    </border>
    <border>
      <left/>
      <right style="thin">
        <color theme="3"/>
      </right>
      <top style="thin">
        <color theme="3"/>
      </top>
      <bottom style="medium">
        <color auto="1"/>
      </bottom>
      <diagonal/>
    </border>
    <border>
      <left style="thin">
        <color theme="3"/>
      </left>
      <right/>
      <top style="medium">
        <color auto="1"/>
      </top>
      <bottom style="thin">
        <color theme="3"/>
      </bottom>
      <diagonal/>
    </border>
    <border>
      <left/>
      <right style="thin">
        <color theme="3"/>
      </right>
      <top style="medium">
        <color auto="1"/>
      </top>
      <bottom style="thin">
        <color theme="3"/>
      </bottom>
      <diagonal/>
    </border>
    <border>
      <left style="thin">
        <color theme="3"/>
      </left>
      <right style="thin">
        <color theme="3"/>
      </right>
      <top style="medium">
        <color theme="5"/>
      </top>
      <bottom style="thin">
        <color theme="3"/>
      </bottom>
      <diagonal/>
    </border>
    <border>
      <left style="medium">
        <color theme="5"/>
      </left>
      <right style="medium">
        <color theme="5"/>
      </right>
      <top style="medium">
        <color theme="5"/>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theme="3"/>
      </left>
      <right style="thin">
        <color indexed="64"/>
      </right>
      <top/>
      <bottom/>
      <diagonal/>
    </border>
    <border>
      <left/>
      <right/>
      <top style="thin">
        <color indexed="64"/>
      </top>
      <bottom style="thin">
        <color theme="3"/>
      </bottom>
      <diagonal/>
    </border>
    <border>
      <left/>
      <right/>
      <top style="thin">
        <color theme="3"/>
      </top>
      <bottom style="thin">
        <color indexed="64"/>
      </bottom>
      <diagonal/>
    </border>
    <border>
      <left style="thin">
        <color theme="3"/>
      </left>
      <right style="thin">
        <color theme="3"/>
      </right>
      <top style="thin">
        <color theme="3"/>
      </top>
      <bottom/>
      <diagonal/>
    </border>
    <border>
      <left style="thin">
        <color theme="3"/>
      </left>
      <right style="thin">
        <color theme="3"/>
      </right>
      <top/>
      <bottom style="thin">
        <color theme="3"/>
      </bottom>
      <diagonal/>
    </border>
    <border>
      <left/>
      <right style="thin">
        <color indexed="64"/>
      </right>
      <top style="thin">
        <color theme="3"/>
      </top>
      <bottom style="thin">
        <color theme="3"/>
      </bottom>
      <diagonal/>
    </border>
    <border>
      <left style="thin">
        <color indexed="64"/>
      </left>
      <right/>
      <top style="thin">
        <color theme="3"/>
      </top>
      <bottom/>
      <diagonal/>
    </border>
    <border>
      <left/>
      <right style="thin">
        <color indexed="64"/>
      </right>
      <top style="thin">
        <color theme="3"/>
      </top>
      <bottom style="thin">
        <color indexed="64"/>
      </bottom>
      <diagonal/>
    </border>
    <border>
      <left/>
      <right style="thin">
        <color indexed="64"/>
      </right>
      <top style="thin">
        <color theme="3"/>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s>
  <cellStyleXfs count="14">
    <xf numFmtId="0" fontId="0"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13" fillId="0" borderId="0"/>
    <xf numFmtId="166" fontId="13" fillId="0" borderId="0" applyFont="0" applyFill="0" applyBorder="0" applyAlignment="0" applyProtection="0"/>
    <xf numFmtId="43" fontId="2" fillId="0" borderId="0" applyFont="0" applyFill="0" applyBorder="0" applyAlignment="0" applyProtection="0"/>
    <xf numFmtId="166" fontId="13" fillId="0" borderId="0" applyFont="0" applyFill="0" applyBorder="0" applyAlignment="0" applyProtection="0"/>
    <xf numFmtId="0" fontId="13" fillId="0" borderId="0"/>
    <xf numFmtId="0" fontId="2" fillId="0" borderId="0"/>
    <xf numFmtId="9" fontId="13"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cellStyleXfs>
  <cellXfs count="754">
    <xf numFmtId="0" fontId="0" fillId="0" borderId="0" xfId="0"/>
    <xf numFmtId="0" fontId="0" fillId="0" borderId="0" xfId="0" applyBorder="1" applyAlignment="1">
      <alignment wrapText="1"/>
    </xf>
    <xf numFmtId="0" fontId="1" fillId="0" borderId="0" xfId="0" applyFont="1" applyBorder="1" applyAlignment="1">
      <alignment horizontal="center" wrapText="1"/>
    </xf>
    <xf numFmtId="0" fontId="0" fillId="0" borderId="0" xfId="0" applyFill="1" applyBorder="1" applyAlignment="1">
      <alignment wrapText="1"/>
    </xf>
    <xf numFmtId="0" fontId="1" fillId="0" borderId="1" xfId="0" applyFont="1" applyFill="1" applyBorder="1" applyAlignment="1">
      <alignment wrapText="1"/>
    </xf>
    <xf numFmtId="0" fontId="1" fillId="0" borderId="1" xfId="0" applyFont="1" applyBorder="1" applyAlignment="1">
      <alignment wrapText="1"/>
    </xf>
    <xf numFmtId="0" fontId="0" fillId="0" borderId="0" xfId="0" pivotButton="1"/>
    <xf numFmtId="0" fontId="0" fillId="0" borderId="0" xfId="0" applyNumberFormat="1"/>
    <xf numFmtId="0" fontId="0" fillId="0" borderId="0" xfId="0" applyAlignment="1">
      <alignment horizontal="left"/>
    </xf>
    <xf numFmtId="0" fontId="0" fillId="0" borderId="0" xfId="0" applyFill="1"/>
    <xf numFmtId="0" fontId="0" fillId="2" borderId="0" xfId="0" applyFill="1"/>
    <xf numFmtId="167" fontId="0" fillId="2" borderId="0" xfId="0" applyNumberFormat="1" applyFill="1"/>
    <xf numFmtId="0" fontId="0" fillId="0" borderId="0" xfId="0" applyAlignment="1">
      <alignment wrapText="1"/>
    </xf>
    <xf numFmtId="0" fontId="1" fillId="0" borderId="0" xfId="0" applyFont="1" applyAlignment="1">
      <alignment wrapText="1"/>
    </xf>
    <xf numFmtId="0" fontId="0" fillId="0" borderId="0" xfId="0" applyFont="1" applyAlignment="1">
      <alignment wrapText="1"/>
    </xf>
    <xf numFmtId="0" fontId="1" fillId="0" borderId="2" xfId="0" applyFont="1" applyFill="1" applyBorder="1" applyAlignment="1">
      <alignment wrapText="1"/>
    </xf>
    <xf numFmtId="1" fontId="0" fillId="0" borderId="0" xfId="0" applyNumberFormat="1" applyBorder="1" applyAlignment="1">
      <alignment wrapText="1"/>
    </xf>
    <xf numFmtId="1" fontId="0" fillId="0" borderId="0" xfId="0" applyNumberFormat="1" applyFill="1" applyBorder="1" applyAlignment="1">
      <alignment wrapText="1"/>
    </xf>
    <xf numFmtId="1" fontId="0" fillId="3" borderId="0" xfId="0" applyNumberFormat="1" applyFill="1" applyBorder="1" applyAlignment="1">
      <alignment wrapText="1"/>
    </xf>
    <xf numFmtId="49" fontId="0" fillId="0" borderId="0" xfId="0" applyNumberFormat="1" applyFill="1" applyBorder="1" applyAlignment="1">
      <alignment wrapText="1"/>
    </xf>
    <xf numFmtId="0" fontId="1" fillId="0" borderId="0" xfId="0" applyFont="1" applyFill="1" applyBorder="1" applyAlignment="1">
      <alignment wrapText="1"/>
    </xf>
    <xf numFmtId="0" fontId="0" fillId="5" borderId="0" xfId="0" applyFill="1"/>
    <xf numFmtId="0" fontId="0" fillId="6" borderId="0" xfId="0" applyFill="1"/>
    <xf numFmtId="0" fontId="0" fillId="7" borderId="0" xfId="0" applyFill="1"/>
    <xf numFmtId="0" fontId="5" fillId="5" borderId="0" xfId="0" applyFont="1" applyFill="1"/>
    <xf numFmtId="0" fontId="6" fillId="5" borderId="0" xfId="0" applyFont="1" applyFill="1" applyAlignment="1">
      <alignment horizontal="left" vertical="top" indent="1"/>
    </xf>
    <xf numFmtId="0" fontId="8" fillId="0" borderId="0" xfId="0" applyFont="1" applyAlignment="1">
      <alignment wrapText="1"/>
    </xf>
    <xf numFmtId="0" fontId="7" fillId="0" borderId="0" xfId="0" applyFont="1" applyAlignment="1">
      <alignment wrapText="1"/>
    </xf>
    <xf numFmtId="0" fontId="9" fillId="6" borderId="0" xfId="0" applyFont="1" applyFill="1"/>
    <xf numFmtId="0" fontId="0" fillId="0" borderId="0" xfId="0" applyFont="1"/>
    <xf numFmtId="0" fontId="9" fillId="6" borderId="0" xfId="0" applyFont="1" applyFill="1" applyAlignment="1">
      <alignment horizontal="center"/>
    </xf>
    <xf numFmtId="0" fontId="9" fillId="6" borderId="0" xfId="0" applyFont="1" applyFill="1" applyAlignment="1">
      <alignment horizontal="left"/>
    </xf>
    <xf numFmtId="0" fontId="11" fillId="0" borderId="0" xfId="0" applyFont="1"/>
    <xf numFmtId="0" fontId="9" fillId="9" borderId="10" xfId="0" applyFont="1" applyFill="1" applyBorder="1"/>
    <xf numFmtId="0" fontId="9" fillId="9" borderId="11" xfId="0" applyFont="1" applyFill="1" applyBorder="1"/>
    <xf numFmtId="0" fontId="11" fillId="9" borderId="11" xfId="0" applyFont="1" applyFill="1" applyBorder="1"/>
    <xf numFmtId="0" fontId="9" fillId="10" borderId="12" xfId="0" applyFont="1" applyFill="1" applyBorder="1"/>
    <xf numFmtId="0" fontId="9" fillId="10" borderId="3" xfId="0" applyFont="1" applyFill="1" applyBorder="1"/>
    <xf numFmtId="0" fontId="9" fillId="6" borderId="8" xfId="0" applyFont="1" applyFill="1" applyBorder="1"/>
    <xf numFmtId="0" fontId="9" fillId="6" borderId="0" xfId="0" applyFont="1" applyFill="1" applyBorder="1"/>
    <xf numFmtId="166" fontId="9" fillId="6" borderId="0" xfId="3" applyFont="1" applyFill="1" applyBorder="1"/>
    <xf numFmtId="0" fontId="9" fillId="6" borderId="7" xfId="0" applyFont="1" applyFill="1" applyBorder="1"/>
    <xf numFmtId="0" fontId="9" fillId="6" borderId="9" xfId="0" applyFont="1" applyFill="1" applyBorder="1"/>
    <xf numFmtId="166" fontId="9" fillId="10" borderId="3" xfId="3" applyFont="1" applyFill="1" applyBorder="1"/>
    <xf numFmtId="168" fontId="9" fillId="6" borderId="0" xfId="3" applyNumberFormat="1" applyFont="1" applyFill="1"/>
    <xf numFmtId="166" fontId="9" fillId="6" borderId="0" xfId="3" applyNumberFormat="1" applyFont="1" applyFill="1"/>
    <xf numFmtId="170" fontId="9" fillId="6" borderId="0" xfId="3" applyNumberFormat="1" applyFont="1" applyFill="1"/>
    <xf numFmtId="168" fontId="11" fillId="6" borderId="0" xfId="0" applyNumberFormat="1" applyFont="1" applyFill="1"/>
    <xf numFmtId="166" fontId="11" fillId="6" borderId="0" xfId="3" applyNumberFormat="1" applyFont="1" applyFill="1"/>
    <xf numFmtId="0" fontId="0" fillId="5" borderId="0" xfId="0" applyFill="1" applyBorder="1" applyAlignment="1">
      <alignment wrapText="1"/>
    </xf>
    <xf numFmtId="0" fontId="1" fillId="5" borderId="0" xfId="0" applyFont="1" applyFill="1" applyBorder="1" applyAlignment="1">
      <alignment wrapText="1"/>
    </xf>
    <xf numFmtId="1" fontId="0" fillId="5" borderId="0" xfId="0" applyNumberFormat="1" applyFill="1" applyBorder="1" applyAlignment="1">
      <alignment wrapText="1"/>
    </xf>
    <xf numFmtId="49" fontId="0" fillId="5" borderId="0" xfId="0" applyNumberFormat="1" applyFill="1" applyBorder="1" applyAlignment="1">
      <alignment wrapText="1"/>
    </xf>
    <xf numFmtId="0" fontId="14" fillId="5" borderId="0" xfId="0" applyFont="1" applyFill="1" applyAlignment="1">
      <alignment horizontal="center"/>
    </xf>
    <xf numFmtId="0" fontId="15" fillId="5" borderId="0" xfId="0" applyFont="1" applyFill="1"/>
    <xf numFmtId="0" fontId="1" fillId="0" borderId="0" xfId="0" applyFont="1" applyAlignment="1">
      <alignment horizontal="center"/>
    </xf>
    <xf numFmtId="0" fontId="18" fillId="5" borderId="0" xfId="0" applyFont="1" applyFill="1"/>
    <xf numFmtId="0" fontId="20" fillId="0" borderId="0" xfId="0" applyFont="1" applyAlignment="1">
      <alignment vertical="top" wrapText="1"/>
    </xf>
    <xf numFmtId="0" fontId="17" fillId="0" borderId="0" xfId="0" applyFont="1"/>
    <xf numFmtId="0" fontId="20" fillId="0" borderId="0" xfId="0" applyFont="1"/>
    <xf numFmtId="0" fontId="0" fillId="5" borderId="0" xfId="0" applyFill="1" applyAlignment="1">
      <alignment wrapText="1"/>
    </xf>
    <xf numFmtId="0" fontId="0" fillId="0" borderId="0" xfId="0" applyFont="1" applyAlignment="1">
      <alignment horizontal="left" vertical="top" wrapText="1"/>
    </xf>
    <xf numFmtId="0" fontId="0" fillId="0" borderId="0" xfId="0" applyFont="1" applyAlignment="1">
      <alignment horizontal="center" vertical="top" wrapText="1"/>
    </xf>
    <xf numFmtId="0" fontId="0" fillId="0" borderId="0" xfId="0" applyFont="1" applyAlignment="1">
      <alignment vertical="top" wrapText="1"/>
    </xf>
    <xf numFmtId="0" fontId="22" fillId="5" borderId="0" xfId="0" applyFont="1" applyFill="1" applyAlignment="1">
      <alignment horizontal="left" vertical="top"/>
    </xf>
    <xf numFmtId="0" fontId="0" fillId="0" borderId="0" xfId="0" applyFont="1" applyBorder="1"/>
    <xf numFmtId="0" fontId="30" fillId="7" borderId="0" xfId="0" applyFont="1" applyFill="1" applyAlignment="1">
      <alignment horizontal="left"/>
    </xf>
    <xf numFmtId="0" fontId="31" fillId="5" borderId="0" xfId="0" applyFont="1" applyFill="1"/>
    <xf numFmtId="0" fontId="18" fillId="7" borderId="0" xfId="0" applyFont="1" applyFill="1" applyBorder="1"/>
    <xf numFmtId="0" fontId="32" fillId="7" borderId="0" xfId="0" applyFont="1" applyFill="1" applyAlignment="1">
      <alignment horizontal="left" wrapText="1"/>
    </xf>
    <xf numFmtId="0" fontId="18" fillId="7" borderId="0" xfId="0" applyFont="1" applyFill="1"/>
    <xf numFmtId="0" fontId="18" fillId="7" borderId="0" xfId="0" applyFont="1" applyFill="1" applyAlignment="1">
      <alignment horizontal="center"/>
    </xf>
    <xf numFmtId="0" fontId="31" fillId="7" borderId="0" xfId="0" applyFont="1" applyFill="1" applyBorder="1"/>
    <xf numFmtId="0" fontId="31" fillId="7" borderId="0" xfId="0" applyFont="1" applyFill="1"/>
    <xf numFmtId="0" fontId="31" fillId="7" borderId="0" xfId="0" applyFont="1" applyFill="1" applyAlignment="1">
      <alignment horizontal="center"/>
    </xf>
    <xf numFmtId="0" fontId="31" fillId="6" borderId="1" xfId="3" applyNumberFormat="1" applyFont="1" applyFill="1" applyBorder="1" applyAlignment="1">
      <alignment horizontal="center" vertical="center"/>
    </xf>
    <xf numFmtId="0" fontId="34" fillId="7" borderId="0" xfId="0" applyFont="1" applyFill="1" applyAlignment="1">
      <alignment horizontal="left" wrapText="1"/>
    </xf>
    <xf numFmtId="0" fontId="31" fillId="7" borderId="0" xfId="0" applyFont="1" applyFill="1" applyAlignment="1">
      <alignment horizontal="left" wrapText="1"/>
    </xf>
    <xf numFmtId="0" fontId="16" fillId="5" borderId="0" xfId="5" applyFont="1" applyFill="1" applyBorder="1" applyAlignment="1">
      <alignment horizontal="center" wrapText="1" shrinkToFit="1"/>
    </xf>
    <xf numFmtId="0" fontId="18" fillId="5" borderId="0" xfId="5" applyFont="1" applyFill="1" applyBorder="1" applyAlignment="1">
      <alignment horizontal="right"/>
    </xf>
    <xf numFmtId="0" fontId="31" fillId="6" borderId="0" xfId="0" applyFont="1" applyFill="1" applyBorder="1"/>
    <xf numFmtId="0" fontId="31" fillId="7" borderId="0" xfId="0" applyFont="1" applyFill="1" applyBorder="1" applyAlignment="1">
      <alignment vertical="center"/>
    </xf>
    <xf numFmtId="164" fontId="31" fillId="7" borderId="0" xfId="5" applyNumberFormat="1" applyFont="1" applyFill="1" applyBorder="1"/>
    <xf numFmtId="0" fontId="35" fillId="7" borderId="0" xfId="0" applyFont="1" applyFill="1" applyBorder="1"/>
    <xf numFmtId="0" fontId="35" fillId="6" borderId="0" xfId="5" applyFont="1" applyFill="1" applyBorder="1" applyAlignment="1">
      <alignment horizontal="center"/>
    </xf>
    <xf numFmtId="0" fontId="35" fillId="6" borderId="0" xfId="5" applyFont="1" applyFill="1" applyBorder="1" applyAlignment="1">
      <alignment horizontal="right"/>
    </xf>
    <xf numFmtId="0" fontId="26" fillId="7" borderId="0" xfId="0" applyFont="1" applyFill="1" applyBorder="1"/>
    <xf numFmtId="0" fontId="26" fillId="7" borderId="0" xfId="0" applyFont="1" applyFill="1" applyBorder="1" applyAlignment="1">
      <alignment horizontal="left" wrapText="1"/>
    </xf>
    <xf numFmtId="164" fontId="26" fillId="7" borderId="0" xfId="5" applyNumberFormat="1" applyFont="1" applyFill="1" applyBorder="1"/>
    <xf numFmtId="0" fontId="31" fillId="7" borderId="0" xfId="0" applyFont="1" applyFill="1" applyBorder="1" applyAlignment="1"/>
    <xf numFmtId="0" fontId="31" fillId="7" borderId="0" xfId="0" applyFont="1" applyFill="1" applyAlignment="1"/>
    <xf numFmtId="0" fontId="16" fillId="7" borderId="0" xfId="5" applyFont="1" applyFill="1" applyBorder="1" applyAlignment="1">
      <alignment horizontal="center" wrapText="1" shrinkToFit="1"/>
    </xf>
    <xf numFmtId="0" fontId="31" fillId="0" borderId="0" xfId="0" applyFont="1"/>
    <xf numFmtId="0" fontId="16" fillId="6" borderId="0" xfId="5" applyFont="1" applyFill="1" applyBorder="1" applyAlignment="1">
      <alignment horizontal="center" wrapText="1" shrinkToFit="1"/>
    </xf>
    <xf numFmtId="0" fontId="35" fillId="6" borderId="0" xfId="5" applyFont="1" applyFill="1" applyBorder="1" applyAlignment="1">
      <alignment horizontal="left"/>
    </xf>
    <xf numFmtId="0" fontId="31" fillId="0" borderId="0" xfId="0" applyFont="1" applyAlignment="1">
      <alignment horizontal="left" wrapText="1"/>
    </xf>
    <xf numFmtId="0" fontId="31" fillId="0" borderId="0" xfId="0" applyFont="1" applyAlignment="1">
      <alignment horizontal="center"/>
    </xf>
    <xf numFmtId="0" fontId="31" fillId="0" borderId="0" xfId="0" applyFont="1" applyFill="1" applyBorder="1"/>
    <xf numFmtId="0" fontId="35" fillId="7" borderId="0" xfId="5" applyFont="1" applyFill="1" applyBorder="1" applyAlignment="1">
      <alignment horizontal="center"/>
    </xf>
    <xf numFmtId="0" fontId="35" fillId="7" borderId="0" xfId="0" applyFont="1" applyFill="1"/>
    <xf numFmtId="169" fontId="4" fillId="7" borderId="0" xfId="0" applyNumberFormat="1" applyFont="1" applyFill="1" applyBorder="1" applyAlignment="1">
      <alignment vertical="center"/>
    </xf>
    <xf numFmtId="0" fontId="30" fillId="7" borderId="0" xfId="5" applyFont="1" applyFill="1" applyBorder="1" applyAlignment="1">
      <alignment horizontal="left" wrapText="1"/>
    </xf>
    <xf numFmtId="0" fontId="16" fillId="5" borderId="17" xfId="5" applyFont="1" applyFill="1" applyBorder="1" applyAlignment="1">
      <alignment horizontal="left" wrapText="1" shrinkToFit="1"/>
    </xf>
    <xf numFmtId="0" fontId="16" fillId="5" borderId="13" xfId="5" applyFont="1" applyFill="1" applyBorder="1" applyAlignment="1">
      <alignment horizontal="center" wrapText="1" shrinkToFit="1"/>
    </xf>
    <xf numFmtId="0" fontId="16" fillId="5" borderId="13" xfId="5" applyFont="1" applyFill="1" applyBorder="1" applyAlignment="1">
      <alignment horizontal="right" wrapText="1" shrinkToFit="1"/>
    </xf>
    <xf numFmtId="0" fontId="16" fillId="5" borderId="18" xfId="5" applyFont="1" applyFill="1" applyBorder="1" applyAlignment="1">
      <alignment horizontal="right" wrapText="1" shrinkToFit="1"/>
    </xf>
    <xf numFmtId="0" fontId="16" fillId="5" borderId="19" xfId="5" applyFont="1" applyFill="1" applyBorder="1" applyAlignment="1">
      <alignment horizontal="left" wrapText="1" shrinkToFit="1"/>
    </xf>
    <xf numFmtId="0" fontId="18" fillId="5" borderId="20" xfId="5" applyFont="1" applyFill="1" applyBorder="1" applyAlignment="1">
      <alignment horizontal="right"/>
    </xf>
    <xf numFmtId="164" fontId="18" fillId="11" borderId="19" xfId="5" applyNumberFormat="1" applyFont="1" applyFill="1" applyBorder="1" applyAlignment="1">
      <alignment horizontal="left" wrapText="1" indent="1"/>
    </xf>
    <xf numFmtId="0" fontId="16" fillId="5" borderId="13" xfId="5" applyFont="1" applyFill="1" applyBorder="1" applyAlignment="1">
      <alignment wrapText="1" shrinkToFit="1"/>
    </xf>
    <xf numFmtId="0" fontId="16" fillId="5" borderId="18" xfId="5" applyFont="1" applyFill="1" applyBorder="1" applyAlignment="1">
      <alignment wrapText="1" shrinkToFit="1"/>
    </xf>
    <xf numFmtId="0" fontId="18" fillId="11" borderId="19" xfId="0" applyFont="1" applyFill="1" applyBorder="1" applyAlignment="1">
      <alignment horizontal="left" wrapText="1"/>
    </xf>
    <xf numFmtId="0" fontId="16" fillId="11" borderId="19" xfId="5" applyFont="1" applyFill="1" applyBorder="1" applyAlignment="1">
      <alignment horizontal="left" wrapText="1"/>
    </xf>
    <xf numFmtId="1" fontId="35" fillId="6" borderId="0" xfId="5" applyNumberFormat="1" applyFont="1" applyFill="1" applyBorder="1" applyAlignment="1">
      <alignment horizontal="right"/>
    </xf>
    <xf numFmtId="0" fontId="37" fillId="7" borderId="0" xfId="5" applyFont="1" applyFill="1" applyBorder="1" applyAlignment="1">
      <alignment horizontal="center" wrapText="1" shrinkToFit="1"/>
    </xf>
    <xf numFmtId="168" fontId="35" fillId="7" borderId="0" xfId="6" applyNumberFormat="1" applyFont="1" applyFill="1" applyBorder="1"/>
    <xf numFmtId="166" fontId="31" fillId="7" borderId="0" xfId="5" applyNumberFormat="1" applyFont="1" applyFill="1"/>
    <xf numFmtId="166" fontId="31" fillId="7" borderId="0" xfId="5" applyNumberFormat="1" applyFont="1" applyFill="1" applyBorder="1"/>
    <xf numFmtId="0" fontId="16" fillId="6" borderId="0" xfId="5" applyFont="1" applyFill="1" applyBorder="1" applyAlignment="1">
      <alignment horizontal="right" wrapText="1" shrinkToFit="1"/>
    </xf>
    <xf numFmtId="166" fontId="31" fillId="7" borderId="0" xfId="5" applyNumberFormat="1" applyFont="1" applyFill="1" applyBorder="1" applyAlignment="1">
      <alignment vertical="center"/>
    </xf>
    <xf numFmtId="0" fontId="0" fillId="7" borderId="0" xfId="0" applyFont="1" applyFill="1" applyBorder="1" applyAlignment="1">
      <alignment horizontal="left" wrapText="1"/>
    </xf>
    <xf numFmtId="166" fontId="35" fillId="7" borderId="0" xfId="3" applyNumberFormat="1" applyFont="1" applyFill="1" applyBorder="1"/>
    <xf numFmtId="166" fontId="35" fillId="7" borderId="0" xfId="6" applyNumberFormat="1" applyFont="1" applyFill="1" applyBorder="1"/>
    <xf numFmtId="0" fontId="31" fillId="7" borderId="0" xfId="5" applyFont="1" applyFill="1"/>
    <xf numFmtId="0" fontId="36" fillId="7" borderId="0" xfId="5" applyFont="1" applyFill="1"/>
    <xf numFmtId="0" fontId="18" fillId="11" borderId="19" xfId="5" applyFont="1" applyFill="1" applyBorder="1" applyAlignment="1">
      <alignment horizontal="left" wrapText="1" indent="1"/>
    </xf>
    <xf numFmtId="0" fontId="16" fillId="5" borderId="23" xfId="5" applyFont="1" applyFill="1" applyBorder="1" applyAlignment="1">
      <alignment horizontal="left" vertical="center" wrapText="1"/>
    </xf>
    <xf numFmtId="168" fontId="38" fillId="5" borderId="0" xfId="3" applyNumberFormat="1" applyFont="1" applyFill="1" applyBorder="1"/>
    <xf numFmtId="168" fontId="38" fillId="0" borderId="0" xfId="3" applyNumberFormat="1" applyFont="1" applyFill="1" applyBorder="1" applyAlignment="1">
      <alignment horizontal="center"/>
    </xf>
    <xf numFmtId="168" fontId="38" fillId="0" borderId="0" xfId="3" applyNumberFormat="1" applyFont="1" applyFill="1" applyBorder="1"/>
    <xf numFmtId="168" fontId="38" fillId="6" borderId="0" xfId="3" applyNumberFormat="1" applyFont="1" applyFill="1" applyBorder="1"/>
    <xf numFmtId="0" fontId="38" fillId="7" borderId="0" xfId="0" applyFont="1" applyFill="1" applyAlignment="1">
      <alignment horizontal="center"/>
    </xf>
    <xf numFmtId="0" fontId="38" fillId="7" borderId="0" xfId="0" applyFont="1" applyFill="1"/>
    <xf numFmtId="0" fontId="38" fillId="7" borderId="0" xfId="0" applyFont="1" applyFill="1" applyAlignment="1">
      <alignment horizontal="right"/>
    </xf>
    <xf numFmtId="0" fontId="38" fillId="7" borderId="0" xfId="0" applyFont="1" applyFill="1" applyBorder="1"/>
    <xf numFmtId="0" fontId="10" fillId="7" borderId="0" xfId="0" applyFont="1" applyFill="1"/>
    <xf numFmtId="168" fontId="38" fillId="7" borderId="0" xfId="3" applyNumberFormat="1" applyFont="1" applyFill="1" applyBorder="1" applyAlignment="1">
      <alignment horizontal="center"/>
    </xf>
    <xf numFmtId="168" fontId="38" fillId="7" borderId="0" xfId="3" applyNumberFormat="1" applyFont="1" applyFill="1" applyBorder="1"/>
    <xf numFmtId="0" fontId="38" fillId="7" borderId="0" xfId="3" applyNumberFormat="1" applyFont="1" applyFill="1" applyBorder="1" applyAlignment="1">
      <alignment horizontal="right"/>
    </xf>
    <xf numFmtId="0" fontId="41" fillId="7" borderId="0" xfId="0" applyFont="1" applyFill="1" applyAlignment="1">
      <alignment horizontal="left" vertical="center"/>
    </xf>
    <xf numFmtId="0" fontId="38" fillId="7" borderId="0" xfId="0" applyFont="1" applyFill="1" applyBorder="1" applyAlignment="1">
      <alignment horizontal="right"/>
    </xf>
    <xf numFmtId="168" fontId="27" fillId="7" borderId="0" xfId="3" applyNumberFormat="1" applyFont="1" applyFill="1" applyBorder="1" applyAlignment="1">
      <alignment horizontal="right"/>
    </xf>
    <xf numFmtId="39" fontId="38" fillId="7" borderId="0" xfId="3" applyNumberFormat="1" applyFont="1" applyFill="1" applyBorder="1" applyAlignment="1">
      <alignment horizontal="right"/>
    </xf>
    <xf numFmtId="168" fontId="38" fillId="7" borderId="0" xfId="3" applyNumberFormat="1" applyFont="1" applyFill="1" applyBorder="1" applyAlignment="1">
      <alignment horizontal="left"/>
    </xf>
    <xf numFmtId="168" fontId="38" fillId="7" borderId="0" xfId="3" applyNumberFormat="1" applyFont="1" applyFill="1" applyBorder="1" applyAlignment="1"/>
    <xf numFmtId="0" fontId="27" fillId="7" borderId="0" xfId="3" applyNumberFormat="1" applyFont="1" applyFill="1" applyBorder="1" applyAlignment="1">
      <alignment horizontal="right"/>
    </xf>
    <xf numFmtId="164" fontId="27" fillId="7" borderId="0" xfId="2" applyNumberFormat="1" applyFont="1" applyFill="1" applyBorder="1" applyAlignment="1">
      <alignment horizontal="right"/>
    </xf>
    <xf numFmtId="168" fontId="39" fillId="7" borderId="0" xfId="3" applyNumberFormat="1" applyFont="1" applyFill="1" applyBorder="1" applyAlignment="1">
      <alignment horizontal="left"/>
    </xf>
    <xf numFmtId="3" fontId="38" fillId="7" borderId="0" xfId="0" applyNumberFormat="1" applyFont="1" applyFill="1" applyBorder="1" applyAlignment="1">
      <alignment horizontal="right"/>
    </xf>
    <xf numFmtId="0" fontId="39" fillId="7" borderId="0" xfId="0" applyFont="1" applyFill="1"/>
    <xf numFmtId="168" fontId="39" fillId="7" borderId="0" xfId="3" applyNumberFormat="1" applyFont="1" applyFill="1" applyBorder="1"/>
    <xf numFmtId="164" fontId="38" fillId="7" borderId="0" xfId="0" applyNumberFormat="1" applyFont="1" applyFill="1" applyBorder="1" applyAlignment="1">
      <alignment horizontal="right"/>
    </xf>
    <xf numFmtId="0" fontId="27" fillId="7" borderId="0" xfId="0" applyFont="1" applyFill="1" applyBorder="1" applyAlignment="1">
      <alignment horizontal="right"/>
    </xf>
    <xf numFmtId="168" fontId="27" fillId="7" borderId="0" xfId="3" applyNumberFormat="1" applyFont="1" applyFill="1" applyBorder="1" applyAlignment="1">
      <alignment horizontal="center"/>
    </xf>
    <xf numFmtId="168" fontId="18" fillId="11" borderId="27" xfId="3" applyNumberFormat="1" applyFont="1" applyFill="1" applyBorder="1" applyAlignment="1">
      <alignment horizontal="right" indent="1"/>
    </xf>
    <xf numFmtId="0" fontId="31" fillId="6" borderId="28" xfId="3" applyNumberFormat="1" applyFont="1" applyFill="1" applyBorder="1" applyAlignment="1" applyProtection="1">
      <alignment horizontal="right" vertical="center"/>
      <protection locked="0"/>
    </xf>
    <xf numFmtId="168" fontId="18" fillId="11" borderId="21" xfId="3" applyNumberFormat="1" applyFont="1" applyFill="1" applyBorder="1" applyAlignment="1">
      <alignment horizontal="right" indent="1"/>
    </xf>
    <xf numFmtId="168" fontId="43" fillId="5" borderId="21" xfId="3" applyNumberFormat="1" applyFont="1" applyFill="1" applyBorder="1" applyAlignment="1">
      <alignment horizontal="left" vertical="center"/>
    </xf>
    <xf numFmtId="168" fontId="23" fillId="5" borderId="22" xfId="3" applyNumberFormat="1" applyFont="1" applyFill="1" applyBorder="1" applyAlignment="1">
      <alignment horizontal="center"/>
    </xf>
    <xf numFmtId="0" fontId="35" fillId="6" borderId="22" xfId="4" applyNumberFormat="1" applyFont="1" applyFill="1" applyBorder="1" applyProtection="1">
      <protection locked="0"/>
    </xf>
    <xf numFmtId="0" fontId="38" fillId="7" borderId="0" xfId="0" applyNumberFormat="1" applyFont="1" applyFill="1" applyAlignment="1">
      <alignment horizontal="center" vertical="center"/>
    </xf>
    <xf numFmtId="164" fontId="39" fillId="7" borderId="0" xfId="5" applyNumberFormat="1" applyFont="1" applyFill="1" applyBorder="1" applyAlignment="1">
      <alignment horizontal="left"/>
    </xf>
    <xf numFmtId="0" fontId="27" fillId="7" borderId="0" xfId="0" applyFont="1" applyFill="1" applyAlignment="1">
      <alignment horizontal="center"/>
    </xf>
    <xf numFmtId="0" fontId="38" fillId="7" borderId="0" xfId="0" applyNumberFormat="1" applyFont="1" applyFill="1" applyBorder="1" applyAlignment="1">
      <alignment horizontal="center" vertical="center"/>
    </xf>
    <xf numFmtId="164" fontId="40" fillId="7" borderId="0" xfId="5" applyNumberFormat="1" applyFont="1" applyFill="1" applyBorder="1" applyAlignment="1">
      <alignment horizontal="right"/>
    </xf>
    <xf numFmtId="0" fontId="31" fillId="6" borderId="14" xfId="3" applyNumberFormat="1" applyFont="1" applyFill="1" applyBorder="1" applyAlignment="1" applyProtection="1">
      <alignment horizontal="right"/>
      <protection locked="0"/>
    </xf>
    <xf numFmtId="168" fontId="16" fillId="5" borderId="21" xfId="3" applyNumberFormat="1" applyFont="1" applyFill="1" applyBorder="1" applyAlignment="1">
      <alignment horizontal="right" vertical="center"/>
    </xf>
    <xf numFmtId="168" fontId="16" fillId="5" borderId="21" xfId="3" applyNumberFormat="1" applyFont="1" applyFill="1" applyBorder="1" applyAlignment="1">
      <alignment horizontal="right"/>
    </xf>
    <xf numFmtId="0" fontId="31" fillId="7" borderId="0" xfId="4" applyNumberFormat="1" applyFont="1" applyFill="1" applyBorder="1" applyAlignment="1">
      <alignment horizontal="right"/>
    </xf>
    <xf numFmtId="168" fontId="43" fillId="5" borderId="18" xfId="3" applyNumberFormat="1" applyFont="1" applyFill="1" applyBorder="1" applyAlignment="1">
      <alignment horizontal="right"/>
    </xf>
    <xf numFmtId="168" fontId="16" fillId="7" borderId="21" xfId="3" applyNumberFormat="1" applyFont="1" applyFill="1" applyBorder="1" applyAlignment="1">
      <alignment horizontal="right"/>
    </xf>
    <xf numFmtId="168" fontId="43" fillId="5" borderId="21" xfId="3" applyNumberFormat="1" applyFont="1" applyFill="1" applyBorder="1" applyAlignment="1">
      <alignment horizontal="left"/>
    </xf>
    <xf numFmtId="168" fontId="18" fillId="11" borderId="21" xfId="3" applyNumberFormat="1" applyFont="1" applyFill="1" applyBorder="1" applyAlignment="1">
      <alignment horizontal="left"/>
    </xf>
    <xf numFmtId="168" fontId="18" fillId="11" borderId="21" xfId="3" applyNumberFormat="1" applyFont="1" applyFill="1" applyBorder="1" applyAlignment="1">
      <alignment horizontal="left" wrapText="1"/>
    </xf>
    <xf numFmtId="0" fontId="18" fillId="11" borderId="21" xfId="0" applyFont="1" applyFill="1" applyBorder="1" applyAlignment="1">
      <alignment horizontal="left" indent="1"/>
    </xf>
    <xf numFmtId="0" fontId="18" fillId="11" borderId="21" xfId="0" applyFont="1" applyFill="1" applyBorder="1" applyAlignment="1">
      <alignment horizontal="right" indent="1"/>
    </xf>
    <xf numFmtId="168" fontId="43" fillId="5" borderId="18" xfId="3" applyNumberFormat="1" applyFont="1" applyFill="1" applyBorder="1" applyAlignment="1">
      <alignment horizontal="left"/>
    </xf>
    <xf numFmtId="0" fontId="16" fillId="11" borderId="21" xfId="0" applyFont="1" applyFill="1" applyBorder="1" applyAlignment="1">
      <alignment horizontal="right" indent="1"/>
    </xf>
    <xf numFmtId="0" fontId="18" fillId="11" borderId="27" xfId="0" applyFont="1" applyFill="1" applyBorder="1" applyAlignment="1">
      <alignment horizontal="right" indent="1"/>
    </xf>
    <xf numFmtId="0" fontId="31" fillId="6" borderId="28" xfId="0" applyFont="1" applyFill="1" applyBorder="1" applyAlignment="1" applyProtection="1">
      <alignment horizontal="right"/>
      <protection locked="0"/>
    </xf>
    <xf numFmtId="0" fontId="31" fillId="6" borderId="22" xfId="0" applyFont="1" applyFill="1" applyBorder="1" applyAlignment="1" applyProtection="1">
      <alignment horizontal="right"/>
      <protection locked="0"/>
    </xf>
    <xf numFmtId="168" fontId="31" fillId="6" borderId="22" xfId="3" applyNumberFormat="1" applyFont="1" applyFill="1" applyBorder="1" applyAlignment="1" applyProtection="1">
      <alignment horizontal="right"/>
      <protection locked="0"/>
    </xf>
    <xf numFmtId="168" fontId="18" fillId="11" borderId="21" xfId="0" applyNumberFormat="1" applyFont="1" applyFill="1" applyBorder="1" applyAlignment="1">
      <alignment horizontal="right" indent="1"/>
    </xf>
    <xf numFmtId="3" fontId="31" fillId="6" borderId="22" xfId="0" applyNumberFormat="1" applyFont="1" applyFill="1" applyBorder="1" applyAlignment="1" applyProtection="1">
      <alignment horizontal="right"/>
      <protection locked="0"/>
    </xf>
    <xf numFmtId="164" fontId="31" fillId="6" borderId="22" xfId="0" applyNumberFormat="1" applyFont="1" applyFill="1" applyBorder="1" applyAlignment="1" applyProtection="1">
      <alignment horizontal="right"/>
      <protection locked="0"/>
    </xf>
    <xf numFmtId="0" fontId="15" fillId="7" borderId="0" xfId="0" applyFont="1" applyFill="1" applyAlignment="1">
      <alignment horizontal="left" indent="1"/>
    </xf>
    <xf numFmtId="1" fontId="31" fillId="6" borderId="30" xfId="2" applyNumberFormat="1" applyFont="1" applyFill="1" applyBorder="1" applyAlignment="1" applyProtection="1">
      <alignment horizontal="right" vertical="center"/>
      <protection locked="0"/>
    </xf>
    <xf numFmtId="0" fontId="0" fillId="0" borderId="0" xfId="0" applyAlignment="1">
      <alignment vertical="top" wrapText="1"/>
    </xf>
    <xf numFmtId="0" fontId="44" fillId="0" borderId="0" xfId="0" applyFont="1" applyAlignment="1">
      <alignment vertical="top" wrapText="1"/>
    </xf>
    <xf numFmtId="0" fontId="0" fillId="5" borderId="0" xfId="0" applyFont="1" applyFill="1" applyBorder="1"/>
    <xf numFmtId="0" fontId="0" fillId="5" borderId="0" xfId="0" applyFont="1" applyFill="1"/>
    <xf numFmtId="0" fontId="0" fillId="7" borderId="0" xfId="0" applyFont="1" applyFill="1"/>
    <xf numFmtId="168" fontId="31" fillId="7" borderId="0" xfId="3" applyNumberFormat="1" applyFont="1" applyFill="1" applyBorder="1"/>
    <xf numFmtId="0" fontId="26" fillId="7" borderId="0" xfId="3" applyNumberFormat="1" applyFont="1" applyFill="1" applyBorder="1" applyAlignment="1">
      <alignment horizontal="left"/>
    </xf>
    <xf numFmtId="0" fontId="35" fillId="6" borderId="14" xfId="3" applyNumberFormat="1" applyFont="1" applyFill="1" applyBorder="1" applyAlignment="1">
      <alignment horizontal="right"/>
    </xf>
    <xf numFmtId="0" fontId="35" fillId="6" borderId="22" xfId="3" applyNumberFormat="1" applyFont="1" applyFill="1" applyBorder="1" applyAlignment="1">
      <alignment horizontal="right"/>
    </xf>
    <xf numFmtId="168" fontId="18" fillId="11" borderId="21" xfId="0" applyNumberFormat="1" applyFont="1" applyFill="1" applyBorder="1"/>
    <xf numFmtId="0" fontId="0" fillId="7" borderId="0" xfId="0" applyFont="1" applyFill="1" applyAlignment="1">
      <alignment horizontal="right"/>
    </xf>
    <xf numFmtId="168" fontId="0" fillId="7" borderId="0" xfId="3" applyNumberFormat="1" applyFont="1" applyFill="1" applyAlignment="1">
      <alignment horizontal="right"/>
    </xf>
    <xf numFmtId="168" fontId="35" fillId="6" borderId="14" xfId="3" applyNumberFormat="1" applyFont="1" applyFill="1" applyBorder="1" applyAlignment="1">
      <alignment horizontal="right"/>
    </xf>
    <xf numFmtId="168" fontId="35" fillId="6" borderId="22" xfId="3" applyNumberFormat="1" applyFont="1" applyFill="1" applyBorder="1" applyAlignment="1">
      <alignment horizontal="right"/>
    </xf>
    <xf numFmtId="168" fontId="18" fillId="11" borderId="21" xfId="0" applyNumberFormat="1" applyFont="1" applyFill="1" applyBorder="1" applyAlignment="1">
      <alignment horizontal="left"/>
    </xf>
    <xf numFmtId="0" fontId="16" fillId="5" borderId="21" xfId="0" applyFont="1" applyFill="1" applyBorder="1" applyAlignment="1">
      <alignment horizontal="left"/>
    </xf>
    <xf numFmtId="0" fontId="16" fillId="5" borderId="14" xfId="3" applyNumberFormat="1" applyFont="1" applyFill="1" applyBorder="1" applyAlignment="1">
      <alignment horizontal="right" vertical="center" wrapText="1"/>
    </xf>
    <xf numFmtId="0" fontId="16" fillId="5" borderId="22" xfId="3" applyNumberFormat="1" applyFont="1" applyFill="1" applyBorder="1" applyAlignment="1">
      <alignment horizontal="right" vertical="center" wrapText="1"/>
    </xf>
    <xf numFmtId="0" fontId="28" fillId="7" borderId="0" xfId="3" applyNumberFormat="1" applyFont="1" applyFill="1" applyBorder="1" applyAlignment="1">
      <alignment horizontal="left"/>
    </xf>
    <xf numFmtId="0" fontId="35" fillId="13" borderId="14" xfId="3" applyNumberFormat="1" applyFont="1" applyFill="1" applyBorder="1" applyAlignment="1">
      <alignment horizontal="right"/>
    </xf>
    <xf numFmtId="168" fontId="35" fillId="13" borderId="14" xfId="3" applyNumberFormat="1" applyFont="1" applyFill="1" applyBorder="1" applyAlignment="1">
      <alignment horizontal="right"/>
    </xf>
    <xf numFmtId="0" fontId="30" fillId="7" borderId="0" xfId="3" applyNumberFormat="1" applyFont="1" applyFill="1" applyBorder="1" applyAlignment="1">
      <alignment horizontal="left"/>
    </xf>
    <xf numFmtId="0" fontId="1" fillId="7" borderId="0" xfId="0" applyFont="1" applyFill="1"/>
    <xf numFmtId="0" fontId="26" fillId="7" borderId="21" xfId="0" applyFont="1" applyFill="1" applyBorder="1" applyAlignment="1">
      <alignment horizontal="left"/>
    </xf>
    <xf numFmtId="0" fontId="30" fillId="7" borderId="0" xfId="0" applyFont="1" applyFill="1" applyBorder="1" applyAlignment="1">
      <alignment horizontal="left"/>
    </xf>
    <xf numFmtId="0" fontId="0" fillId="7" borderId="0" xfId="0" applyFont="1" applyFill="1" applyBorder="1"/>
    <xf numFmtId="0" fontId="0" fillId="7" borderId="0" xfId="0" applyNumberFormat="1" applyFont="1" applyFill="1" applyAlignment="1">
      <alignment horizontal="right"/>
    </xf>
    <xf numFmtId="10" fontId="0" fillId="7" borderId="0" xfId="2" applyNumberFormat="1" applyFont="1" applyFill="1" applyAlignment="1">
      <alignment horizontal="right"/>
    </xf>
    <xf numFmtId="0" fontId="16" fillId="5" borderId="14" xfId="0" applyNumberFormat="1" applyFont="1" applyFill="1" applyBorder="1" applyAlignment="1">
      <alignment horizontal="right" vertical="center"/>
    </xf>
    <xf numFmtId="0" fontId="16" fillId="5" borderId="22" xfId="0" applyNumberFormat="1" applyFont="1" applyFill="1" applyBorder="1" applyAlignment="1">
      <alignment horizontal="right" vertical="center"/>
    </xf>
    <xf numFmtId="0" fontId="16" fillId="5" borderId="21" xfId="0" applyFont="1" applyFill="1" applyBorder="1" applyAlignment="1">
      <alignment horizontal="left" indent="1"/>
    </xf>
    <xf numFmtId="0" fontId="16" fillId="5" borderId="21" xfId="0" applyFont="1" applyFill="1" applyBorder="1" applyAlignment="1">
      <alignment horizontal="left" vertical="center" indent="1"/>
    </xf>
    <xf numFmtId="0" fontId="1" fillId="7" borderId="0" xfId="0" applyFont="1" applyFill="1" applyBorder="1"/>
    <xf numFmtId="0" fontId="8" fillId="0" borderId="0" xfId="0" applyFont="1"/>
    <xf numFmtId="0" fontId="44" fillId="0" borderId="0" xfId="0" applyFont="1" applyAlignment="1">
      <alignment horizontal="left" vertical="center"/>
    </xf>
    <xf numFmtId="0" fontId="45" fillId="0" borderId="0" xfId="0" applyFont="1" applyAlignment="1">
      <alignment horizontal="left"/>
    </xf>
    <xf numFmtId="0" fontId="1" fillId="7" borderId="0" xfId="0" applyFont="1" applyFill="1" applyAlignment="1">
      <alignment horizontal="center"/>
    </xf>
    <xf numFmtId="0" fontId="0" fillId="7" borderId="0" xfId="0" applyFont="1" applyFill="1" applyBorder="1" applyAlignment="1" applyProtection="1">
      <alignment horizontal="right" vertical="center"/>
      <protection locked="0"/>
    </xf>
    <xf numFmtId="0" fontId="0" fillId="7" borderId="0" xfId="0" applyFont="1" applyFill="1" applyBorder="1" applyAlignment="1">
      <alignment horizontal="left"/>
    </xf>
    <xf numFmtId="0" fontId="16" fillId="5" borderId="22" xfId="0" applyFont="1" applyFill="1" applyBorder="1" applyAlignment="1">
      <alignment horizontal="center"/>
    </xf>
    <xf numFmtId="0" fontId="43" fillId="5" borderId="21" xfId="0" applyFont="1" applyFill="1" applyBorder="1" applyAlignment="1">
      <alignment horizontal="left" vertical="center" indent="1"/>
    </xf>
    <xf numFmtId="0" fontId="0" fillId="6" borderId="22" xfId="0" applyFont="1" applyFill="1" applyBorder="1" applyAlignment="1" applyProtection="1">
      <alignment horizontal="right" vertical="center" indent="1"/>
      <protection locked="0"/>
    </xf>
    <xf numFmtId="0" fontId="15" fillId="7" borderId="0" xfId="0" applyFont="1" applyFill="1" applyAlignment="1">
      <alignment horizontal="left" vertical="top" indent="1"/>
    </xf>
    <xf numFmtId="0" fontId="43" fillId="5" borderId="22" xfId="0" applyFont="1" applyFill="1" applyBorder="1" applyAlignment="1">
      <alignment horizontal="left" vertical="center" indent="1"/>
    </xf>
    <xf numFmtId="168" fontId="31" fillId="7" borderId="0" xfId="12" applyNumberFormat="1" applyFont="1" applyFill="1" applyBorder="1"/>
    <xf numFmtId="168" fontId="26" fillId="7" borderId="0" xfId="12" applyNumberFormat="1" applyFont="1" applyFill="1" applyBorder="1"/>
    <xf numFmtId="168" fontId="16" fillId="11" borderId="14" xfId="12" applyNumberFormat="1" applyFont="1" applyFill="1" applyBorder="1" applyAlignment="1">
      <alignment horizontal="right" vertical="center" wrapText="1"/>
    </xf>
    <xf numFmtId="168" fontId="16" fillId="11" borderId="22" xfId="12" applyNumberFormat="1" applyFont="1" applyFill="1" applyBorder="1" applyAlignment="1">
      <alignment horizontal="right" vertical="center" wrapText="1" indent="1"/>
    </xf>
    <xf numFmtId="0" fontId="16" fillId="11" borderId="21" xfId="0" applyFont="1" applyFill="1" applyBorder="1" applyAlignment="1">
      <alignment horizontal="left" vertical="center" indent="1"/>
    </xf>
    <xf numFmtId="0" fontId="16" fillId="11" borderId="14" xfId="0" applyFont="1" applyFill="1" applyBorder="1" applyAlignment="1">
      <alignment horizontal="right" vertical="center" wrapText="1"/>
    </xf>
    <xf numFmtId="0" fontId="16" fillId="11" borderId="22" xfId="0" applyFont="1" applyFill="1" applyBorder="1" applyAlignment="1">
      <alignment horizontal="right" vertical="center" wrapText="1" indent="1"/>
    </xf>
    <xf numFmtId="0" fontId="0" fillId="6" borderId="14" xfId="0" applyFont="1" applyFill="1" applyBorder="1" applyAlignment="1" applyProtection="1">
      <alignment horizontal="right"/>
      <protection locked="0"/>
    </xf>
    <xf numFmtId="1" fontId="0" fillId="6" borderId="14" xfId="0" applyNumberFormat="1" applyFont="1" applyFill="1" applyBorder="1" applyAlignment="1" applyProtection="1">
      <alignment horizontal="right"/>
      <protection locked="0"/>
    </xf>
    <xf numFmtId="1" fontId="16" fillId="5" borderId="14" xfId="0" applyNumberFormat="1" applyFont="1" applyFill="1" applyBorder="1" applyAlignment="1">
      <alignment horizontal="right"/>
    </xf>
    <xf numFmtId="0" fontId="19" fillId="7" borderId="0" xfId="0" applyFont="1" applyFill="1"/>
    <xf numFmtId="1" fontId="0" fillId="7" borderId="0" xfId="0" applyNumberFormat="1" applyFont="1" applyFill="1" applyBorder="1" applyAlignment="1">
      <alignment horizontal="left"/>
    </xf>
    <xf numFmtId="0" fontId="25" fillId="7" borderId="13" xfId="0" applyFont="1" applyFill="1" applyBorder="1" applyAlignment="1">
      <alignment horizontal="right" indent="1"/>
    </xf>
    <xf numFmtId="0" fontId="38" fillId="13" borderId="0" xfId="0" applyFont="1" applyFill="1" applyAlignment="1">
      <alignment horizontal="center"/>
    </xf>
    <xf numFmtId="0" fontId="38" fillId="13" borderId="0" xfId="0" applyFont="1" applyFill="1"/>
    <xf numFmtId="0" fontId="38" fillId="13" borderId="0" xfId="0" applyFont="1" applyFill="1" applyAlignment="1">
      <alignment horizontal="right"/>
    </xf>
    <xf numFmtId="0" fontId="38" fillId="13" borderId="0" xfId="0" applyFont="1" applyFill="1" applyBorder="1"/>
    <xf numFmtId="0" fontId="10" fillId="13" borderId="0" xfId="0" applyFont="1" applyFill="1"/>
    <xf numFmtId="0" fontId="26" fillId="7" borderId="0" xfId="13" applyNumberFormat="1" applyFont="1" applyFill="1" applyBorder="1"/>
    <xf numFmtId="0" fontId="15" fillId="7" borderId="0" xfId="0" applyFont="1" applyFill="1" applyAlignment="1">
      <alignment horizontal="right" vertical="top" indent="1"/>
    </xf>
    <xf numFmtId="0" fontId="0" fillId="7" borderId="0" xfId="0" applyFont="1" applyFill="1" applyAlignment="1">
      <alignment vertical="center"/>
    </xf>
    <xf numFmtId="0" fontId="16" fillId="11" borderId="14" xfId="0" applyFont="1" applyFill="1" applyBorder="1" applyAlignment="1">
      <alignment horizontal="center" vertical="center" wrapText="1"/>
    </xf>
    <xf numFmtId="0" fontId="18" fillId="11" borderId="21" xfId="0" applyFont="1" applyFill="1" applyBorder="1" applyAlignment="1">
      <alignment horizontal="left" vertical="center" indent="1"/>
    </xf>
    <xf numFmtId="0" fontId="0" fillId="6" borderId="14" xfId="0" applyFont="1" applyFill="1" applyBorder="1" applyAlignment="1" applyProtection="1">
      <alignment horizontal="center" vertical="center" wrapText="1"/>
      <protection locked="0"/>
    </xf>
    <xf numFmtId="0" fontId="0" fillId="13" borderId="14" xfId="0" applyFont="1" applyFill="1" applyBorder="1" applyAlignment="1" applyProtection="1">
      <alignment horizontal="center" vertical="center" wrapText="1"/>
      <protection locked="0"/>
    </xf>
    <xf numFmtId="0" fontId="16" fillId="5" borderId="21" xfId="0" applyFont="1" applyFill="1" applyBorder="1" applyAlignment="1">
      <alignment horizontal="left" vertical="center" wrapText="1" indent="1"/>
    </xf>
    <xf numFmtId="0" fontId="1" fillId="7" borderId="21" xfId="0" applyFont="1" applyFill="1" applyBorder="1" applyAlignment="1">
      <alignment horizontal="center" vertical="center"/>
    </xf>
    <xf numFmtId="0" fontId="1" fillId="7" borderId="14" xfId="0" applyFont="1" applyFill="1" applyBorder="1" applyAlignment="1">
      <alignment horizontal="center" vertical="center" wrapText="1"/>
    </xf>
    <xf numFmtId="0" fontId="1" fillId="7" borderId="22" xfId="0" applyFont="1" applyFill="1" applyBorder="1" applyAlignment="1">
      <alignment horizontal="center" vertical="center"/>
    </xf>
    <xf numFmtId="0" fontId="18" fillId="11" borderId="21" xfId="0" applyFont="1" applyFill="1" applyBorder="1" applyAlignment="1">
      <alignment horizontal="left" wrapText="1" indent="1"/>
    </xf>
    <xf numFmtId="0" fontId="0" fillId="12" borderId="14" xfId="0" applyFont="1" applyFill="1" applyBorder="1" applyAlignment="1" applyProtection="1">
      <alignment horizontal="center" vertical="center" wrapText="1"/>
      <protection locked="0"/>
    </xf>
    <xf numFmtId="0" fontId="1" fillId="7" borderId="0" xfId="0" applyFont="1" applyFill="1" applyBorder="1" applyAlignment="1">
      <alignment horizontal="right"/>
    </xf>
    <xf numFmtId="0" fontId="16" fillId="11" borderId="21" xfId="0" applyFont="1" applyFill="1" applyBorder="1" applyAlignment="1">
      <alignment horizontal="center" vertical="center"/>
    </xf>
    <xf numFmtId="0" fontId="16" fillId="11" borderId="22" xfId="0" applyFont="1" applyFill="1" applyBorder="1" applyAlignment="1">
      <alignment horizontal="center" vertical="center" wrapText="1"/>
    </xf>
    <xf numFmtId="0" fontId="0" fillId="6" borderId="14" xfId="0" applyFont="1" applyFill="1" applyBorder="1" applyProtection="1">
      <protection locked="0"/>
    </xf>
    <xf numFmtId="0" fontId="16" fillId="5" borderId="21" xfId="0" applyFont="1" applyFill="1" applyBorder="1" applyAlignment="1">
      <alignment horizontal="right" vertical="center" indent="1"/>
    </xf>
    <xf numFmtId="1" fontId="18" fillId="5" borderId="0" xfId="0" applyNumberFormat="1" applyFont="1" applyFill="1" applyBorder="1" applyAlignment="1">
      <alignment horizontal="right" vertical="center"/>
    </xf>
    <xf numFmtId="0" fontId="51" fillId="7" borderId="0" xfId="0" applyFont="1" applyFill="1" applyBorder="1" applyAlignment="1">
      <alignment wrapText="1"/>
    </xf>
    <xf numFmtId="0" fontId="37" fillId="7" borderId="0" xfId="0" applyFont="1" applyFill="1" applyBorder="1"/>
    <xf numFmtId="0" fontId="34" fillId="7" borderId="0" xfId="0" applyFont="1" applyFill="1" applyBorder="1"/>
    <xf numFmtId="0" fontId="37" fillId="7" borderId="0" xfId="0" applyFont="1" applyFill="1" applyBorder="1" applyAlignment="1">
      <alignment wrapText="1"/>
    </xf>
    <xf numFmtId="0" fontId="0" fillId="7" borderId="0" xfId="0" applyFill="1" applyAlignment="1">
      <alignment wrapText="1"/>
    </xf>
    <xf numFmtId="0" fontId="16" fillId="5" borderId="1" xfId="0" applyFont="1" applyFill="1" applyBorder="1" applyAlignment="1">
      <alignment horizontal="left" wrapText="1" indent="1"/>
    </xf>
    <xf numFmtId="0" fontId="16" fillId="5" borderId="1" xfId="0" applyFont="1" applyFill="1" applyBorder="1" applyAlignment="1">
      <alignment horizontal="center" wrapText="1"/>
    </xf>
    <xf numFmtId="0" fontId="0" fillId="6" borderId="1" xfId="0" applyFill="1" applyBorder="1" applyAlignment="1" applyProtection="1">
      <alignment horizontal="center" wrapText="1"/>
      <protection locked="0"/>
    </xf>
    <xf numFmtId="0" fontId="16" fillId="5" borderId="1" xfId="0" applyFont="1" applyFill="1" applyBorder="1" applyAlignment="1">
      <alignment horizontal="center" vertical="center" wrapText="1"/>
    </xf>
    <xf numFmtId="0" fontId="0" fillId="7" borderId="0" xfId="0" applyFill="1" applyBorder="1" applyAlignment="1">
      <alignment wrapText="1"/>
    </xf>
    <xf numFmtId="0" fontId="16" fillId="11" borderId="1" xfId="0" applyFont="1" applyFill="1" applyBorder="1" applyAlignment="1">
      <alignment horizontal="center" wrapText="1"/>
    </xf>
    <xf numFmtId="0" fontId="16" fillId="11" borderId="2" xfId="0" applyFont="1" applyFill="1" applyBorder="1" applyAlignment="1">
      <alignment horizontal="center" wrapText="1"/>
    </xf>
    <xf numFmtId="0" fontId="1" fillId="7" borderId="0" xfId="0" applyFont="1" applyFill="1" applyBorder="1" applyAlignment="1">
      <alignment wrapText="1"/>
    </xf>
    <xf numFmtId="1" fontId="0" fillId="7" borderId="0" xfId="0" applyNumberFormat="1" applyFill="1" applyBorder="1" applyAlignment="1">
      <alignment wrapText="1"/>
    </xf>
    <xf numFmtId="49" fontId="0" fillId="7" borderId="0" xfId="0" applyNumberFormat="1" applyFill="1" applyBorder="1" applyAlignment="1">
      <alignment wrapText="1"/>
    </xf>
    <xf numFmtId="0" fontId="43" fillId="7" borderId="0" xfId="0" applyFont="1" applyFill="1" applyBorder="1" applyAlignment="1">
      <alignment horizontal="center" vertical="center" wrapText="1"/>
    </xf>
    <xf numFmtId="0" fontId="1" fillId="7" borderId="32" xfId="0" applyFont="1" applyFill="1" applyBorder="1" applyAlignment="1">
      <alignment wrapText="1"/>
    </xf>
    <xf numFmtId="0" fontId="0" fillId="7" borderId="31" xfId="0" applyFill="1" applyBorder="1" applyAlignment="1">
      <alignment vertical="center"/>
    </xf>
    <xf numFmtId="0" fontId="47" fillId="5" borderId="0" xfId="0" applyFont="1" applyFill="1" applyBorder="1" applyAlignment="1">
      <alignment horizontal="center" vertical="center" wrapText="1"/>
    </xf>
    <xf numFmtId="1" fontId="43" fillId="7" borderId="0" xfId="0" applyNumberFormat="1" applyFont="1" applyFill="1" applyBorder="1" applyAlignment="1">
      <alignment horizontal="center" vertical="center" wrapText="1"/>
    </xf>
    <xf numFmtId="1" fontId="0" fillId="7" borderId="31" xfId="0" applyNumberFormat="1" applyFill="1" applyBorder="1" applyAlignment="1">
      <alignment wrapText="1"/>
    </xf>
    <xf numFmtId="1" fontId="16" fillId="11" borderId="1" xfId="0" applyNumberFormat="1" applyFont="1" applyFill="1" applyBorder="1" applyAlignment="1">
      <alignment horizontal="center" wrapText="1"/>
    </xf>
    <xf numFmtId="1" fontId="0" fillId="6" borderId="1" xfId="0" applyNumberFormat="1" applyFill="1" applyBorder="1" applyAlignment="1">
      <alignment wrapText="1"/>
    </xf>
    <xf numFmtId="0" fontId="1" fillId="6" borderId="1" xfId="0" applyFont="1" applyFill="1" applyBorder="1" applyAlignment="1">
      <alignment vertical="center"/>
    </xf>
    <xf numFmtId="0" fontId="0" fillId="6" borderId="1" xfId="0" applyFill="1" applyBorder="1" applyAlignment="1">
      <alignment vertical="center"/>
    </xf>
    <xf numFmtId="0" fontId="47" fillId="7" borderId="0" xfId="0" applyFont="1" applyFill="1" applyBorder="1" applyAlignment="1">
      <alignment horizontal="center" vertical="center" wrapText="1"/>
    </xf>
    <xf numFmtId="0" fontId="1" fillId="7" borderId="0" xfId="0" applyFont="1" applyFill="1" applyBorder="1" applyAlignment="1">
      <alignment horizontal="center" wrapText="1"/>
    </xf>
    <xf numFmtId="49" fontId="43" fillId="7" borderId="0" xfId="0" applyNumberFormat="1" applyFont="1" applyFill="1" applyBorder="1" applyAlignment="1">
      <alignment horizontal="center" vertical="center" wrapText="1"/>
    </xf>
    <xf numFmtId="49" fontId="0" fillId="7" borderId="31" xfId="0" applyNumberFormat="1" applyFill="1" applyBorder="1" applyAlignment="1">
      <alignment wrapText="1"/>
    </xf>
    <xf numFmtId="49" fontId="16" fillId="11" borderId="1" xfId="0" applyNumberFormat="1" applyFont="1" applyFill="1" applyBorder="1" applyAlignment="1">
      <alignment horizontal="center" wrapText="1"/>
    </xf>
    <xf numFmtId="0" fontId="0" fillId="7" borderId="33" xfId="0" applyFill="1" applyBorder="1" applyAlignment="1">
      <alignment wrapText="1"/>
    </xf>
    <xf numFmtId="0" fontId="16" fillId="11" borderId="16" xfId="0" applyFont="1" applyFill="1" applyBorder="1" applyAlignment="1">
      <alignment horizontal="center" wrapText="1"/>
    </xf>
    <xf numFmtId="0" fontId="18" fillId="11" borderId="0" xfId="0" applyFont="1" applyFill="1"/>
    <xf numFmtId="0" fontId="16" fillId="14" borderId="13" xfId="5" applyFont="1" applyFill="1" applyBorder="1" applyAlignment="1">
      <alignment horizontal="right" wrapText="1" shrinkToFit="1"/>
    </xf>
    <xf numFmtId="1" fontId="31" fillId="13" borderId="14" xfId="3" applyNumberFormat="1" applyFont="1" applyFill="1" applyBorder="1" applyAlignment="1" applyProtection="1">
      <alignment horizontal="right"/>
      <protection locked="0"/>
    </xf>
    <xf numFmtId="1" fontId="31" fillId="7" borderId="14" xfId="3" applyNumberFormat="1" applyFont="1" applyFill="1" applyBorder="1" applyAlignment="1" applyProtection="1">
      <alignment horizontal="right"/>
    </xf>
    <xf numFmtId="1" fontId="31" fillId="13" borderId="36" xfId="3" applyNumberFormat="1" applyFont="1" applyFill="1" applyBorder="1" applyAlignment="1" applyProtection="1">
      <alignment horizontal="right"/>
      <protection locked="0"/>
    </xf>
    <xf numFmtId="168" fontId="38" fillId="7" borderId="4" xfId="3" applyNumberFormat="1" applyFont="1" applyFill="1" applyBorder="1"/>
    <xf numFmtId="0" fontId="1" fillId="0" borderId="0" xfId="0" applyFont="1"/>
    <xf numFmtId="0" fontId="53" fillId="5" borderId="0" xfId="0" applyFont="1" applyFill="1" applyAlignment="1">
      <alignment horizontal="left" indent="1"/>
    </xf>
    <xf numFmtId="0" fontId="0" fillId="7" borderId="0" xfId="0" applyFill="1" applyBorder="1" applyAlignment="1">
      <alignment horizontal="right" wrapText="1"/>
    </xf>
    <xf numFmtId="0" fontId="0" fillId="0" borderId="0" xfId="0" applyFill="1" applyBorder="1" applyAlignment="1">
      <alignment horizontal="right" wrapText="1"/>
    </xf>
    <xf numFmtId="0" fontId="16" fillId="11" borderId="37" xfId="0" applyFont="1" applyFill="1" applyBorder="1" applyAlignment="1">
      <alignment horizontal="center" wrapText="1"/>
    </xf>
    <xf numFmtId="1" fontId="1" fillId="0" borderId="2" xfId="0" applyNumberFormat="1" applyFont="1" applyFill="1" applyBorder="1" applyAlignment="1">
      <alignment wrapText="1"/>
    </xf>
    <xf numFmtId="0" fontId="0" fillId="6" borderId="16" xfId="0" applyFill="1" applyBorder="1" applyAlignment="1">
      <alignment wrapText="1"/>
    </xf>
    <xf numFmtId="0" fontId="0" fillId="6" borderId="1" xfId="0" applyNumberFormat="1" applyFill="1" applyBorder="1" applyAlignment="1">
      <alignment wrapText="1"/>
    </xf>
    <xf numFmtId="168" fontId="16" fillId="11" borderId="22" xfId="3" applyNumberFormat="1" applyFont="1" applyFill="1" applyBorder="1" applyAlignment="1">
      <alignment horizontal="right"/>
    </xf>
    <xf numFmtId="0" fontId="18" fillId="5" borderId="21" xfId="0" applyFont="1" applyFill="1" applyBorder="1" applyAlignment="1">
      <alignment horizontal="right" indent="1"/>
    </xf>
    <xf numFmtId="0" fontId="15" fillId="5" borderId="34" xfId="0" applyFont="1" applyFill="1" applyBorder="1" applyAlignment="1">
      <alignment horizontal="left" indent="1"/>
    </xf>
    <xf numFmtId="168" fontId="38" fillId="7" borderId="33" xfId="3" applyNumberFormat="1" applyFont="1" applyFill="1" applyBorder="1"/>
    <xf numFmtId="0" fontId="31" fillId="7" borderId="6" xfId="3" applyNumberFormat="1" applyFont="1" applyFill="1" applyBorder="1" applyAlignment="1" applyProtection="1">
      <alignment horizontal="right"/>
      <protection locked="0"/>
    </xf>
    <xf numFmtId="168" fontId="15" fillId="7" borderId="0" xfId="3" applyNumberFormat="1" applyFont="1" applyFill="1" applyBorder="1" applyAlignment="1">
      <alignment horizontal="left" vertical="center"/>
    </xf>
    <xf numFmtId="0" fontId="16" fillId="7" borderId="19" xfId="5" applyFont="1" applyFill="1" applyBorder="1" applyAlignment="1">
      <alignment horizontal="left" wrapText="1"/>
    </xf>
    <xf numFmtId="0" fontId="35" fillId="7" borderId="0" xfId="0" applyFont="1" applyFill="1" applyBorder="1" applyAlignment="1">
      <alignment vertical="center"/>
    </xf>
    <xf numFmtId="0" fontId="16" fillId="5" borderId="17" xfId="5" applyFont="1" applyFill="1" applyBorder="1" applyAlignment="1">
      <alignment horizontal="left" vertical="center" wrapText="1"/>
    </xf>
    <xf numFmtId="168" fontId="55" fillId="7" borderId="0" xfId="0" applyNumberFormat="1" applyFont="1" applyFill="1"/>
    <xf numFmtId="0" fontId="56" fillId="7" borderId="0" xfId="0" applyFont="1" applyFill="1" applyAlignment="1">
      <alignment horizontal="left" vertical="center" wrapText="1"/>
    </xf>
    <xf numFmtId="0" fontId="16" fillId="11" borderId="21" xfId="0" applyFont="1" applyFill="1" applyBorder="1" applyAlignment="1">
      <alignment horizontal="left" indent="1"/>
    </xf>
    <xf numFmtId="0" fontId="55" fillId="7" borderId="0" xfId="0" applyFont="1" applyFill="1"/>
    <xf numFmtId="0" fontId="55" fillId="7" borderId="0" xfId="0" applyFont="1" applyFill="1" applyAlignment="1">
      <alignment horizontal="right"/>
    </xf>
    <xf numFmtId="0" fontId="57" fillId="7" borderId="0" xfId="0" applyFont="1" applyFill="1"/>
    <xf numFmtId="0" fontId="0" fillId="5" borderId="0" xfId="0" applyFill="1" applyProtection="1">
      <protection locked="0"/>
    </xf>
    <xf numFmtId="0" fontId="59" fillId="0" borderId="0" xfId="0" applyFont="1" applyAlignment="1">
      <alignment vertical="top"/>
    </xf>
    <xf numFmtId="0" fontId="0" fillId="0" borderId="0" xfId="0" applyProtection="1">
      <protection locked="0"/>
    </xf>
    <xf numFmtId="0" fontId="0" fillId="7" borderId="0" xfId="0" applyFill="1" applyAlignment="1" applyProtection="1">
      <alignment wrapText="1"/>
      <protection locked="0"/>
    </xf>
    <xf numFmtId="0" fontId="35" fillId="13" borderId="1" xfId="1" applyFont="1" applyFill="1" applyBorder="1" applyAlignment="1" applyProtection="1">
      <alignment horizontal="left" wrapText="1" indent="1"/>
      <protection locked="0"/>
    </xf>
    <xf numFmtId="0" fontId="35" fillId="6" borderId="1" xfId="0" applyFont="1" applyFill="1" applyBorder="1" applyAlignment="1" applyProtection="1">
      <alignment horizontal="center" vertical="center" wrapText="1"/>
      <protection locked="0"/>
    </xf>
    <xf numFmtId="0" fontId="0" fillId="0" borderId="14" xfId="0" applyBorder="1" applyProtection="1">
      <protection locked="0"/>
    </xf>
    <xf numFmtId="0" fontId="6" fillId="7" borderId="0" xfId="0" applyFont="1" applyFill="1" applyAlignment="1" applyProtection="1">
      <alignment horizontal="left" vertical="top" indent="1"/>
      <protection locked="0"/>
    </xf>
    <xf numFmtId="0" fontId="0" fillId="0" borderId="1" xfId="0" applyFill="1" applyBorder="1" applyAlignment="1" applyProtection="1">
      <alignment horizontal="center" vertical="center"/>
      <protection locked="0"/>
    </xf>
    <xf numFmtId="0" fontId="0" fillId="0" borderId="1" xfId="0" applyBorder="1" applyProtection="1">
      <protection locked="0"/>
    </xf>
    <xf numFmtId="0" fontId="0" fillId="0" borderId="1" xfId="0" applyFill="1" applyBorder="1" applyProtection="1">
      <protection locked="0"/>
    </xf>
    <xf numFmtId="0" fontId="0" fillId="0" borderId="16" xfId="0" applyFill="1" applyBorder="1" applyProtection="1">
      <protection locked="0"/>
    </xf>
    <xf numFmtId="0" fontId="0" fillId="6" borderId="16" xfId="0" applyFill="1" applyBorder="1" applyProtection="1">
      <protection locked="0"/>
    </xf>
    <xf numFmtId="0" fontId="0" fillId="0" borderId="38" xfId="0" applyFill="1" applyBorder="1" applyProtection="1">
      <protection locked="0"/>
    </xf>
    <xf numFmtId="14" fontId="0" fillId="0" borderId="16" xfId="0" applyNumberFormat="1" applyFill="1" applyBorder="1" applyProtection="1">
      <protection locked="0"/>
    </xf>
    <xf numFmtId="0" fontId="0" fillId="0" borderId="16" xfId="0" applyFill="1" applyBorder="1" applyAlignment="1" applyProtection="1">
      <alignment wrapText="1"/>
      <protection locked="0"/>
    </xf>
    <xf numFmtId="168" fontId="38" fillId="13" borderId="4" xfId="3" applyNumberFormat="1" applyFont="1" applyFill="1" applyBorder="1" applyProtection="1">
      <protection locked="0"/>
    </xf>
    <xf numFmtId="0" fontId="38" fillId="7" borderId="0" xfId="0" applyFont="1" applyFill="1" applyAlignment="1" applyProtection="1">
      <alignment horizontal="center"/>
      <protection locked="0"/>
    </xf>
    <xf numFmtId="0" fontId="18" fillId="7" borderId="0" xfId="0" applyFont="1" applyFill="1" applyBorder="1" applyProtection="1">
      <protection locked="0"/>
    </xf>
    <xf numFmtId="0" fontId="0" fillId="7" borderId="0" xfId="0" applyFont="1" applyFill="1" applyProtection="1">
      <protection locked="0"/>
    </xf>
    <xf numFmtId="168" fontId="31" fillId="12" borderId="14" xfId="12" applyNumberFormat="1" applyFont="1" applyFill="1" applyBorder="1" applyAlignment="1" applyProtection="1">
      <alignment horizontal="center" vertical="center"/>
      <protection locked="0"/>
    </xf>
    <xf numFmtId="0" fontId="0" fillId="0" borderId="0" xfId="0" applyProtection="1"/>
    <xf numFmtId="171" fontId="31" fillId="6" borderId="22" xfId="3" applyNumberFormat="1" applyFont="1" applyFill="1" applyBorder="1" applyAlignment="1" applyProtection="1">
      <alignment horizontal="right"/>
      <protection locked="0"/>
    </xf>
    <xf numFmtId="168" fontId="61" fillId="7" borderId="0" xfId="3" applyNumberFormat="1" applyFont="1" applyFill="1" applyBorder="1"/>
    <xf numFmtId="0" fontId="35" fillId="16" borderId="1" xfId="0" applyFont="1" applyFill="1" applyBorder="1" applyAlignment="1">
      <alignment horizontal="center" vertical="center" wrapText="1"/>
    </xf>
    <xf numFmtId="0" fontId="54" fillId="7" borderId="0" xfId="0" applyFont="1" applyFill="1" applyAlignment="1">
      <alignment horizontal="left" indent="1"/>
    </xf>
    <xf numFmtId="0" fontId="19" fillId="7" borderId="0" xfId="0" applyFont="1" applyFill="1" applyAlignment="1">
      <alignment horizontal="left" indent="1"/>
    </xf>
    <xf numFmtId="0" fontId="16" fillId="5" borderId="1" xfId="0" applyFont="1" applyFill="1" applyBorder="1" applyAlignment="1">
      <alignment horizontal="left" vertical="center" wrapText="1"/>
    </xf>
    <xf numFmtId="0" fontId="0" fillId="6" borderId="16" xfId="0" applyFill="1" applyBorder="1" applyAlignment="1">
      <alignment horizontal="right" wrapText="1"/>
    </xf>
    <xf numFmtId="0" fontId="18" fillId="17" borderId="21" xfId="0" applyFont="1" applyFill="1" applyBorder="1" applyAlignment="1" applyProtection="1">
      <alignment horizontal="right" indent="1"/>
      <protection locked="0"/>
    </xf>
    <xf numFmtId="168" fontId="18" fillId="17" borderId="21" xfId="3" applyNumberFormat="1" applyFont="1" applyFill="1" applyBorder="1" applyAlignment="1" applyProtection="1">
      <alignment horizontal="right" indent="1"/>
      <protection locked="0"/>
    </xf>
    <xf numFmtId="168" fontId="18" fillId="17" borderId="21" xfId="3" applyNumberFormat="1" applyFont="1" applyFill="1" applyBorder="1" applyAlignment="1" applyProtection="1">
      <alignment horizontal="right" wrapText="1" indent="1"/>
      <protection locked="0"/>
    </xf>
    <xf numFmtId="168" fontId="16" fillId="17" borderId="21" xfId="3" applyNumberFormat="1" applyFont="1" applyFill="1" applyBorder="1" applyAlignment="1" applyProtection="1">
      <alignment horizontal="right"/>
      <protection locked="0"/>
    </xf>
    <xf numFmtId="168" fontId="18" fillId="17" borderId="21" xfId="3" applyNumberFormat="1" applyFont="1" applyFill="1" applyBorder="1" applyAlignment="1" applyProtection="1">
      <alignment horizontal="right"/>
      <protection locked="0"/>
    </xf>
    <xf numFmtId="164" fontId="18" fillId="17" borderId="21" xfId="5" applyNumberFormat="1" applyFont="1" applyFill="1" applyBorder="1" applyAlignment="1" applyProtection="1">
      <alignment horizontal="right" indent="1"/>
      <protection locked="0"/>
    </xf>
    <xf numFmtId="168" fontId="31" fillId="7" borderId="0" xfId="12" applyNumberFormat="1" applyFont="1" applyFill="1" applyBorder="1" applyAlignment="1">
      <alignment vertical="center"/>
    </xf>
    <xf numFmtId="168" fontId="26" fillId="7" borderId="0" xfId="12" applyNumberFormat="1" applyFont="1" applyFill="1" applyBorder="1" applyAlignment="1">
      <alignment vertical="center"/>
    </xf>
    <xf numFmtId="0" fontId="0" fillId="7" borderId="0" xfId="0" applyFont="1" applyFill="1" applyBorder="1" applyAlignment="1">
      <alignment vertical="center"/>
    </xf>
    <xf numFmtId="0" fontId="1" fillId="7" borderId="0" xfId="0" applyFont="1" applyFill="1" applyBorder="1" applyAlignment="1">
      <alignment vertical="center"/>
    </xf>
    <xf numFmtId="0" fontId="16" fillId="5" borderId="21" xfId="0" applyFont="1" applyFill="1" applyBorder="1" applyAlignment="1">
      <alignment horizontal="right" vertical="center"/>
    </xf>
    <xf numFmtId="1" fontId="16" fillId="11" borderId="16" xfId="0" applyNumberFormat="1" applyFont="1" applyFill="1" applyBorder="1" applyAlignment="1">
      <alignment horizontal="center" wrapText="1"/>
    </xf>
    <xf numFmtId="1" fontId="0" fillId="2" borderId="0" xfId="0" applyNumberFormat="1" applyFill="1"/>
    <xf numFmtId="0" fontId="0" fillId="15" borderId="0" xfId="0" applyFill="1" applyBorder="1"/>
    <xf numFmtId="0" fontId="54" fillId="15" borderId="0" xfId="0" applyFont="1" applyFill="1" applyBorder="1" applyAlignment="1">
      <alignment horizontal="right" vertical="center"/>
    </xf>
    <xf numFmtId="0" fontId="0" fillId="15" borderId="0" xfId="0" applyFill="1" applyBorder="1" applyAlignment="1" applyProtection="1">
      <alignment horizontal="right" vertical="center" indent="1"/>
      <protection locked="0"/>
    </xf>
    <xf numFmtId="9" fontId="0" fillId="15" borderId="0" xfId="0" applyNumberFormat="1" applyFill="1" applyBorder="1" applyAlignment="1" applyProtection="1">
      <alignment horizontal="right" vertical="center" indent="1"/>
      <protection locked="0"/>
    </xf>
    <xf numFmtId="0" fontId="19" fillId="7" borderId="0" xfId="0" applyFont="1" applyFill="1" applyAlignment="1" applyProtection="1">
      <alignment horizontal="left" vertical="center" indent="1"/>
      <protection locked="0"/>
    </xf>
    <xf numFmtId="168" fontId="61" fillId="7" borderId="0" xfId="3" applyNumberFormat="1" applyFont="1" applyFill="1" applyBorder="1" applyAlignment="1">
      <alignment horizontal="left" vertical="top" wrapText="1" indent="1"/>
    </xf>
    <xf numFmtId="0" fontId="16" fillId="11" borderId="16" xfId="0" applyFont="1" applyFill="1" applyBorder="1" applyAlignment="1" applyProtection="1">
      <alignment horizontal="center" wrapText="1"/>
      <protection locked="0"/>
    </xf>
    <xf numFmtId="0" fontId="0" fillId="7" borderId="16" xfId="0" applyFill="1" applyBorder="1" applyProtection="1"/>
    <xf numFmtId="1" fontId="0" fillId="7" borderId="16" xfId="0" applyNumberFormat="1" applyFill="1" applyBorder="1" applyProtection="1"/>
    <xf numFmtId="0" fontId="0" fillId="2" borderId="0" xfId="0" applyFill="1" applyProtection="1"/>
    <xf numFmtId="9" fontId="0" fillId="7" borderId="22" xfId="0" applyNumberFormat="1" applyFill="1" applyBorder="1" applyProtection="1"/>
    <xf numFmtId="0" fontId="16" fillId="5" borderId="14" xfId="3" applyNumberFormat="1" applyFont="1" applyFill="1" applyBorder="1" applyAlignment="1">
      <alignment horizontal="center" vertical="center"/>
    </xf>
    <xf numFmtId="0" fontId="16" fillId="5" borderId="35" xfId="3" applyNumberFormat="1" applyFont="1" applyFill="1" applyBorder="1" applyAlignment="1">
      <alignment horizontal="right" vertical="center" wrapText="1"/>
    </xf>
    <xf numFmtId="168" fontId="16" fillId="5" borderId="4" xfId="3" applyNumberFormat="1" applyFont="1" applyFill="1" applyBorder="1" applyAlignment="1">
      <alignment horizontal="right" wrapText="1"/>
    </xf>
    <xf numFmtId="168" fontId="16" fillId="5" borderId="4" xfId="3" applyNumberFormat="1" applyFont="1" applyFill="1" applyBorder="1" applyAlignment="1">
      <alignment horizontal="right" vertical="center" wrapText="1"/>
    </xf>
    <xf numFmtId="0" fontId="18" fillId="17" borderId="21" xfId="0" applyFont="1" applyFill="1" applyBorder="1" applyAlignment="1" applyProtection="1">
      <alignment horizontal="left" indent="1"/>
      <protection locked="0"/>
    </xf>
    <xf numFmtId="0" fontId="18" fillId="17" borderId="21" xfId="0" applyFont="1" applyFill="1" applyBorder="1" applyProtection="1">
      <protection locked="0"/>
    </xf>
    <xf numFmtId="0" fontId="54" fillId="7" borderId="0" xfId="0" applyFont="1" applyFill="1" applyBorder="1"/>
    <xf numFmtId="0" fontId="63" fillId="7" borderId="0" xfId="0" applyFont="1" applyFill="1" applyAlignment="1">
      <alignment horizontal="left" indent="1"/>
    </xf>
    <xf numFmtId="0" fontId="1" fillId="6" borderId="22" xfId="0" applyFont="1" applyFill="1" applyBorder="1" applyAlignment="1" applyProtection="1">
      <alignment horizontal="center" vertical="center"/>
    </xf>
    <xf numFmtId="0" fontId="1" fillId="12" borderId="22" xfId="0" applyFont="1" applyFill="1" applyBorder="1" applyAlignment="1" applyProtection="1">
      <alignment horizontal="center" vertical="center"/>
    </xf>
    <xf numFmtId="0" fontId="16" fillId="5" borderId="22" xfId="0" applyFont="1" applyFill="1" applyBorder="1" applyAlignment="1" applyProtection="1">
      <alignment horizontal="center" vertical="center"/>
    </xf>
    <xf numFmtId="1" fontId="18" fillId="11" borderId="14" xfId="0" applyNumberFormat="1" applyFont="1" applyFill="1" applyBorder="1" applyAlignment="1" applyProtection="1">
      <alignment horizontal="right"/>
    </xf>
    <xf numFmtId="0" fontId="58" fillId="0" borderId="0" xfId="0" applyFont="1"/>
    <xf numFmtId="0" fontId="0" fillId="5" borderId="1" xfId="0" applyFill="1" applyBorder="1"/>
    <xf numFmtId="0" fontId="18" fillId="6" borderId="0" xfId="0" applyFont="1" applyFill="1" applyBorder="1" applyAlignment="1">
      <alignment horizontal="right" vertical="center" indent="1"/>
    </xf>
    <xf numFmtId="9" fontId="0" fillId="6" borderId="0" xfId="0" applyNumberFormat="1" applyFill="1" applyBorder="1" applyAlignment="1">
      <alignment horizontal="right" vertical="center" indent="1"/>
    </xf>
    <xf numFmtId="0" fontId="0" fillId="0" borderId="0" xfId="0" applyFill="1" applyBorder="1" applyAlignment="1" applyProtection="1">
      <alignment horizontal="right" vertical="center" indent="1"/>
      <protection locked="0"/>
    </xf>
    <xf numFmtId="0" fontId="18" fillId="0" borderId="0" xfId="0" applyFont="1" applyFill="1" applyBorder="1" applyAlignment="1">
      <alignment horizontal="right" vertical="center" indent="1"/>
    </xf>
    <xf numFmtId="0" fontId="16" fillId="5" borderId="32" xfId="0" applyFont="1" applyFill="1" applyBorder="1" applyAlignment="1">
      <alignment horizontal="right" vertical="center" indent="1"/>
    </xf>
    <xf numFmtId="0" fontId="18" fillId="11" borderId="21" xfId="0" applyFont="1" applyFill="1" applyBorder="1" applyAlignment="1">
      <alignment horizontal="left" vertical="center" wrapText="1" indent="1"/>
    </xf>
    <xf numFmtId="0" fontId="18" fillId="5" borderId="21" xfId="0" applyFont="1" applyFill="1" applyBorder="1" applyAlignment="1">
      <alignment horizontal="left" vertical="center" wrapText="1" indent="1"/>
    </xf>
    <xf numFmtId="0" fontId="18" fillId="11" borderId="13" xfId="0" applyFont="1" applyFill="1" applyBorder="1" applyAlignment="1">
      <alignment horizontal="left" vertical="center" wrapText="1" indent="1"/>
    </xf>
    <xf numFmtId="0" fontId="18" fillId="11" borderId="40" xfId="0" applyFont="1" applyFill="1" applyBorder="1" applyAlignment="1">
      <alignment horizontal="left" vertical="center" wrapText="1" indent="1"/>
    </xf>
    <xf numFmtId="0" fontId="16" fillId="5" borderId="22" xfId="0" applyFont="1" applyFill="1" applyBorder="1" applyAlignment="1">
      <alignment horizontal="right" vertical="center" indent="1"/>
    </xf>
    <xf numFmtId="0" fontId="16" fillId="5" borderId="39" xfId="0" applyFont="1" applyFill="1" applyBorder="1" applyAlignment="1">
      <alignment horizontal="right" vertical="center"/>
    </xf>
    <xf numFmtId="0" fontId="16" fillId="5" borderId="39" xfId="0" applyFont="1" applyFill="1" applyBorder="1" applyAlignment="1">
      <alignment horizontal="right" vertical="center" indent="1"/>
    </xf>
    <xf numFmtId="0" fontId="59" fillId="0" borderId="0" xfId="0" applyFont="1" applyAlignment="1"/>
    <xf numFmtId="0" fontId="8" fillId="0" borderId="0" xfId="0" applyFont="1" applyAlignment="1">
      <alignment vertical="center"/>
    </xf>
    <xf numFmtId="0" fontId="65" fillId="11" borderId="21" xfId="0" applyFont="1" applyFill="1" applyBorder="1" applyAlignment="1">
      <alignment horizontal="left" vertical="center" indent="1"/>
    </xf>
    <xf numFmtId="0" fontId="66" fillId="11" borderId="21" xfId="0" applyFont="1" applyFill="1" applyBorder="1" applyAlignment="1">
      <alignment horizontal="left" vertical="center" indent="1"/>
    </xf>
    <xf numFmtId="49" fontId="67" fillId="7" borderId="31" xfId="0" applyNumberFormat="1" applyFont="1" applyFill="1" applyBorder="1" applyAlignment="1">
      <alignment horizontal="center" wrapText="1"/>
    </xf>
    <xf numFmtId="1" fontId="67" fillId="7" borderId="31" xfId="0" applyNumberFormat="1" applyFont="1" applyFill="1" applyBorder="1" applyAlignment="1">
      <alignment horizontal="center" wrapText="1"/>
    </xf>
    <xf numFmtId="1" fontId="37" fillId="7" borderId="31" xfId="0" applyNumberFormat="1" applyFont="1" applyFill="1" applyBorder="1" applyAlignment="1">
      <alignment horizontal="center" wrapText="1"/>
    </xf>
    <xf numFmtId="0" fontId="37" fillId="7" borderId="31" xfId="0" applyFont="1" applyFill="1" applyBorder="1" applyAlignment="1">
      <alignment horizontal="center" wrapText="1"/>
    </xf>
    <xf numFmtId="1" fontId="16" fillId="11" borderId="31" xfId="0" applyNumberFormat="1" applyFont="1" applyFill="1" applyBorder="1" applyAlignment="1">
      <alignment horizontal="center" wrapText="1"/>
    </xf>
    <xf numFmtId="0" fontId="0" fillId="0" borderId="0" xfId="0" applyAlignment="1">
      <alignment vertical="top" wrapText="1"/>
    </xf>
    <xf numFmtId="0" fontId="0" fillId="6" borderId="0" xfId="0" applyFill="1" applyProtection="1">
      <protection locked="0"/>
    </xf>
    <xf numFmtId="0" fontId="0" fillId="0" borderId="1" xfId="0" applyBorder="1"/>
    <xf numFmtId="0" fontId="0" fillId="12" borderId="1" xfId="0" applyFill="1" applyBorder="1"/>
    <xf numFmtId="0" fontId="0" fillId="0" borderId="0" xfId="0" applyAlignment="1">
      <alignment horizontal="left" indent="1"/>
    </xf>
    <xf numFmtId="0" fontId="0" fillId="0" borderId="0" xfId="0" applyAlignment="1">
      <alignment vertical="top"/>
    </xf>
    <xf numFmtId="0" fontId="0" fillId="17" borderId="1" xfId="0" applyFill="1" applyBorder="1"/>
    <xf numFmtId="0" fontId="0" fillId="0" borderId="0" xfId="0" applyAlignment="1">
      <alignment vertical="center"/>
    </xf>
    <xf numFmtId="0" fontId="1" fillId="0" borderId="0" xfId="0" applyFont="1" applyAlignment="1">
      <alignment vertical="center" wrapText="1"/>
    </xf>
    <xf numFmtId="0" fontId="0" fillId="0" borderId="0" xfId="0" applyFont="1" applyAlignment="1">
      <alignment vertical="center" wrapText="1"/>
    </xf>
    <xf numFmtId="0" fontId="16" fillId="11" borderId="1" xfId="0" applyFont="1" applyFill="1" applyBorder="1" applyAlignment="1" applyProtection="1">
      <alignment horizontal="left" wrapText="1" indent="1"/>
      <protection locked="0"/>
    </xf>
    <xf numFmtId="0" fontId="35" fillId="18" borderId="1" xfId="1" applyFont="1" applyFill="1" applyBorder="1" applyAlignment="1" applyProtection="1">
      <alignment horizontal="center" vertical="center" wrapText="1"/>
      <protection locked="0"/>
    </xf>
    <xf numFmtId="0" fontId="16" fillId="11" borderId="1" xfId="1" applyFont="1" applyFill="1" applyBorder="1" applyAlignment="1">
      <alignment horizontal="left" wrapText="1" indent="1"/>
    </xf>
    <xf numFmtId="0" fontId="37" fillId="7" borderId="33" xfId="0" applyFont="1" applyFill="1" applyBorder="1" applyAlignment="1">
      <alignment horizontal="center" wrapText="1"/>
    </xf>
    <xf numFmtId="0" fontId="37" fillId="7" borderId="32" xfId="0" applyFont="1" applyFill="1" applyBorder="1" applyAlignment="1">
      <alignment horizontal="center" wrapText="1"/>
    </xf>
    <xf numFmtId="0" fontId="16" fillId="11" borderId="22" xfId="0" applyFont="1" applyFill="1" applyBorder="1" applyAlignment="1" applyProtection="1">
      <alignment horizontal="center" vertical="center"/>
    </xf>
    <xf numFmtId="0" fontId="8" fillId="15" borderId="0" xfId="0" applyFont="1" applyFill="1" applyBorder="1" applyAlignment="1">
      <alignment vertical="center"/>
    </xf>
    <xf numFmtId="0" fontId="18" fillId="6" borderId="0" xfId="0" applyFont="1" applyFill="1"/>
    <xf numFmtId="0" fontId="16" fillId="6" borderId="0" xfId="0" applyFont="1" applyFill="1" applyAlignment="1">
      <alignment horizontal="right"/>
    </xf>
    <xf numFmtId="0" fontId="18" fillId="6" borderId="0" xfId="0" applyFont="1" applyFill="1" applyAlignment="1">
      <alignment horizontal="right"/>
    </xf>
    <xf numFmtId="3" fontId="35" fillId="13" borderId="14" xfId="3" applyNumberFormat="1" applyFont="1" applyFill="1" applyBorder="1" applyAlignment="1">
      <alignment horizontal="right"/>
    </xf>
    <xf numFmtId="3" fontId="35" fillId="6" borderId="14" xfId="3" applyNumberFormat="1" applyFont="1" applyFill="1" applyBorder="1" applyAlignment="1">
      <alignment horizontal="right"/>
    </xf>
    <xf numFmtId="3" fontId="35" fillId="6" borderId="22" xfId="3" applyNumberFormat="1" applyFont="1" applyFill="1" applyBorder="1" applyAlignment="1">
      <alignment horizontal="right"/>
    </xf>
    <xf numFmtId="3" fontId="35" fillId="13" borderId="14" xfId="3" applyNumberFormat="1" applyFont="1" applyFill="1" applyBorder="1"/>
    <xf numFmtId="3" fontId="35" fillId="6" borderId="14" xfId="3" applyNumberFormat="1" applyFont="1" applyFill="1" applyBorder="1"/>
    <xf numFmtId="3" fontId="35" fillId="6" borderId="22" xfId="3" applyNumberFormat="1" applyFont="1" applyFill="1" applyBorder="1"/>
    <xf numFmtId="0" fontId="8" fillId="0" borderId="0" xfId="0" applyFont="1" applyAlignment="1">
      <alignment horizontal="center"/>
    </xf>
    <xf numFmtId="0" fontId="68" fillId="0" borderId="0" xfId="0" applyFont="1" applyAlignment="1">
      <alignment vertical="center"/>
    </xf>
    <xf numFmtId="0" fontId="0" fillId="6" borderId="16" xfId="0" applyFont="1" applyFill="1" applyBorder="1" applyProtection="1">
      <protection locked="0"/>
    </xf>
    <xf numFmtId="0" fontId="35" fillId="0" borderId="0" xfId="0" applyFont="1" applyAlignment="1">
      <alignment wrapText="1"/>
    </xf>
    <xf numFmtId="0" fontId="35" fillId="0" borderId="0" xfId="0" applyFont="1" applyAlignment="1">
      <alignment vertical="center" wrapText="1"/>
    </xf>
    <xf numFmtId="0" fontId="0" fillId="0" borderId="0" xfId="0" applyAlignment="1">
      <alignment horizontal="right"/>
    </xf>
    <xf numFmtId="0" fontId="0" fillId="0" borderId="0" xfId="0" applyAlignment="1">
      <alignment horizontal="center"/>
    </xf>
    <xf numFmtId="0" fontId="69" fillId="0" borderId="0" xfId="0" applyFont="1"/>
    <xf numFmtId="0" fontId="0" fillId="0" borderId="0" xfId="0" applyNumberFormat="1" applyAlignment="1">
      <alignment horizontal="right"/>
    </xf>
    <xf numFmtId="0" fontId="53" fillId="5" borderId="0" xfId="0" applyFont="1" applyFill="1" applyAlignment="1">
      <alignment horizontal="left" indent="1"/>
    </xf>
    <xf numFmtId="0" fontId="0" fillId="6" borderId="16" xfId="0" applyFill="1" applyBorder="1" applyAlignment="1" applyProtection="1">
      <alignment wrapText="1"/>
    </xf>
    <xf numFmtId="0" fontId="70" fillId="7" borderId="0" xfId="0" applyFont="1" applyFill="1" applyAlignment="1" applyProtection="1">
      <alignment horizontal="left" vertical="top" indent="1"/>
      <protection locked="0"/>
    </xf>
    <xf numFmtId="0" fontId="54" fillId="0" borderId="0" xfId="0" applyFont="1"/>
    <xf numFmtId="0" fontId="54" fillId="6" borderId="0" xfId="0" applyFont="1" applyFill="1"/>
    <xf numFmtId="0" fontId="54" fillId="6" borderId="0" xfId="0" applyFont="1" applyFill="1" applyAlignment="1">
      <alignment horizontal="right"/>
    </xf>
    <xf numFmtId="0" fontId="1" fillId="0" borderId="0" xfId="0" applyFont="1" applyAlignment="1">
      <alignment horizontal="right"/>
    </xf>
    <xf numFmtId="0" fontId="18" fillId="11" borderId="2" xfId="0" applyFont="1" applyFill="1" applyBorder="1" applyAlignment="1">
      <alignment vertical="center"/>
    </xf>
    <xf numFmtId="0" fontId="16" fillId="5" borderId="2" xfId="0" applyFont="1" applyFill="1" applyBorder="1" applyAlignment="1">
      <alignment horizontal="right" vertical="center"/>
    </xf>
    <xf numFmtId="0" fontId="16" fillId="5" borderId="2" xfId="0" applyFont="1" applyFill="1" applyBorder="1" applyAlignment="1">
      <alignment vertical="center"/>
    </xf>
    <xf numFmtId="0" fontId="16" fillId="5" borderId="3" xfId="0" applyFont="1" applyFill="1" applyBorder="1" applyAlignment="1">
      <alignment horizontal="right" vertical="center"/>
    </xf>
    <xf numFmtId="0" fontId="16" fillId="5" borderId="4" xfId="0" applyFont="1" applyFill="1" applyBorder="1" applyAlignment="1">
      <alignment horizontal="right" vertical="center"/>
    </xf>
    <xf numFmtId="0" fontId="9" fillId="6" borderId="0" xfId="0" applyFont="1" applyFill="1" applyProtection="1">
      <protection locked="0"/>
    </xf>
    <xf numFmtId="0" fontId="0" fillId="0" borderId="0" xfId="0" applyNumberFormat="1" applyAlignment="1">
      <alignment horizontal="left"/>
    </xf>
    <xf numFmtId="0" fontId="0" fillId="0" borderId="0" xfId="0" applyAlignment="1">
      <alignment horizontal="left" vertical="top"/>
    </xf>
    <xf numFmtId="0" fontId="0" fillId="0" borderId="0" xfId="0" applyNumberFormat="1" applyAlignment="1">
      <alignment horizontal="left" vertical="top"/>
    </xf>
    <xf numFmtId="14" fontId="0" fillId="6" borderId="16" xfId="0" applyNumberFormat="1" applyFill="1" applyBorder="1" applyProtection="1">
      <protection locked="0"/>
    </xf>
    <xf numFmtId="0" fontId="58" fillId="0" borderId="0" xfId="0" applyFont="1" applyProtection="1"/>
    <xf numFmtId="0" fontId="59" fillId="0" borderId="0" xfId="0" applyFont="1" applyProtection="1"/>
    <xf numFmtId="0" fontId="16" fillId="5" borderId="1" xfId="0" applyFont="1" applyFill="1" applyBorder="1" applyAlignment="1" applyProtection="1">
      <alignment horizontal="left" vertical="center"/>
    </xf>
    <xf numFmtId="0" fontId="18" fillId="11" borderId="1" xfId="0" applyFont="1" applyFill="1" applyBorder="1" applyAlignment="1" applyProtection="1">
      <alignment horizontal="left" vertical="center"/>
    </xf>
    <xf numFmtId="0" fontId="18" fillId="11" borderId="1" xfId="0" applyFont="1" applyFill="1" applyBorder="1" applyAlignment="1" applyProtection="1">
      <alignment vertical="center"/>
    </xf>
    <xf numFmtId="0" fontId="0" fillId="0" borderId="1" xfId="0" applyBorder="1" applyAlignment="1" applyProtection="1">
      <alignment horizontal="right" vertical="center"/>
      <protection locked="0"/>
    </xf>
    <xf numFmtId="9" fontId="0" fillId="0" borderId="1" xfId="0" applyNumberFormat="1" applyBorder="1" applyAlignment="1" applyProtection="1">
      <alignment horizontal="right" vertical="center"/>
      <protection locked="0"/>
    </xf>
    <xf numFmtId="168" fontId="18" fillId="11" borderId="21" xfId="3" applyNumberFormat="1" applyFont="1" applyFill="1" applyBorder="1" applyAlignment="1" applyProtection="1">
      <alignment horizontal="left" vertical="center" wrapText="1" indent="1"/>
    </xf>
    <xf numFmtId="168" fontId="18" fillId="11" borderId="21" xfId="3" applyNumberFormat="1" applyFont="1" applyFill="1" applyBorder="1" applyAlignment="1" applyProtection="1">
      <alignment horizontal="left" vertical="center" indent="1"/>
    </xf>
    <xf numFmtId="0" fontId="0" fillId="20" borderId="0" xfId="0" applyFill="1" applyAlignment="1">
      <alignment horizontal="left"/>
    </xf>
    <xf numFmtId="0" fontId="61" fillId="7" borderId="0" xfId="0" applyFont="1" applyFill="1" applyAlignment="1">
      <alignment horizontal="left" indent="1"/>
    </xf>
    <xf numFmtId="9" fontId="31" fillId="6" borderId="22" xfId="3" applyNumberFormat="1" applyFont="1" applyFill="1" applyBorder="1" applyAlignment="1" applyProtection="1">
      <alignment horizontal="right" vertical="center"/>
      <protection locked="0"/>
    </xf>
    <xf numFmtId="9" fontId="31" fillId="6" borderId="22" xfId="2" applyNumberFormat="1" applyFont="1" applyFill="1" applyBorder="1" applyAlignment="1" applyProtection="1">
      <alignment horizontal="right"/>
      <protection locked="0"/>
    </xf>
    <xf numFmtId="164" fontId="31" fillId="6" borderId="22" xfId="2" applyNumberFormat="1" applyFont="1" applyFill="1" applyBorder="1" applyAlignment="1" applyProtection="1">
      <alignment horizontal="right"/>
      <protection locked="0"/>
    </xf>
    <xf numFmtId="1" fontId="35" fillId="6" borderId="22" xfId="4" applyNumberFormat="1" applyFont="1" applyFill="1" applyBorder="1" applyProtection="1">
      <protection locked="0"/>
    </xf>
    <xf numFmtId="14" fontId="0" fillId="0" borderId="1" xfId="0" applyNumberFormat="1" applyBorder="1" applyProtection="1">
      <protection locked="0"/>
    </xf>
    <xf numFmtId="14" fontId="0" fillId="0" borderId="38" xfId="0" applyNumberFormat="1" applyFill="1" applyBorder="1" applyProtection="1">
      <protection locked="0"/>
    </xf>
    <xf numFmtId="9" fontId="0" fillId="5" borderId="0" xfId="0" applyNumberFormat="1" applyFill="1"/>
    <xf numFmtId="9" fontId="16" fillId="11" borderId="16" xfId="0" applyNumberFormat="1" applyFont="1" applyFill="1" applyBorder="1" applyAlignment="1">
      <alignment horizontal="center" wrapText="1"/>
    </xf>
    <xf numFmtId="9" fontId="0" fillId="2" borderId="0" xfId="0" applyNumberFormat="1" applyFill="1"/>
    <xf numFmtId="9" fontId="27" fillId="7" borderId="0" xfId="2" applyNumberFormat="1" applyFont="1" applyFill="1" applyBorder="1" applyAlignment="1">
      <alignment horizontal="right"/>
    </xf>
    <xf numFmtId="9" fontId="38" fillId="7" borderId="0" xfId="2" applyNumberFormat="1" applyFont="1" applyFill="1" applyBorder="1"/>
    <xf numFmtId="9" fontId="38" fillId="7" borderId="0" xfId="2" applyNumberFormat="1" applyFont="1" applyFill="1" applyBorder="1" applyAlignment="1">
      <alignment horizontal="right"/>
    </xf>
    <xf numFmtId="9" fontId="31" fillId="6" borderId="39" xfId="2" applyNumberFormat="1" applyFont="1" applyFill="1" applyBorder="1" applyAlignment="1" applyProtection="1">
      <alignment horizontal="right"/>
      <protection locked="0"/>
    </xf>
    <xf numFmtId="9" fontId="31" fillId="6" borderId="39" xfId="2" applyNumberFormat="1" applyFont="1" applyFill="1" applyBorder="1" applyAlignment="1" applyProtection="1">
      <alignment horizontal="right"/>
    </xf>
    <xf numFmtId="9" fontId="15" fillId="7" borderId="0" xfId="2" applyNumberFormat="1" applyFont="1" applyFill="1" applyBorder="1" applyAlignment="1">
      <alignment horizontal="left"/>
    </xf>
    <xf numFmtId="9" fontId="35" fillId="6" borderId="22" xfId="2" applyNumberFormat="1" applyFont="1" applyFill="1" applyBorder="1" applyProtection="1">
      <protection locked="0"/>
    </xf>
    <xf numFmtId="9" fontId="27" fillId="7" borderId="0" xfId="2" applyNumberFormat="1" applyFont="1" applyFill="1" applyBorder="1"/>
    <xf numFmtId="9" fontId="31" fillId="6" borderId="22" xfId="2" applyNumberFormat="1" applyFont="1" applyFill="1" applyBorder="1" applyProtection="1">
      <protection locked="0"/>
    </xf>
    <xf numFmtId="9" fontId="4" fillId="6" borderId="0" xfId="2" applyNumberFormat="1" applyFont="1" applyFill="1" applyBorder="1" applyAlignment="1">
      <alignment horizontal="right"/>
    </xf>
    <xf numFmtId="9" fontId="4" fillId="13" borderId="0" xfId="2" applyNumberFormat="1" applyFont="1" applyFill="1" applyBorder="1"/>
    <xf numFmtId="9" fontId="4" fillId="6" borderId="0" xfId="2" applyNumberFormat="1" applyFont="1" applyFill="1" applyBorder="1"/>
    <xf numFmtId="9" fontId="4" fillId="13" borderId="20" xfId="2" applyNumberFormat="1" applyFont="1" applyFill="1" applyBorder="1"/>
    <xf numFmtId="9" fontId="35" fillId="13" borderId="14" xfId="2" applyNumberFormat="1" applyFont="1" applyFill="1" applyBorder="1"/>
    <xf numFmtId="9" fontId="35" fillId="6" borderId="14" xfId="2" applyNumberFormat="1" applyFont="1" applyFill="1" applyBorder="1"/>
    <xf numFmtId="9" fontId="35" fillId="6" borderId="22" xfId="2" applyNumberFormat="1" applyFont="1" applyFill="1" applyBorder="1"/>
    <xf numFmtId="9" fontId="0" fillId="7" borderId="0" xfId="2" applyNumberFormat="1" applyFont="1" applyFill="1" applyAlignment="1">
      <alignment horizontal="right"/>
    </xf>
    <xf numFmtId="9" fontId="9" fillId="6" borderId="9" xfId="2" applyNumberFormat="1" applyFont="1" applyFill="1" applyBorder="1"/>
    <xf numFmtId="9" fontId="9" fillId="6" borderId="0" xfId="2" applyNumberFormat="1" applyFont="1" applyFill="1" applyBorder="1"/>
    <xf numFmtId="9" fontId="9" fillId="10" borderId="3" xfId="2" applyNumberFormat="1" applyFont="1" applyFill="1" applyBorder="1"/>
    <xf numFmtId="9" fontId="34" fillId="7" borderId="0" xfId="0" applyNumberFormat="1" applyFont="1" applyFill="1" applyBorder="1"/>
    <xf numFmtId="0" fontId="0" fillId="0" borderId="43" xfId="0" applyFont="1" applyBorder="1"/>
    <xf numFmtId="0" fontId="0" fillId="0" borderId="44" xfId="0" applyFont="1" applyBorder="1"/>
    <xf numFmtId="0" fontId="12" fillId="0" borderId="0" xfId="0" applyFont="1"/>
    <xf numFmtId="0" fontId="12" fillId="0" borderId="0" xfId="0" applyFont="1" applyAlignment="1">
      <alignment horizontal="left"/>
    </xf>
    <xf numFmtId="0" fontId="16" fillId="22" borderId="45" xfId="0" applyFont="1" applyFill="1" applyBorder="1"/>
    <xf numFmtId="0" fontId="16" fillId="22" borderId="46" xfId="0" applyFont="1" applyFill="1" applyBorder="1"/>
    <xf numFmtId="0" fontId="0" fillId="21" borderId="45" xfId="0" applyFont="1" applyFill="1" applyBorder="1"/>
    <xf numFmtId="0" fontId="0" fillId="21" borderId="46" xfId="0" applyFont="1" applyFill="1" applyBorder="1"/>
    <xf numFmtId="0" fontId="0" fillId="0" borderId="45" xfId="0" applyFont="1" applyBorder="1"/>
    <xf numFmtId="0" fontId="0" fillId="0" borderId="46" xfId="0" applyFont="1" applyBorder="1"/>
    <xf numFmtId="0" fontId="0" fillId="0" borderId="0" xfId="0" quotePrefix="1"/>
    <xf numFmtId="0" fontId="0" fillId="0" borderId="38" xfId="0" applyFill="1" applyBorder="1" applyAlignment="1" applyProtection="1">
      <alignment horizontal="center"/>
      <protection locked="0"/>
    </xf>
    <xf numFmtId="0" fontId="0" fillId="0" borderId="16" xfId="0" applyFill="1" applyBorder="1" applyAlignment="1" applyProtection="1">
      <alignment horizontal="center"/>
      <protection locked="0"/>
    </xf>
    <xf numFmtId="0" fontId="25" fillId="5" borderId="14" xfId="0" applyFont="1" applyFill="1" applyBorder="1" applyAlignment="1">
      <alignment horizontal="center" vertical="center"/>
    </xf>
    <xf numFmtId="172" fontId="31" fillId="6" borderId="14" xfId="3" applyNumberFormat="1" applyFont="1" applyFill="1" applyBorder="1" applyAlignment="1" applyProtection="1">
      <alignment horizontal="right"/>
      <protection locked="0"/>
    </xf>
    <xf numFmtId="172" fontId="31" fillId="7" borderId="14" xfId="3" applyNumberFormat="1" applyFont="1" applyFill="1" applyBorder="1" applyAlignment="1" applyProtection="1">
      <alignment horizontal="right"/>
    </xf>
    <xf numFmtId="172" fontId="16" fillId="11" borderId="22" xfId="4" applyNumberFormat="1" applyFont="1" applyFill="1" applyBorder="1" applyAlignment="1">
      <alignment horizontal="right"/>
    </xf>
    <xf numFmtId="172" fontId="27" fillId="7" borderId="0" xfId="4" applyNumberFormat="1" applyFont="1" applyFill="1" applyBorder="1" applyAlignment="1">
      <alignment horizontal="right"/>
    </xf>
    <xf numFmtId="172" fontId="35" fillId="6" borderId="22" xfId="4" applyNumberFormat="1" applyFont="1" applyFill="1" applyBorder="1" applyProtection="1">
      <protection locked="0"/>
    </xf>
    <xf numFmtId="172" fontId="31" fillId="6" borderId="22" xfId="4" applyNumberFormat="1" applyFont="1" applyFill="1" applyBorder="1" applyAlignment="1" applyProtection="1">
      <alignment horizontal="right"/>
      <protection locked="0"/>
    </xf>
    <xf numFmtId="172" fontId="16" fillId="11" borderId="22" xfId="4" applyNumberFormat="1" applyFont="1" applyFill="1" applyBorder="1"/>
    <xf numFmtId="172" fontId="16" fillId="11" borderId="29" xfId="4" applyNumberFormat="1" applyFont="1" applyFill="1" applyBorder="1" applyAlignment="1">
      <alignment vertical="center"/>
    </xf>
    <xf numFmtId="172" fontId="60" fillId="7" borderId="0" xfId="4" applyNumberFormat="1" applyFont="1" applyFill="1" applyBorder="1" applyAlignment="1">
      <alignment horizontal="right"/>
    </xf>
    <xf numFmtId="172" fontId="27" fillId="7" borderId="0" xfId="4" applyNumberFormat="1" applyFont="1" applyFill="1" applyBorder="1"/>
    <xf numFmtId="172" fontId="39" fillId="7" borderId="0" xfId="4" applyNumberFormat="1" applyFont="1" applyFill="1" applyBorder="1"/>
    <xf numFmtId="172" fontId="39" fillId="7" borderId="0" xfId="4" applyNumberFormat="1" applyFont="1" applyFill="1" applyBorder="1" applyProtection="1">
      <protection locked="0"/>
    </xf>
    <xf numFmtId="172" fontId="35" fillId="6" borderId="0" xfId="4" applyNumberFormat="1" applyFont="1" applyFill="1" applyBorder="1"/>
    <xf numFmtId="172" fontId="35" fillId="8" borderId="0" xfId="4" applyNumberFormat="1" applyFont="1" applyFill="1" applyBorder="1"/>
    <xf numFmtId="172" fontId="35" fillId="8" borderId="20" xfId="4" applyNumberFormat="1" applyFont="1" applyFill="1" applyBorder="1"/>
    <xf numFmtId="172" fontId="16" fillId="5" borderId="21" xfId="4" applyNumberFormat="1" applyFont="1" applyFill="1" applyBorder="1" applyAlignment="1">
      <alignment horizontal="left" vertical="center" wrapText="1"/>
    </xf>
    <xf numFmtId="172" fontId="16" fillId="11" borderId="14" xfId="4" applyNumberFormat="1" applyFont="1" applyFill="1" applyBorder="1" applyAlignment="1">
      <alignment vertical="center"/>
    </xf>
    <xf numFmtId="172" fontId="16" fillId="11" borderId="22" xfId="4" applyNumberFormat="1" applyFont="1" applyFill="1" applyBorder="1" applyAlignment="1">
      <alignment vertical="center"/>
    </xf>
    <xf numFmtId="172" fontId="26" fillId="7" borderId="0" xfId="4" applyNumberFormat="1" applyFont="1" applyFill="1" applyBorder="1" applyAlignment="1">
      <alignment horizontal="left" wrapText="1"/>
    </xf>
    <xf numFmtId="172" fontId="26" fillId="7" borderId="0" xfId="4" applyNumberFormat="1" applyFont="1" applyFill="1" applyBorder="1"/>
    <xf numFmtId="172" fontId="35" fillId="6" borderId="0" xfId="3" applyNumberFormat="1" applyFont="1" applyFill="1" applyBorder="1" applyAlignment="1">
      <alignment horizontal="right"/>
    </xf>
    <xf numFmtId="172" fontId="35" fillId="13" borderId="0" xfId="4" applyNumberFormat="1" applyFont="1" applyFill="1" applyBorder="1"/>
    <xf numFmtId="172" fontId="35" fillId="13" borderId="20" xfId="4" applyNumberFormat="1" applyFont="1" applyFill="1" applyBorder="1"/>
    <xf numFmtId="172" fontId="16" fillId="11" borderId="13" xfId="4" applyNumberFormat="1" applyFont="1" applyFill="1" applyBorder="1" applyAlignment="1">
      <alignment vertical="center"/>
    </xf>
    <xf numFmtId="172" fontId="16" fillId="11" borderId="13" xfId="4" applyNumberFormat="1" applyFont="1" applyFill="1" applyBorder="1" applyAlignment="1">
      <alignment horizontal="center" vertical="center"/>
    </xf>
    <xf numFmtId="172" fontId="16" fillId="11" borderId="18" xfId="4" applyNumberFormat="1" applyFont="1" applyFill="1" applyBorder="1" applyAlignment="1">
      <alignment vertical="center"/>
    </xf>
    <xf numFmtId="172" fontId="4" fillId="7" borderId="0" xfId="4" applyNumberFormat="1" applyFont="1" applyFill="1" applyBorder="1"/>
    <xf numFmtId="172" fontId="4" fillId="7" borderId="0" xfId="4" applyNumberFormat="1" applyFont="1" applyFill="1" applyBorder="1" applyAlignment="1">
      <alignment horizontal="center"/>
    </xf>
    <xf numFmtId="172" fontId="35" fillId="7" borderId="0" xfId="4" applyNumberFormat="1" applyFont="1" applyFill="1" applyBorder="1"/>
    <xf numFmtId="172" fontId="35" fillId="7" borderId="20" xfId="4" applyNumberFormat="1" applyFont="1" applyFill="1" applyBorder="1"/>
    <xf numFmtId="172" fontId="4" fillId="7" borderId="0" xfId="0" applyNumberFormat="1" applyFont="1" applyFill="1" applyBorder="1" applyAlignment="1">
      <alignment vertical="center"/>
    </xf>
    <xf numFmtId="172" fontId="16" fillId="5" borderId="23" xfId="0" applyNumberFormat="1" applyFont="1" applyFill="1" applyBorder="1" applyAlignment="1">
      <alignment horizontal="left" vertical="center" wrapText="1"/>
    </xf>
    <xf numFmtId="172" fontId="16" fillId="11" borderId="15" xfId="5" applyNumberFormat="1" applyFont="1" applyFill="1" applyBorder="1" applyAlignment="1">
      <alignment vertical="center"/>
    </xf>
    <xf numFmtId="172" fontId="16" fillId="11" borderId="15" xfId="4" applyNumberFormat="1" applyFont="1" applyFill="1" applyBorder="1" applyAlignment="1">
      <alignment vertical="center"/>
    </xf>
    <xf numFmtId="172" fontId="16" fillId="11" borderId="24" xfId="4" applyNumberFormat="1" applyFont="1" applyFill="1" applyBorder="1" applyAlignment="1">
      <alignment vertical="center"/>
    </xf>
    <xf numFmtId="172" fontId="26" fillId="7" borderId="0" xfId="0" applyNumberFormat="1" applyFont="1" applyFill="1" applyBorder="1"/>
    <xf numFmtId="172" fontId="35" fillId="6" borderId="0" xfId="4" applyNumberFormat="1" applyFont="1" applyFill="1" applyBorder="1" applyAlignment="1">
      <alignment horizontal="right"/>
    </xf>
    <xf numFmtId="172" fontId="16" fillId="11" borderId="15" xfId="4" applyNumberFormat="1" applyFont="1" applyFill="1" applyBorder="1" applyAlignment="1">
      <alignment horizontal="center" vertical="center"/>
    </xf>
    <xf numFmtId="172" fontId="31" fillId="13" borderId="14" xfId="4" applyNumberFormat="1" applyFont="1" applyFill="1" applyBorder="1"/>
    <xf numFmtId="172" fontId="31" fillId="6" borderId="14" xfId="4" applyNumberFormat="1" applyFont="1" applyFill="1" applyBorder="1"/>
    <xf numFmtId="172" fontId="35" fillId="13" borderId="14" xfId="4" applyNumberFormat="1" applyFont="1" applyFill="1" applyBorder="1"/>
    <xf numFmtId="172" fontId="35" fillId="6" borderId="14" xfId="4" applyNumberFormat="1" applyFont="1" applyFill="1" applyBorder="1"/>
    <xf numFmtId="172" fontId="16" fillId="11" borderId="14" xfId="4" applyNumberFormat="1" applyFont="1" applyFill="1" applyBorder="1"/>
    <xf numFmtId="172" fontId="26" fillId="7" borderId="13" xfId="4" applyNumberFormat="1" applyFont="1" applyFill="1" applyBorder="1"/>
    <xf numFmtId="172" fontId="26" fillId="7" borderId="18" xfId="4" applyNumberFormat="1" applyFont="1" applyFill="1" applyBorder="1"/>
    <xf numFmtId="172" fontId="31" fillId="7" borderId="15" xfId="2" applyNumberFormat="1" applyFont="1" applyFill="1" applyBorder="1"/>
    <xf numFmtId="172" fontId="31" fillId="7" borderId="15" xfId="3" applyNumberFormat="1" applyFont="1" applyFill="1" applyBorder="1"/>
    <xf numFmtId="172" fontId="31" fillId="7" borderId="24" xfId="3" applyNumberFormat="1" applyFont="1" applyFill="1" applyBorder="1"/>
    <xf numFmtId="172" fontId="18" fillId="11" borderId="21" xfId="4" applyNumberFormat="1" applyFont="1" applyFill="1" applyBorder="1" applyAlignment="1">
      <alignment horizontal="left" indent="1"/>
    </xf>
    <xf numFmtId="172" fontId="31" fillId="6" borderId="22" xfId="4" applyNumberFormat="1" applyFont="1" applyFill="1" applyBorder="1"/>
    <xf numFmtId="172" fontId="16" fillId="5" borderId="21" xfId="4" applyNumberFormat="1" applyFont="1" applyFill="1" applyBorder="1" applyAlignment="1">
      <alignment horizontal="left" indent="1"/>
    </xf>
    <xf numFmtId="172" fontId="16" fillId="11" borderId="14" xfId="4" applyNumberFormat="1" applyFont="1" applyFill="1" applyBorder="1" applyAlignment="1">
      <alignment horizontal="right"/>
    </xf>
    <xf numFmtId="172" fontId="26" fillId="7" borderId="14" xfId="4" applyNumberFormat="1" applyFont="1" applyFill="1" applyBorder="1" applyAlignment="1">
      <alignment horizontal="right"/>
    </xf>
    <xf numFmtId="172" fontId="26" fillId="7" borderId="22" xfId="4" applyNumberFormat="1" applyFont="1" applyFill="1" applyBorder="1" applyAlignment="1">
      <alignment horizontal="right"/>
    </xf>
    <xf numFmtId="172" fontId="16" fillId="5" borderId="21" xfId="4" applyNumberFormat="1" applyFont="1" applyFill="1" applyBorder="1" applyAlignment="1">
      <alignment horizontal="left"/>
    </xf>
    <xf numFmtId="172" fontId="16" fillId="5" borderId="14" xfId="4" applyNumberFormat="1" applyFont="1" applyFill="1" applyBorder="1"/>
    <xf numFmtId="172" fontId="16" fillId="5" borderId="22" xfId="4" applyNumberFormat="1" applyFont="1" applyFill="1" applyBorder="1"/>
    <xf numFmtId="172" fontId="0" fillId="7" borderId="0" xfId="0" applyNumberFormat="1" applyFont="1" applyFill="1"/>
    <xf numFmtId="172" fontId="31" fillId="7" borderId="0" xfId="0" applyNumberFormat="1" applyFont="1" applyFill="1" applyBorder="1" applyAlignment="1">
      <alignment horizontal="center"/>
    </xf>
    <xf numFmtId="172" fontId="35" fillId="13" borderId="14" xfId="0" applyNumberFormat="1" applyFont="1" applyFill="1" applyBorder="1" applyAlignment="1">
      <alignment horizontal="right"/>
    </xf>
    <xf numFmtId="172" fontId="35" fillId="6" borderId="14" xfId="0" applyNumberFormat="1" applyFont="1" applyFill="1" applyBorder="1" applyAlignment="1">
      <alignment horizontal="right"/>
    </xf>
    <xf numFmtId="172" fontId="35" fillId="6" borderId="22" xfId="0" applyNumberFormat="1" applyFont="1" applyFill="1" applyBorder="1" applyAlignment="1">
      <alignment horizontal="right"/>
    </xf>
    <xf numFmtId="172" fontId="18" fillId="11" borderId="21" xfId="4" applyNumberFormat="1" applyFont="1" applyFill="1" applyBorder="1" applyAlignment="1">
      <alignment horizontal="left" vertical="center"/>
    </xf>
    <xf numFmtId="172" fontId="31" fillId="7" borderId="0" xfId="3" applyNumberFormat="1" applyFont="1" applyFill="1" applyBorder="1"/>
    <xf numFmtId="172" fontId="9" fillId="6" borderId="0" xfId="4" applyNumberFormat="1" applyFont="1" applyFill="1"/>
    <xf numFmtId="172" fontId="31" fillId="6" borderId="22" xfId="13" applyNumberFormat="1" applyFont="1" applyFill="1" applyBorder="1" applyAlignment="1" applyProtection="1">
      <alignment horizontal="right" indent="1"/>
      <protection locked="0"/>
    </xf>
    <xf numFmtId="172" fontId="31" fillId="12" borderId="22" xfId="13" applyNumberFormat="1" applyFont="1" applyFill="1" applyBorder="1" applyAlignment="1" applyProtection="1">
      <alignment horizontal="right" vertical="center" indent="1"/>
      <protection locked="0"/>
    </xf>
    <xf numFmtId="172" fontId="18" fillId="11" borderId="22" xfId="13" applyNumberFormat="1" applyFont="1" applyFill="1" applyBorder="1" applyAlignment="1" applyProtection="1">
      <alignment horizontal="right" indent="1"/>
    </xf>
    <xf numFmtId="172" fontId="16" fillId="5" borderId="22" xfId="0" applyNumberFormat="1" applyFont="1" applyFill="1" applyBorder="1" applyAlignment="1">
      <alignment horizontal="right" indent="1"/>
    </xf>
    <xf numFmtId="172" fontId="18" fillId="11" borderId="14" xfId="13" applyNumberFormat="1" applyFont="1" applyFill="1" applyBorder="1" applyProtection="1"/>
    <xf numFmtId="172" fontId="18" fillId="19" borderId="22" xfId="13" applyNumberFormat="1" applyFont="1" applyFill="1" applyBorder="1" applyProtection="1"/>
    <xf numFmtId="172" fontId="55" fillId="7" borderId="0" xfId="0" applyNumberFormat="1" applyFont="1" applyFill="1" applyAlignment="1">
      <alignment horizontal="right"/>
    </xf>
    <xf numFmtId="172" fontId="55" fillId="7" borderId="0" xfId="0" applyNumberFormat="1" applyFont="1" applyFill="1"/>
    <xf numFmtId="172" fontId="16" fillId="19" borderId="14" xfId="13" applyNumberFormat="1" applyFont="1" applyFill="1" applyBorder="1" applyProtection="1"/>
    <xf numFmtId="172" fontId="16" fillId="5" borderId="22" xfId="13" applyNumberFormat="1" applyFont="1" applyFill="1" applyBorder="1" applyProtection="1"/>
    <xf numFmtId="172" fontId="57" fillId="7" borderId="0" xfId="0" applyNumberFormat="1" applyFont="1" applyFill="1"/>
    <xf numFmtId="172" fontId="26" fillId="7" borderId="14" xfId="13" applyNumberFormat="1" applyFont="1" applyFill="1" applyBorder="1"/>
    <xf numFmtId="172" fontId="26" fillId="7" borderId="22" xfId="13" applyNumberFormat="1" applyFont="1" applyFill="1" applyBorder="1"/>
    <xf numFmtId="172" fontId="31" fillId="6" borderId="14" xfId="13" applyNumberFormat="1" applyFont="1" applyFill="1" applyBorder="1" applyProtection="1">
      <protection locked="0"/>
    </xf>
    <xf numFmtId="172" fontId="31" fillId="13" borderId="14" xfId="13" applyNumberFormat="1" applyFont="1" applyFill="1" applyBorder="1" applyProtection="1">
      <protection locked="0"/>
    </xf>
    <xf numFmtId="172" fontId="31" fillId="6" borderId="22" xfId="13" applyNumberFormat="1" applyFont="1" applyFill="1" applyBorder="1" applyProtection="1"/>
    <xf numFmtId="172" fontId="35" fillId="12" borderId="14" xfId="13" applyNumberFormat="1" applyFont="1" applyFill="1" applyBorder="1" applyProtection="1">
      <protection locked="0"/>
    </xf>
    <xf numFmtId="172" fontId="31" fillId="12" borderId="22" xfId="13" applyNumberFormat="1" applyFont="1" applyFill="1" applyBorder="1" applyProtection="1"/>
    <xf numFmtId="172" fontId="16" fillId="11" borderId="14" xfId="13" applyNumberFormat="1" applyFont="1" applyFill="1" applyBorder="1"/>
    <xf numFmtId="172" fontId="16" fillId="11" borderId="14" xfId="13" applyNumberFormat="1" applyFont="1" applyFill="1" applyBorder="1" applyAlignment="1">
      <alignment vertical="center"/>
    </xf>
    <xf numFmtId="172" fontId="16" fillId="11" borderId="22" xfId="13" applyNumberFormat="1" applyFont="1" applyFill="1" applyBorder="1" applyAlignment="1" applyProtection="1">
      <alignment vertical="center"/>
    </xf>
    <xf numFmtId="172" fontId="0" fillId="7" borderId="0" xfId="0" applyNumberFormat="1" applyFont="1" applyFill="1" applyBorder="1"/>
    <xf numFmtId="172" fontId="0" fillId="7" borderId="13" xfId="0" applyNumberFormat="1" applyFont="1" applyFill="1" applyBorder="1"/>
    <xf numFmtId="172" fontId="1" fillId="7" borderId="13" xfId="0" applyNumberFormat="1" applyFont="1" applyFill="1" applyBorder="1" applyAlignment="1">
      <alignment horizontal="right" vertical="center" indent="1"/>
    </xf>
    <xf numFmtId="172" fontId="1" fillId="7" borderId="0" xfId="0" applyNumberFormat="1" applyFont="1" applyFill="1" applyBorder="1" applyAlignment="1">
      <alignment horizontal="right" vertical="center" indent="1"/>
    </xf>
    <xf numFmtId="172" fontId="31" fillId="6" borderId="22" xfId="13" applyNumberFormat="1" applyFont="1" applyFill="1" applyBorder="1" applyProtection="1">
      <protection locked="0"/>
    </xf>
    <xf numFmtId="172" fontId="18" fillId="11" borderId="22" xfId="13" applyNumberFormat="1" applyFont="1" applyFill="1" applyBorder="1" applyProtection="1"/>
    <xf numFmtId="172" fontId="16" fillId="5" borderId="14" xfId="13" applyNumberFormat="1" applyFont="1" applyFill="1" applyBorder="1"/>
    <xf numFmtId="172" fontId="16" fillId="5" borderId="22" xfId="13" applyNumberFormat="1" applyFont="1" applyFill="1" applyBorder="1"/>
    <xf numFmtId="172" fontId="16" fillId="11" borderId="22" xfId="13" applyNumberFormat="1" applyFont="1" applyFill="1" applyBorder="1" applyProtection="1"/>
    <xf numFmtId="172" fontId="16" fillId="11" borderId="22" xfId="13" applyNumberFormat="1" applyFont="1" applyFill="1" applyBorder="1" applyAlignment="1">
      <alignment vertical="center"/>
    </xf>
    <xf numFmtId="172" fontId="34" fillId="7" borderId="0" xfId="0" applyNumberFormat="1" applyFont="1" applyFill="1" applyBorder="1"/>
    <xf numFmtId="172" fontId="18" fillId="15" borderId="0" xfId="0" applyNumberFormat="1" applyFont="1" applyFill="1" applyBorder="1" applyAlignment="1">
      <alignment horizontal="right" vertical="center" indent="1"/>
    </xf>
    <xf numFmtId="172" fontId="0" fillId="0" borderId="14" xfId="0" applyNumberFormat="1" applyFill="1" applyBorder="1" applyAlignment="1" applyProtection="1">
      <alignment horizontal="right" vertical="center" indent="1"/>
      <protection locked="0"/>
    </xf>
    <xf numFmtId="172" fontId="0" fillId="0" borderId="14" xfId="0" applyNumberFormat="1" applyBorder="1" applyAlignment="1" applyProtection="1">
      <alignment horizontal="right" vertical="center" indent="1"/>
      <protection locked="0"/>
    </xf>
    <xf numFmtId="172" fontId="18" fillId="11" borderId="39" xfId="0" applyNumberFormat="1" applyFont="1" applyFill="1" applyBorder="1" applyAlignment="1">
      <alignment horizontal="right" vertical="center" indent="1"/>
    </xf>
    <xf numFmtId="172" fontId="0" fillId="6" borderId="0" xfId="0" applyNumberFormat="1" applyFill="1" applyBorder="1" applyAlignment="1">
      <alignment horizontal="right" vertical="center" indent="1"/>
    </xf>
    <xf numFmtId="172" fontId="18" fillId="11" borderId="14" xfId="0" applyNumberFormat="1" applyFont="1" applyFill="1" applyBorder="1" applyAlignment="1">
      <alignment horizontal="right" vertical="center" indent="1"/>
    </xf>
    <xf numFmtId="172" fontId="35" fillId="0" borderId="13" xfId="0" applyNumberFormat="1" applyFont="1" applyFill="1" applyBorder="1" applyAlignment="1" applyProtection="1">
      <alignment horizontal="right" vertical="center" indent="1"/>
      <protection locked="0"/>
    </xf>
    <xf numFmtId="172" fontId="35" fillId="0" borderId="13" xfId="0" applyNumberFormat="1" applyFont="1" applyBorder="1" applyAlignment="1" applyProtection="1">
      <alignment horizontal="right" vertical="center" indent="1"/>
      <protection locked="0"/>
    </xf>
    <xf numFmtId="172" fontId="5" fillId="11" borderId="42" xfId="0" applyNumberFormat="1" applyFont="1" applyFill="1" applyBorder="1" applyAlignment="1">
      <alignment horizontal="right" vertical="center" indent="1"/>
    </xf>
    <xf numFmtId="172" fontId="35" fillId="0" borderId="36" xfId="0" applyNumberFormat="1" applyFont="1" applyFill="1" applyBorder="1" applyAlignment="1" applyProtection="1">
      <alignment horizontal="right" vertical="center" indent="1"/>
      <protection locked="0"/>
    </xf>
    <xf numFmtId="172" fontId="35" fillId="0" borderId="36" xfId="0" applyNumberFormat="1" applyFont="1" applyBorder="1" applyAlignment="1" applyProtection="1">
      <alignment horizontal="right" vertical="center" indent="1"/>
      <protection locked="0"/>
    </xf>
    <xf numFmtId="172" fontId="5" fillId="11" borderId="41" xfId="0" applyNumberFormat="1" applyFont="1" applyFill="1" applyBorder="1" applyAlignment="1">
      <alignment horizontal="right" vertical="center" indent="1"/>
    </xf>
    <xf numFmtId="172" fontId="64" fillId="5" borderId="3" xfId="0" applyNumberFormat="1" applyFont="1" applyFill="1" applyBorder="1" applyAlignment="1">
      <alignment horizontal="right" vertical="center" indent="1"/>
    </xf>
    <xf numFmtId="172" fontId="64" fillId="5" borderId="4" xfId="0" applyNumberFormat="1" applyFont="1" applyFill="1" applyBorder="1" applyAlignment="1">
      <alignment horizontal="right" vertical="center" indent="1"/>
    </xf>
    <xf numFmtId="172" fontId="5" fillId="6" borderId="0" xfId="0" applyNumberFormat="1" applyFont="1" applyFill="1" applyBorder="1" applyAlignment="1">
      <alignment horizontal="right" vertical="center" indent="1"/>
    </xf>
    <xf numFmtId="172" fontId="5" fillId="11" borderId="39" xfId="0" applyNumberFormat="1" applyFont="1" applyFill="1" applyBorder="1" applyAlignment="1">
      <alignment horizontal="right" vertical="center" indent="1"/>
    </xf>
    <xf numFmtId="172" fontId="0" fillId="0" borderId="0" xfId="0" applyNumberFormat="1" applyFill="1" applyBorder="1" applyAlignment="1">
      <alignment horizontal="right" vertical="center" indent="1"/>
    </xf>
    <xf numFmtId="172" fontId="5" fillId="11" borderId="14" xfId="0" applyNumberFormat="1" applyFont="1" applyFill="1" applyBorder="1" applyAlignment="1">
      <alignment horizontal="right" vertical="center" indent="1"/>
    </xf>
    <xf numFmtId="172" fontId="18" fillId="5" borderId="22" xfId="0" applyNumberFormat="1" applyFont="1" applyFill="1" applyBorder="1" applyAlignment="1">
      <alignment horizontal="right" vertical="center" indent="1"/>
    </xf>
    <xf numFmtId="172" fontId="18" fillId="5" borderId="39" xfId="0" applyNumberFormat="1" applyFont="1" applyFill="1" applyBorder="1" applyAlignment="1">
      <alignment horizontal="right" vertical="center" indent="1"/>
    </xf>
    <xf numFmtId="172" fontId="18" fillId="0" borderId="0" xfId="0" applyNumberFormat="1" applyFont="1" applyFill="1" applyBorder="1" applyAlignment="1">
      <alignment horizontal="right" vertical="center" indent="1"/>
    </xf>
    <xf numFmtId="172" fontId="18" fillId="11" borderId="3" xfId="0" applyNumberFormat="1" applyFont="1" applyFill="1" applyBorder="1" applyAlignment="1">
      <alignment vertical="center"/>
    </xf>
    <xf numFmtId="172" fontId="18" fillId="11" borderId="4" xfId="0" applyNumberFormat="1" applyFont="1" applyFill="1" applyBorder="1" applyAlignment="1">
      <alignment vertical="center"/>
    </xf>
    <xf numFmtId="172" fontId="18" fillId="5" borderId="3" xfId="0" applyNumberFormat="1" applyFont="1" applyFill="1" applyBorder="1" applyAlignment="1">
      <alignment vertical="center"/>
    </xf>
    <xf numFmtId="172" fontId="18" fillId="5" borderId="4" xfId="0" applyNumberFormat="1" applyFont="1" applyFill="1" applyBorder="1" applyAlignment="1">
      <alignment vertical="center"/>
    </xf>
    <xf numFmtId="172" fontId="0" fillId="0" borderId="0" xfId="0" applyNumberFormat="1"/>
    <xf numFmtId="172" fontId="71" fillId="0" borderId="0" xfId="0" applyNumberFormat="1" applyFont="1"/>
    <xf numFmtId="172" fontId="18" fillId="6" borderId="0" xfId="0" applyNumberFormat="1" applyFont="1" applyFill="1" applyAlignment="1">
      <alignment horizontal="right"/>
    </xf>
    <xf numFmtId="172" fontId="18" fillId="6" borderId="0" xfId="0" applyNumberFormat="1" applyFont="1" applyFill="1"/>
    <xf numFmtId="172" fontId="16" fillId="6" borderId="0" xfId="0" applyNumberFormat="1" applyFont="1" applyFill="1" applyAlignment="1">
      <alignment horizontal="right"/>
    </xf>
    <xf numFmtId="0" fontId="16" fillId="17" borderId="14" xfId="0" applyFont="1" applyFill="1" applyBorder="1" applyAlignment="1" applyProtection="1">
      <alignment horizontal="center" vertical="center" wrapText="1"/>
      <protection locked="0"/>
    </xf>
    <xf numFmtId="0" fontId="16" fillId="5" borderId="21" xfId="0" applyFont="1" applyFill="1" applyBorder="1"/>
    <xf numFmtId="0" fontId="16" fillId="7" borderId="21" xfId="0" applyFont="1" applyFill="1" applyBorder="1"/>
    <xf numFmtId="172" fontId="16" fillId="11" borderId="22" xfId="13" applyNumberFormat="1" applyFont="1" applyFill="1" applyBorder="1"/>
    <xf numFmtId="172" fontId="16" fillId="7" borderId="22" xfId="13" applyNumberFormat="1" applyFont="1" applyFill="1" applyBorder="1"/>
    <xf numFmtId="173" fontId="16" fillId="19" borderId="14" xfId="13" applyNumberFormat="1" applyFont="1" applyFill="1" applyBorder="1"/>
    <xf numFmtId="173" fontId="16" fillId="5" borderId="13" xfId="13" applyNumberFormat="1" applyFont="1" applyFill="1" applyBorder="1" applyAlignment="1" applyProtection="1">
      <alignment vertical="center"/>
    </xf>
    <xf numFmtId="173" fontId="16" fillId="5" borderId="0" xfId="13" applyNumberFormat="1" applyFont="1" applyFill="1" applyBorder="1" applyAlignment="1" applyProtection="1">
      <alignment vertical="center"/>
    </xf>
    <xf numFmtId="173" fontId="16" fillId="5" borderId="0" xfId="13" applyNumberFormat="1" applyFont="1" applyFill="1" applyBorder="1" applyAlignment="1">
      <alignment vertical="center"/>
    </xf>
    <xf numFmtId="173" fontId="62" fillId="4" borderId="22" xfId="0" applyNumberFormat="1" applyFont="1" applyFill="1" applyBorder="1" applyAlignment="1">
      <alignment horizontal="right" vertical="center" indent="1"/>
    </xf>
    <xf numFmtId="0" fontId="0" fillId="0" borderId="0" xfId="0" applyAlignment="1">
      <alignment vertical="top" wrapText="1"/>
    </xf>
    <xf numFmtId="0" fontId="0" fillId="0" borderId="0" xfId="0" applyAlignment="1">
      <alignment horizontal="left" vertical="top" wrapText="1"/>
    </xf>
    <xf numFmtId="0" fontId="53" fillId="5" borderId="0" xfId="0" applyFont="1" applyFill="1" applyAlignment="1">
      <alignment horizontal="left" indent="1"/>
    </xf>
    <xf numFmtId="0" fontId="6" fillId="5" borderId="0" xfId="0" applyFont="1" applyFill="1" applyAlignment="1">
      <alignment horizontal="left" vertical="top" indent="1"/>
    </xf>
    <xf numFmtId="0" fontId="72" fillId="5" borderId="0" xfId="0" applyFont="1" applyFill="1" applyAlignment="1">
      <alignment wrapText="1"/>
    </xf>
    <xf numFmtId="0" fontId="18" fillId="5" borderId="0" xfId="0" applyFont="1" applyFill="1" applyAlignment="1">
      <alignment wrapText="1"/>
    </xf>
    <xf numFmtId="1" fontId="43" fillId="5" borderId="5" xfId="0" applyNumberFormat="1" applyFont="1" applyFill="1" applyBorder="1" applyAlignment="1">
      <alignment horizontal="center" vertical="center" wrapText="1"/>
    </xf>
    <xf numFmtId="1" fontId="43" fillId="5" borderId="6" xfId="0" applyNumberFormat="1" applyFont="1" applyFill="1" applyBorder="1" applyAlignment="1">
      <alignment horizontal="center" vertical="center" wrapText="1"/>
    </xf>
    <xf numFmtId="0" fontId="43" fillId="5" borderId="16" xfId="0" applyFont="1" applyFill="1" applyBorder="1" applyAlignment="1">
      <alignment horizontal="center" vertical="center" wrapText="1"/>
    </xf>
    <xf numFmtId="0" fontId="43" fillId="5" borderId="2" xfId="0" applyFont="1" applyFill="1" applyBorder="1" applyAlignment="1">
      <alignment horizontal="center" vertical="center" wrapText="1"/>
    </xf>
    <xf numFmtId="0" fontId="43" fillId="5" borderId="3" xfId="0" applyFont="1" applyFill="1" applyBorder="1" applyAlignment="1">
      <alignment horizontal="center" vertical="center" wrapText="1"/>
    </xf>
    <xf numFmtId="0" fontId="43" fillId="5" borderId="4" xfId="0" applyFont="1" applyFill="1" applyBorder="1" applyAlignment="1">
      <alignment horizontal="center" vertical="center" wrapText="1"/>
    </xf>
    <xf numFmtId="49" fontId="43" fillId="5" borderId="2" xfId="0" applyNumberFormat="1" applyFont="1" applyFill="1" applyBorder="1" applyAlignment="1">
      <alignment horizontal="center" vertical="center" wrapText="1"/>
    </xf>
    <xf numFmtId="49" fontId="43" fillId="5" borderId="3" xfId="0" applyNumberFormat="1" applyFont="1" applyFill="1" applyBorder="1" applyAlignment="1">
      <alignment horizontal="center" vertical="center" wrapText="1"/>
    </xf>
    <xf numFmtId="49" fontId="43" fillId="5" borderId="4" xfId="0" applyNumberFormat="1" applyFont="1" applyFill="1" applyBorder="1" applyAlignment="1">
      <alignment horizontal="center" vertical="center" wrapText="1"/>
    </xf>
    <xf numFmtId="1" fontId="43" fillId="5" borderId="2" xfId="0" applyNumberFormat="1" applyFont="1" applyFill="1" applyBorder="1" applyAlignment="1">
      <alignment horizontal="center" vertical="center" wrapText="1"/>
    </xf>
    <xf numFmtId="1" fontId="43" fillId="5" borderId="3" xfId="0" applyNumberFormat="1" applyFont="1" applyFill="1" applyBorder="1" applyAlignment="1">
      <alignment horizontal="center" vertical="center" wrapText="1"/>
    </xf>
    <xf numFmtId="1" fontId="43" fillId="5" borderId="4" xfId="0" applyNumberFormat="1" applyFont="1" applyFill="1" applyBorder="1" applyAlignment="1">
      <alignment horizontal="center" vertical="center" wrapText="1"/>
    </xf>
    <xf numFmtId="1" fontId="43" fillId="5" borderId="32" xfId="0" applyNumberFormat="1" applyFont="1" applyFill="1" applyBorder="1" applyAlignment="1">
      <alignment horizontal="center" vertical="center" wrapText="1"/>
    </xf>
    <xf numFmtId="1" fontId="43" fillId="5" borderId="0" xfId="0" applyNumberFormat="1" applyFont="1" applyFill="1" applyBorder="1" applyAlignment="1">
      <alignment horizontal="center" vertical="center" wrapText="1"/>
    </xf>
    <xf numFmtId="0" fontId="72" fillId="5" borderId="0" xfId="0" applyFont="1" applyFill="1" applyBorder="1" applyAlignment="1">
      <alignment wrapText="1"/>
    </xf>
    <xf numFmtId="168" fontId="27" fillId="7" borderId="0" xfId="3" applyNumberFormat="1" applyFont="1" applyFill="1" applyBorder="1" applyAlignment="1">
      <alignment horizontal="center"/>
    </xf>
    <xf numFmtId="0" fontId="12" fillId="7" borderId="0" xfId="0" applyFont="1" applyFill="1" applyBorder="1" applyAlignment="1">
      <alignment horizontal="center"/>
    </xf>
    <xf numFmtId="0" fontId="10" fillId="7" borderId="0" xfId="0" applyFont="1" applyFill="1" applyBorder="1" applyAlignment="1"/>
    <xf numFmtId="168" fontId="43" fillId="5" borderId="21" xfId="3" applyNumberFormat="1" applyFont="1" applyFill="1" applyBorder="1" applyAlignment="1">
      <alignment horizontal="left"/>
    </xf>
    <xf numFmtId="168" fontId="43" fillId="5" borderId="22" xfId="3" applyNumberFormat="1" applyFont="1" applyFill="1" applyBorder="1" applyAlignment="1">
      <alignment horizontal="left"/>
    </xf>
    <xf numFmtId="168" fontId="43" fillId="5" borderId="17" xfId="3" applyNumberFormat="1" applyFont="1" applyFill="1" applyBorder="1" applyAlignment="1">
      <alignment horizontal="left"/>
    </xf>
    <xf numFmtId="0" fontId="43" fillId="5" borderId="18" xfId="0" applyFont="1" applyFill="1" applyBorder="1" applyAlignment="1">
      <alignment horizontal="left"/>
    </xf>
    <xf numFmtId="168" fontId="43" fillId="5" borderId="25" xfId="3" applyNumberFormat="1" applyFont="1" applyFill="1" applyBorder="1" applyAlignment="1">
      <alignment horizontal="left"/>
    </xf>
    <xf numFmtId="0" fontId="43" fillId="5" borderId="26" xfId="0" applyFont="1" applyFill="1" applyBorder="1" applyAlignment="1">
      <alignment horizontal="left"/>
    </xf>
    <xf numFmtId="168" fontId="43" fillId="5" borderId="14" xfId="3" applyNumberFormat="1" applyFont="1" applyFill="1" applyBorder="1" applyAlignment="1">
      <alignment horizontal="left"/>
    </xf>
    <xf numFmtId="168" fontId="61" fillId="7" borderId="0" xfId="3" applyNumberFormat="1" applyFont="1" applyFill="1" applyBorder="1" applyAlignment="1">
      <alignment wrapText="1"/>
    </xf>
    <xf numFmtId="168" fontId="15" fillId="7" borderId="0" xfId="3" applyNumberFormat="1" applyFont="1" applyFill="1" applyBorder="1" applyAlignment="1">
      <alignment wrapText="1"/>
    </xf>
    <xf numFmtId="172" fontId="61" fillId="7" borderId="32" xfId="4" applyNumberFormat="1" applyFont="1" applyFill="1" applyBorder="1" applyAlignment="1">
      <alignment horizontal="left"/>
    </xf>
    <xf numFmtId="172" fontId="61" fillId="7" borderId="0" xfId="4" applyNumberFormat="1" applyFont="1" applyFill="1" applyBorder="1" applyAlignment="1">
      <alignment horizontal="left"/>
    </xf>
    <xf numFmtId="0" fontId="16" fillId="5" borderId="13" xfId="5" applyFont="1" applyFill="1" applyBorder="1" applyAlignment="1">
      <alignment horizontal="center" wrapText="1" shrinkToFit="1"/>
    </xf>
    <xf numFmtId="0" fontId="16" fillId="5" borderId="0" xfId="5" applyFont="1" applyFill="1" applyBorder="1" applyAlignment="1">
      <alignment horizontal="center" wrapText="1" shrinkToFit="1"/>
    </xf>
    <xf numFmtId="168" fontId="16" fillId="11" borderId="0" xfId="3" applyNumberFormat="1" applyFont="1" applyFill="1" applyBorder="1" applyAlignment="1">
      <alignment horizontal="right" vertical="center" wrapText="1"/>
    </xf>
    <xf numFmtId="168" fontId="16" fillId="11" borderId="33" xfId="3" applyNumberFormat="1" applyFont="1" applyFill="1" applyBorder="1" applyAlignment="1">
      <alignment horizontal="right" vertical="center" wrapText="1"/>
    </xf>
    <xf numFmtId="168" fontId="16" fillId="11" borderId="0" xfId="3" applyNumberFormat="1" applyFont="1" applyFill="1" applyBorder="1" applyAlignment="1">
      <alignment horizontal="right" vertical="center"/>
    </xf>
    <xf numFmtId="168" fontId="16" fillId="11" borderId="33" xfId="3" applyNumberFormat="1" applyFont="1" applyFill="1" applyBorder="1" applyAlignment="1">
      <alignment horizontal="right" vertical="center"/>
    </xf>
    <xf numFmtId="0" fontId="46" fillId="5" borderId="0" xfId="0" applyFont="1" applyFill="1" applyAlignment="1">
      <alignment horizontal="left" indent="1"/>
    </xf>
    <xf numFmtId="0" fontId="15" fillId="7" borderId="15" xfId="0" applyFont="1" applyFill="1" applyBorder="1" applyAlignment="1">
      <alignment horizontal="left" vertical="top"/>
    </xf>
    <xf numFmtId="0" fontId="15" fillId="7" borderId="19" xfId="0" applyFont="1" applyFill="1" applyBorder="1" applyAlignment="1">
      <alignment horizontal="left" vertical="top" wrapText="1" indent="1"/>
    </xf>
    <xf numFmtId="0" fontId="15" fillId="7" borderId="0" xfId="0" applyFont="1" applyFill="1" applyBorder="1" applyAlignment="1">
      <alignment horizontal="left" vertical="top" wrapText="1" indent="1"/>
    </xf>
    <xf numFmtId="0" fontId="0" fillId="12" borderId="21" xfId="0" applyFont="1" applyFill="1" applyBorder="1" applyAlignment="1" applyProtection="1">
      <alignment horizontal="left" vertical="center" indent="1"/>
      <protection locked="0"/>
    </xf>
    <xf numFmtId="0" fontId="0" fillId="12" borderId="14" xfId="0" applyFont="1" applyFill="1" applyBorder="1" applyAlignment="1" applyProtection="1">
      <alignment horizontal="left" vertical="center" indent="1"/>
      <protection locked="0"/>
    </xf>
    <xf numFmtId="0" fontId="43" fillId="5" borderId="21" xfId="0" applyFont="1" applyFill="1" applyBorder="1" applyAlignment="1">
      <alignment horizontal="left" vertical="center" wrapText="1" indent="1"/>
    </xf>
    <xf numFmtId="0" fontId="50" fillId="5" borderId="21" xfId="0" applyFont="1" applyFill="1" applyBorder="1" applyAlignment="1">
      <alignment horizontal="left" vertical="center" wrapText="1" indent="1"/>
    </xf>
    <xf numFmtId="0" fontId="16" fillId="5" borderId="14" xfId="0" applyFont="1" applyFill="1" applyBorder="1" applyAlignment="1">
      <alignment horizontal="center" vertical="center"/>
    </xf>
    <xf numFmtId="0" fontId="16" fillId="5" borderId="22" xfId="0" applyFont="1" applyFill="1" applyBorder="1" applyAlignment="1">
      <alignment horizontal="center" vertical="center"/>
    </xf>
    <xf numFmtId="0" fontId="48" fillId="5" borderId="22" xfId="0" applyFont="1" applyFill="1" applyBorder="1" applyAlignment="1">
      <alignment horizontal="center" vertical="center"/>
    </xf>
    <xf numFmtId="0" fontId="43" fillId="5" borderId="17" xfId="0" applyFont="1" applyFill="1" applyBorder="1" applyAlignment="1">
      <alignment horizontal="left" vertical="center" wrapText="1" indent="1"/>
    </xf>
    <xf numFmtId="0" fontId="43" fillId="5" borderId="18" xfId="0" applyFont="1" applyFill="1" applyBorder="1" applyAlignment="1">
      <alignment horizontal="left" vertical="center" indent="1"/>
    </xf>
    <xf numFmtId="0" fontId="43" fillId="5" borderId="19" xfId="0" applyFont="1" applyFill="1" applyBorder="1" applyAlignment="1">
      <alignment horizontal="left" vertical="center" indent="1"/>
    </xf>
    <xf numFmtId="0" fontId="43" fillId="5" borderId="20" xfId="0" applyFont="1" applyFill="1" applyBorder="1" applyAlignment="1">
      <alignment horizontal="left" vertical="center" indent="1"/>
    </xf>
    <xf numFmtId="0" fontId="43" fillId="5" borderId="23" xfId="0" applyFont="1" applyFill="1" applyBorder="1" applyAlignment="1">
      <alignment horizontal="left" vertical="center" indent="1"/>
    </xf>
    <xf numFmtId="0" fontId="43" fillId="5" borderId="24" xfId="0" applyFont="1" applyFill="1" applyBorder="1" applyAlignment="1">
      <alignment horizontal="left" vertical="center" indent="1"/>
    </xf>
    <xf numFmtId="0" fontId="43" fillId="5" borderId="21" xfId="0" applyFont="1" applyFill="1" applyBorder="1" applyAlignment="1">
      <alignment horizontal="left" vertical="center" indent="1"/>
    </xf>
    <xf numFmtId="0" fontId="43" fillId="5" borderId="14" xfId="0" applyFont="1" applyFill="1" applyBorder="1" applyAlignment="1">
      <alignment horizontal="left" vertical="center" indent="1"/>
    </xf>
    <xf numFmtId="0" fontId="43" fillId="5" borderId="22" xfId="0" applyFont="1" applyFill="1" applyBorder="1" applyAlignment="1">
      <alignment horizontal="left" vertical="center" indent="1"/>
    </xf>
    <xf numFmtId="0" fontId="50" fillId="5" borderId="19" xfId="0" applyFont="1" applyFill="1" applyBorder="1" applyAlignment="1">
      <alignment horizontal="left" vertical="center" wrapText="1" indent="1"/>
    </xf>
    <xf numFmtId="0" fontId="43" fillId="5" borderId="23" xfId="0" applyFont="1" applyFill="1" applyBorder="1" applyAlignment="1">
      <alignment horizontal="left" vertical="center" wrapText="1" indent="1"/>
    </xf>
    <xf numFmtId="0" fontId="43" fillId="5" borderId="14" xfId="0" applyFont="1" applyFill="1" applyBorder="1" applyAlignment="1">
      <alignment horizontal="left" vertical="center" wrapText="1" indent="1"/>
    </xf>
    <xf numFmtId="0" fontId="43" fillId="5" borderId="22" xfId="0" applyFont="1" applyFill="1" applyBorder="1" applyAlignment="1">
      <alignment horizontal="left" vertical="center" wrapText="1" indent="1"/>
    </xf>
    <xf numFmtId="0" fontId="16" fillId="11" borderId="21" xfId="0" applyFont="1" applyFill="1" applyBorder="1" applyAlignment="1">
      <alignment horizontal="left" vertical="center" indent="1"/>
    </xf>
    <xf numFmtId="0" fontId="16" fillId="11" borderId="14" xfId="0" applyFont="1" applyFill="1" applyBorder="1" applyAlignment="1">
      <alignment horizontal="left" vertical="center" indent="1"/>
    </xf>
    <xf numFmtId="0" fontId="35" fillId="15" borderId="0" xfId="3" applyNumberFormat="1" applyFont="1" applyFill="1" applyBorder="1" applyAlignment="1">
      <alignment horizontal="left" vertical="center" wrapText="1"/>
    </xf>
    <xf numFmtId="0" fontId="4" fillId="15" borderId="0" xfId="0" applyFont="1" applyFill="1" applyBorder="1" applyAlignment="1">
      <alignment horizontal="left" vertical="top" wrapText="1"/>
    </xf>
    <xf numFmtId="0" fontId="35" fillId="15" borderId="0" xfId="0" applyFont="1" applyFill="1" applyBorder="1" applyAlignment="1">
      <alignment vertical="top" wrapText="1"/>
    </xf>
    <xf numFmtId="0" fontId="8" fillId="15" borderId="0" xfId="0" applyFont="1" applyFill="1" applyBorder="1" applyAlignment="1">
      <alignment vertical="top" wrapText="1"/>
    </xf>
    <xf numFmtId="168" fontId="35" fillId="15" borderId="0" xfId="3" applyNumberFormat="1" applyFont="1" applyFill="1" applyBorder="1" applyAlignment="1">
      <alignment horizontal="left" vertical="center" wrapText="1"/>
    </xf>
    <xf numFmtId="0" fontId="63" fillId="0" borderId="6" xfId="0" applyFont="1" applyBorder="1" applyAlignment="1">
      <alignment horizontal="right"/>
    </xf>
    <xf numFmtId="172" fontId="63" fillId="0" borderId="32" xfId="0" applyNumberFormat="1" applyFont="1" applyFill="1" applyBorder="1" applyAlignment="1">
      <alignment horizontal="left" vertical="center" indent="1"/>
    </xf>
    <xf numFmtId="172" fontId="63" fillId="0" borderId="0" xfId="0" applyNumberFormat="1" applyFont="1" applyFill="1" applyBorder="1" applyAlignment="1">
      <alignment horizontal="left" vertical="center" indent="1"/>
    </xf>
    <xf numFmtId="0" fontId="63" fillId="0" borderId="32" xfId="0" applyFont="1" applyFill="1" applyBorder="1" applyAlignment="1">
      <alignment horizontal="left" vertical="center" indent="1"/>
    </xf>
    <xf numFmtId="0" fontId="54" fillId="0" borderId="0" xfId="0" applyFont="1" applyFill="1" applyBorder="1" applyAlignment="1">
      <alignment horizontal="left" vertical="center" indent="1"/>
    </xf>
    <xf numFmtId="172" fontId="0" fillId="0" borderId="32" xfId="0" applyNumberFormat="1" applyFill="1" applyBorder="1" applyAlignment="1">
      <alignment horizontal="left" vertical="top" wrapText="1" indent="1"/>
    </xf>
    <xf numFmtId="172" fontId="0" fillId="0" borderId="0" xfId="0" applyNumberFormat="1" applyFill="1" applyBorder="1" applyAlignment="1">
      <alignment horizontal="left" vertical="top" wrapText="1" indent="1"/>
    </xf>
    <xf numFmtId="0" fontId="0" fillId="0" borderId="0" xfId="0" applyFill="1" applyBorder="1" applyAlignment="1" applyProtection="1">
      <alignment horizontal="left" vertical="center" wrapText="1" indent="1"/>
      <protection locked="0"/>
    </xf>
    <xf numFmtId="0" fontId="63" fillId="0" borderId="15" xfId="0" applyFont="1" applyBorder="1" applyAlignment="1">
      <alignment horizontal="left" vertical="center" wrapText="1" readingOrder="1"/>
    </xf>
    <xf numFmtId="172" fontId="0" fillId="6" borderId="32" xfId="0" applyNumberFormat="1" applyFill="1" applyBorder="1" applyAlignment="1">
      <alignment horizontal="left" vertical="center" wrapText="1" indent="1"/>
    </xf>
    <xf numFmtId="172" fontId="0" fillId="6" borderId="0" xfId="0" applyNumberFormat="1" applyFill="1" applyBorder="1" applyAlignment="1">
      <alignment horizontal="left" vertical="center" wrapText="1" indent="1"/>
    </xf>
    <xf numFmtId="172" fontId="0" fillId="6" borderId="0" xfId="0" applyNumberFormat="1" applyFill="1" applyBorder="1" applyAlignment="1">
      <alignment horizontal="left" vertical="center" indent="1"/>
    </xf>
    <xf numFmtId="0" fontId="63" fillId="0" borderId="15" xfId="0" applyFont="1" applyBorder="1"/>
    <xf numFmtId="0" fontId="63" fillId="6" borderId="32" xfId="0" applyFont="1" applyFill="1" applyBorder="1" applyAlignment="1">
      <alignment horizontal="left" vertical="top" wrapText="1" indent="1"/>
    </xf>
    <xf numFmtId="0" fontId="63" fillId="6" borderId="0" xfId="0" applyFont="1" applyFill="1" applyBorder="1" applyAlignment="1">
      <alignment horizontal="left" vertical="top" wrapText="1" indent="1"/>
    </xf>
    <xf numFmtId="172" fontId="63" fillId="6" borderId="32" xfId="0" applyNumberFormat="1" applyFont="1" applyFill="1" applyBorder="1" applyAlignment="1">
      <alignment horizontal="left" vertical="top" wrapText="1" indent="1"/>
    </xf>
    <xf numFmtId="172" fontId="63" fillId="6" borderId="0" xfId="0" applyNumberFormat="1" applyFont="1" applyFill="1" applyBorder="1" applyAlignment="1">
      <alignment horizontal="left" vertical="top" indent="1"/>
    </xf>
    <xf numFmtId="9" fontId="0" fillId="6" borderId="32" xfId="0" applyNumberFormat="1" applyFill="1" applyBorder="1" applyAlignment="1">
      <alignment horizontal="left" vertical="center" wrapText="1" indent="1"/>
    </xf>
    <xf numFmtId="9" fontId="0" fillId="6" borderId="0" xfId="0" applyNumberFormat="1" applyFill="1" applyBorder="1" applyAlignment="1">
      <alignment horizontal="left" vertical="center" wrapText="1" indent="1"/>
    </xf>
    <xf numFmtId="0" fontId="8" fillId="0" borderId="0" xfId="0" applyFont="1" applyAlignment="1">
      <alignment horizontal="center" vertical="center"/>
    </xf>
    <xf numFmtId="0" fontId="8" fillId="0" borderId="0" xfId="0" applyFont="1" applyAlignment="1">
      <alignment horizontal="center"/>
    </xf>
  </cellXfs>
  <cellStyles count="14">
    <cellStyle name="Comma" xfId="12" builtinId="3"/>
    <cellStyle name="Comma 2" xfId="3"/>
    <cellStyle name="Comma 2 2" xfId="6"/>
    <cellStyle name="Comma 3" xfId="8"/>
    <cellStyle name="Comma 4" xfId="7"/>
    <cellStyle name="Currency" xfId="13" builtinId="4"/>
    <cellStyle name="Currency 2" xfId="4"/>
    <cellStyle name="Normal" xfId="0" builtinId="0"/>
    <cellStyle name="Normal 2" xfId="5"/>
    <cellStyle name="Normal 2 2" xfId="9"/>
    <cellStyle name="Normal 2 3" xfId="10"/>
    <cellStyle name="Normal 3" xfId="1"/>
    <cellStyle name="Percent" xfId="2" builtinId="5"/>
    <cellStyle name="Percent 2" xfId="11"/>
  </cellStyles>
  <dxfs count="34">
    <dxf>
      <numFmt numFmtId="0" formatCode="General"/>
      <alignment horizontal="right" vertical="bottom" textRotation="0" wrapText="0" indent="0" justifyLastLine="0" shrinkToFit="0" readingOrder="0"/>
    </dxf>
    <dxf>
      <numFmt numFmtId="0" formatCode="General"/>
    </dxf>
    <dxf>
      <alignment horizontal="center" vertical="bottom" textRotation="0" wrapText="0" indent="0" justifyLastLine="0" shrinkToFit="0" readingOrder="0"/>
    </dxf>
    <dxf>
      <font>
        <color rgb="FF9C0006"/>
      </font>
      <fill>
        <patternFill>
          <bgColor rgb="FFFFC7CE"/>
        </patternFill>
      </fill>
    </dxf>
    <dxf>
      <numFmt numFmtId="0" formatCode="General"/>
    </dxf>
    <dxf>
      <fill>
        <patternFill>
          <bgColor rgb="FFFF0000"/>
        </patternFill>
      </fill>
    </dxf>
    <dxf>
      <fill>
        <patternFill>
          <bgColor rgb="FFFFFF00"/>
        </patternFill>
      </fill>
    </dxf>
    <dxf>
      <fill>
        <patternFill>
          <bgColor rgb="FF00CC00"/>
        </patternFill>
      </fill>
    </dxf>
    <dxf>
      <font>
        <color theme="0"/>
      </font>
      <fill>
        <patternFill>
          <bgColor theme="1"/>
        </patternFill>
      </fill>
    </dxf>
    <dxf>
      <font>
        <color theme="0"/>
      </font>
      <fill>
        <patternFill>
          <bgColor theme="1"/>
        </patternFill>
      </fill>
    </dxf>
    <dxf>
      <fill>
        <patternFill>
          <bgColor rgb="FFFF0000"/>
        </patternFill>
      </fill>
    </dxf>
    <dxf>
      <fill>
        <patternFill>
          <bgColor rgb="FFFFFF00"/>
        </patternFill>
      </fill>
    </dxf>
    <dxf>
      <fill>
        <patternFill>
          <bgColor rgb="FF00CC00"/>
        </patternFill>
      </fill>
    </dxf>
    <dxf>
      <font>
        <color theme="0"/>
      </font>
      <fill>
        <patternFill>
          <bgColor theme="1"/>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00CC00"/>
        </patternFill>
      </fill>
    </dxf>
    <dxf>
      <font>
        <color theme="0"/>
      </font>
      <fill>
        <patternFill>
          <bgColor theme="1"/>
        </patternFill>
      </fill>
    </dxf>
    <dxf>
      <font>
        <color theme="0"/>
      </font>
      <fill>
        <patternFill>
          <bgColor theme="1"/>
        </patternFill>
      </fill>
    </dxf>
    <dxf>
      <fill>
        <patternFill>
          <bgColor rgb="FFFF0000"/>
        </patternFill>
      </fill>
    </dxf>
    <dxf>
      <fill>
        <patternFill>
          <bgColor rgb="FFFF6600"/>
        </patternFill>
      </fill>
    </dxf>
    <dxf>
      <fill>
        <patternFill>
          <bgColor rgb="FFFFFF00"/>
        </patternFill>
      </fill>
    </dxf>
    <dxf>
      <fill>
        <patternFill>
          <bgColor rgb="FF00CC00"/>
        </patternFill>
      </fill>
    </dxf>
    <dxf>
      <font>
        <color theme="0"/>
      </font>
      <fill>
        <patternFill>
          <bgColor theme="1"/>
        </patternFill>
      </fill>
    </dxf>
    <dxf>
      <fill>
        <patternFill>
          <bgColor rgb="FFFF0000"/>
        </patternFill>
      </fill>
    </dxf>
    <dxf>
      <fill>
        <patternFill>
          <bgColor rgb="FFFFFF00"/>
        </patternFill>
      </fill>
    </dxf>
    <dxf>
      <fill>
        <patternFill>
          <bgColor rgb="FF00CC00"/>
        </patternFill>
      </fill>
    </dxf>
    <dxf>
      <font>
        <color theme="0"/>
      </font>
      <fill>
        <patternFill>
          <bgColor theme="1"/>
        </patternFill>
      </fill>
    </dxf>
    <dxf>
      <fill>
        <patternFill>
          <bgColor rgb="FFFF0000"/>
        </patternFill>
      </fill>
    </dxf>
    <dxf>
      <fill>
        <patternFill>
          <bgColor rgb="FFFF6600"/>
        </patternFill>
      </fill>
    </dxf>
    <dxf>
      <fill>
        <patternFill>
          <bgColor rgb="FFFFFF00"/>
        </patternFill>
      </fill>
    </dxf>
    <dxf>
      <fill>
        <patternFill>
          <bgColor rgb="FF00CC00"/>
        </patternFill>
      </fill>
    </dxf>
  </dxfs>
  <tableStyles count="0" defaultTableStyle="TableStyleMedium2" defaultPivotStyle="PivotStyleLight16"/>
  <colors>
    <mruColors>
      <color rgb="FFCDFFCD"/>
      <color rgb="FF9BFF9B"/>
      <color rgb="FF69FF69"/>
      <color rgb="FF00CC00"/>
      <color rgb="FFFFCCFF"/>
      <color rgb="FFCC99FF"/>
      <color rgb="FFDCFDD7"/>
      <color rgb="FFBFFBB7"/>
      <color rgb="FFD5FFD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doughnutChart>
        <c:varyColors val="1"/>
        <c:ser>
          <c:idx val="0"/>
          <c:order val="0"/>
          <c:tx>
            <c:strRef>
              <c:f>'ARAT - Graphs'!$F$44</c:f>
              <c:strCache>
                <c:ptCount val="1"/>
                <c:pt idx="0">
                  <c:v>Level of Priority to Replace/Repair the Water Point System</c:v>
                </c:pt>
              </c:strCache>
            </c:strRef>
          </c:tx>
          <c:spPr>
            <a:ln>
              <a:noFill/>
            </a:ln>
          </c:spPr>
          <c:dPt>
            <c:idx val="0"/>
            <c:bubble3D val="0"/>
            <c:spPr>
              <a:solidFill>
                <a:schemeClr val="accent2"/>
              </a:solidFill>
              <a:ln w="19050">
                <a:noFill/>
              </a:ln>
              <a:effectLst/>
            </c:spPr>
            <c:extLst xmlns:c16r2="http://schemas.microsoft.com/office/drawing/2015/06/chart">
              <c:ext xmlns:c16="http://schemas.microsoft.com/office/drawing/2014/chart" uri="{C3380CC4-5D6E-409C-BE32-E72D297353CC}">
                <c16:uniqueId val="{00000001-0BD3-4E6E-98FA-BE44AF8D0802}"/>
              </c:ext>
            </c:extLst>
          </c:dPt>
          <c:dPt>
            <c:idx val="1"/>
            <c:bubble3D val="0"/>
            <c:spPr>
              <a:solidFill>
                <a:schemeClr val="accent3"/>
              </a:solidFill>
              <a:ln w="19050">
                <a:noFill/>
              </a:ln>
              <a:effectLst/>
            </c:spPr>
            <c:extLst xmlns:c16r2="http://schemas.microsoft.com/office/drawing/2015/06/chart">
              <c:ext xmlns:c16="http://schemas.microsoft.com/office/drawing/2014/chart" uri="{C3380CC4-5D6E-409C-BE32-E72D297353CC}">
                <c16:uniqueId val="{00000003-0BD3-4E6E-98FA-BE44AF8D0802}"/>
              </c:ext>
            </c:extLst>
          </c:dPt>
          <c:dPt>
            <c:idx val="2"/>
            <c:bubble3D val="0"/>
            <c:spPr>
              <a:solidFill>
                <a:schemeClr val="accent4"/>
              </a:solidFill>
              <a:ln w="19050">
                <a:noFill/>
              </a:ln>
              <a:effectLst/>
            </c:spPr>
            <c:extLst xmlns:c16r2="http://schemas.microsoft.com/office/drawing/2015/06/chart">
              <c:ext xmlns:c16="http://schemas.microsoft.com/office/drawing/2014/chart" uri="{C3380CC4-5D6E-409C-BE32-E72D297353CC}">
                <c16:uniqueId val="{00000005-0BD3-4E6E-98FA-BE44AF8D0802}"/>
              </c:ext>
            </c:extLst>
          </c:dPt>
          <c:dPt>
            <c:idx val="3"/>
            <c:bubble3D val="0"/>
            <c:spPr>
              <a:solidFill>
                <a:schemeClr val="accent1"/>
              </a:solidFill>
              <a:ln w="19050">
                <a:noFill/>
              </a:ln>
              <a:effectLst/>
            </c:spPr>
            <c:extLst xmlns:c16r2="http://schemas.microsoft.com/office/drawing/2015/06/chart">
              <c:ext xmlns:c16="http://schemas.microsoft.com/office/drawing/2014/chart" uri="{C3380CC4-5D6E-409C-BE32-E72D297353CC}">
                <c16:uniqueId val="{00000007-0BD3-4E6E-98FA-BE44AF8D0802}"/>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'ARAT - Graphs'!$E$45:$E$48</c:f>
              <c:strCache>
                <c:ptCount val="4"/>
                <c:pt idx="0">
                  <c:v>High Priority</c:v>
                </c:pt>
                <c:pt idx="1">
                  <c:v>Medium Priority</c:v>
                </c:pt>
                <c:pt idx="2">
                  <c:v>New Construction Needed</c:v>
                </c:pt>
                <c:pt idx="3">
                  <c:v>Low Priority</c:v>
                </c:pt>
              </c:strCache>
            </c:strRef>
          </c:cat>
          <c:val>
            <c:numRef>
              <c:f>'ARAT - Graphs'!$F$45:$F$48</c:f>
              <c:numCache>
                <c:formatCode>General</c:formatCode>
                <c:ptCount val="4"/>
                <c:pt idx="0">
                  <c:v>5</c:v>
                </c:pt>
                <c:pt idx="1">
                  <c:v>1</c:v>
                </c:pt>
                <c:pt idx="2">
                  <c:v>#N/A</c:v>
                </c:pt>
                <c:pt idx="3">
                  <c:v>#N/A</c:v>
                </c:pt>
              </c:numCache>
            </c:numRef>
          </c:val>
          <c:extLst xmlns:c16r2="http://schemas.microsoft.com/office/drawing/2015/06/chart">
            <c:ext xmlns:c16="http://schemas.microsoft.com/office/drawing/2014/chart" uri="{C3380CC4-5D6E-409C-BE32-E72D297353CC}">
              <c16:uniqueId val="{00000008-0BD3-4E6E-98FA-BE44AF8D0802}"/>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doughnutChart>
        <c:varyColors val="1"/>
        <c:ser>
          <c:idx val="0"/>
          <c:order val="0"/>
          <c:tx>
            <c:strRef>
              <c:f>'ARAT - Graphs'!$F$36</c:f>
              <c:strCache>
                <c:ptCount val="1"/>
                <c:pt idx="0">
                  <c:v>Risk Based on Age</c:v>
                </c:pt>
              </c:strCache>
            </c:strRef>
          </c:tx>
          <c:spPr>
            <a:ln>
              <a:noFill/>
            </a:ln>
          </c:spPr>
          <c:dPt>
            <c:idx val="0"/>
            <c:bubble3D val="0"/>
            <c:spPr>
              <a:solidFill>
                <a:schemeClr val="accent2"/>
              </a:solidFill>
              <a:ln w="19050">
                <a:noFill/>
              </a:ln>
              <a:effectLst/>
            </c:spPr>
            <c:extLst xmlns:c16r2="http://schemas.microsoft.com/office/drawing/2015/06/chart">
              <c:ext xmlns:c16="http://schemas.microsoft.com/office/drawing/2014/chart" uri="{C3380CC4-5D6E-409C-BE32-E72D297353CC}">
                <c16:uniqueId val="{00000001-0717-440A-8CEE-199A607D5073}"/>
              </c:ext>
            </c:extLst>
          </c:dPt>
          <c:dPt>
            <c:idx val="1"/>
            <c:bubble3D val="0"/>
            <c:spPr>
              <a:solidFill>
                <a:schemeClr val="accent3"/>
              </a:solidFill>
              <a:ln w="19050">
                <a:noFill/>
              </a:ln>
              <a:effectLst/>
            </c:spPr>
            <c:extLst xmlns:c16r2="http://schemas.microsoft.com/office/drawing/2015/06/chart">
              <c:ext xmlns:c16="http://schemas.microsoft.com/office/drawing/2014/chart" uri="{C3380CC4-5D6E-409C-BE32-E72D297353CC}">
                <c16:uniqueId val="{00000003-0717-440A-8CEE-199A607D5073}"/>
              </c:ext>
            </c:extLst>
          </c:dPt>
          <c:dPt>
            <c:idx val="2"/>
            <c:bubble3D val="0"/>
            <c:spPr>
              <a:solidFill>
                <a:schemeClr val="accent4"/>
              </a:solidFill>
              <a:ln w="19050">
                <a:noFill/>
              </a:ln>
              <a:effectLst/>
            </c:spPr>
            <c:extLst xmlns:c16r2="http://schemas.microsoft.com/office/drawing/2015/06/chart">
              <c:ext xmlns:c16="http://schemas.microsoft.com/office/drawing/2014/chart" uri="{C3380CC4-5D6E-409C-BE32-E72D297353CC}">
                <c16:uniqueId val="{00000005-0717-440A-8CEE-199A607D5073}"/>
              </c:ext>
            </c:extLst>
          </c:dPt>
          <c:dPt>
            <c:idx val="3"/>
            <c:bubble3D val="0"/>
            <c:spPr>
              <a:solidFill>
                <a:schemeClr val="accent1"/>
              </a:solidFill>
              <a:ln w="19050">
                <a:noFill/>
              </a:ln>
              <a:effectLst/>
            </c:spPr>
            <c:extLst xmlns:c16r2="http://schemas.microsoft.com/office/drawing/2015/06/chart">
              <c:ext xmlns:c16="http://schemas.microsoft.com/office/drawing/2014/chart" uri="{C3380CC4-5D6E-409C-BE32-E72D297353CC}">
                <c16:uniqueId val="{00000007-0717-440A-8CEE-199A607D5073}"/>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'ARAT - Graphs'!$E$37:$E$40</c:f>
              <c:strCache>
                <c:ptCount val="4"/>
                <c:pt idx="0">
                  <c:v>High Risk</c:v>
                </c:pt>
                <c:pt idx="1">
                  <c:v>Medium Risk</c:v>
                </c:pt>
                <c:pt idx="2">
                  <c:v>No Improved Water Point/System</c:v>
                </c:pt>
                <c:pt idx="3">
                  <c:v>Low Risk</c:v>
                </c:pt>
              </c:strCache>
            </c:strRef>
          </c:cat>
          <c:val>
            <c:numRef>
              <c:f>'ARAT - Graphs'!$F$37:$F$40</c:f>
              <c:numCache>
                <c:formatCode>General</c:formatCode>
                <c:ptCount val="4"/>
                <c:pt idx="0">
                  <c:v>6</c:v>
                </c:pt>
                <c:pt idx="1">
                  <c:v>#N/A</c:v>
                </c:pt>
                <c:pt idx="2">
                  <c:v>#N/A</c:v>
                </c:pt>
                <c:pt idx="3">
                  <c:v>#N/A</c:v>
                </c:pt>
              </c:numCache>
            </c:numRef>
          </c:val>
          <c:extLst xmlns:c16r2="http://schemas.microsoft.com/office/drawing/2015/06/chart">
            <c:ext xmlns:c16="http://schemas.microsoft.com/office/drawing/2014/chart" uri="{C3380CC4-5D6E-409C-BE32-E72D297353CC}">
              <c16:uniqueId val="{00000008-0717-440A-8CEE-199A607D5073}"/>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doughnutChart>
        <c:varyColors val="1"/>
        <c:ser>
          <c:idx val="0"/>
          <c:order val="0"/>
          <c:tx>
            <c:strRef>
              <c:f>'ARAT - Graphs'!$F$60</c:f>
              <c:strCache>
                <c:ptCount val="1"/>
                <c:pt idx="0">
                  <c:v>Risk Based on Current Conditions</c:v>
                </c:pt>
              </c:strCache>
            </c:strRef>
          </c:tx>
          <c:spPr>
            <a:ln>
              <a:noFill/>
            </a:ln>
          </c:spPr>
          <c:dPt>
            <c:idx val="0"/>
            <c:bubble3D val="0"/>
            <c:spPr>
              <a:solidFill>
                <a:schemeClr val="accent2"/>
              </a:solidFill>
              <a:ln w="19050">
                <a:noFill/>
              </a:ln>
              <a:effectLst/>
            </c:spPr>
            <c:extLst xmlns:c16r2="http://schemas.microsoft.com/office/drawing/2015/06/chart">
              <c:ext xmlns:c16="http://schemas.microsoft.com/office/drawing/2014/chart" uri="{C3380CC4-5D6E-409C-BE32-E72D297353CC}">
                <c16:uniqueId val="{00000001-E348-480E-AE6E-7F6AFF6E1C4C}"/>
              </c:ext>
            </c:extLst>
          </c:dPt>
          <c:dPt>
            <c:idx val="1"/>
            <c:bubble3D val="0"/>
            <c:spPr>
              <a:solidFill>
                <a:schemeClr val="accent3"/>
              </a:solidFill>
              <a:ln w="19050">
                <a:noFill/>
              </a:ln>
              <a:effectLst/>
            </c:spPr>
            <c:extLst xmlns:c16r2="http://schemas.microsoft.com/office/drawing/2015/06/chart">
              <c:ext xmlns:c16="http://schemas.microsoft.com/office/drawing/2014/chart" uri="{C3380CC4-5D6E-409C-BE32-E72D297353CC}">
                <c16:uniqueId val="{00000003-E348-480E-AE6E-7F6AFF6E1C4C}"/>
              </c:ext>
            </c:extLst>
          </c:dPt>
          <c:dPt>
            <c:idx val="2"/>
            <c:bubble3D val="0"/>
            <c:spPr>
              <a:solidFill>
                <a:schemeClr val="accent4"/>
              </a:solidFill>
              <a:ln w="19050">
                <a:noFill/>
              </a:ln>
              <a:effectLst/>
            </c:spPr>
            <c:extLst xmlns:c16r2="http://schemas.microsoft.com/office/drawing/2015/06/chart">
              <c:ext xmlns:c16="http://schemas.microsoft.com/office/drawing/2014/chart" uri="{C3380CC4-5D6E-409C-BE32-E72D297353CC}">
                <c16:uniqueId val="{00000005-E348-480E-AE6E-7F6AFF6E1C4C}"/>
              </c:ext>
            </c:extLst>
          </c:dPt>
          <c:dPt>
            <c:idx val="3"/>
            <c:bubble3D val="0"/>
            <c:spPr>
              <a:solidFill>
                <a:schemeClr val="accent1"/>
              </a:solidFill>
              <a:ln w="19050">
                <a:noFill/>
              </a:ln>
              <a:effectLst/>
            </c:spPr>
            <c:extLst xmlns:c16r2="http://schemas.microsoft.com/office/drawing/2015/06/chart">
              <c:ext xmlns:c16="http://schemas.microsoft.com/office/drawing/2014/chart" uri="{C3380CC4-5D6E-409C-BE32-E72D297353CC}">
                <c16:uniqueId val="{00000007-E348-480E-AE6E-7F6AFF6E1C4C}"/>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'ARAT - Graphs'!$E$61:$E$64</c:f>
              <c:strCache>
                <c:ptCount val="4"/>
                <c:pt idx="0">
                  <c:v>High Risk</c:v>
                </c:pt>
                <c:pt idx="1">
                  <c:v>Medium Risk</c:v>
                </c:pt>
                <c:pt idx="2">
                  <c:v>No Improved Water Point/System</c:v>
                </c:pt>
                <c:pt idx="3">
                  <c:v>Low Risk</c:v>
                </c:pt>
              </c:strCache>
            </c:strRef>
          </c:cat>
          <c:val>
            <c:numRef>
              <c:f>'ARAT - Graphs'!$F$61:$F$64</c:f>
              <c:numCache>
                <c:formatCode>General</c:formatCode>
                <c:ptCount val="4"/>
                <c:pt idx="0">
                  <c:v>1</c:v>
                </c:pt>
                <c:pt idx="1">
                  <c:v>5</c:v>
                </c:pt>
                <c:pt idx="2">
                  <c:v>#N/A</c:v>
                </c:pt>
                <c:pt idx="3">
                  <c:v>#N/A</c:v>
                </c:pt>
              </c:numCache>
            </c:numRef>
          </c:val>
          <c:extLst xmlns:c16r2="http://schemas.microsoft.com/office/drawing/2015/06/chart">
            <c:ext xmlns:c16="http://schemas.microsoft.com/office/drawing/2014/chart" uri="{C3380CC4-5D6E-409C-BE32-E72D297353CC}">
              <c16:uniqueId val="{00000008-E348-480E-AE6E-7F6AFF6E1C4C}"/>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doughnutChart>
        <c:varyColors val="1"/>
        <c:ser>
          <c:idx val="0"/>
          <c:order val="0"/>
          <c:tx>
            <c:strRef>
              <c:f>'ARAT - Graphs'!$F$68</c:f>
              <c:strCache>
                <c:ptCount val="1"/>
                <c:pt idx="0">
                  <c:v>Level of Service: Water Point/System</c:v>
                </c:pt>
              </c:strCache>
            </c:strRef>
          </c:tx>
          <c:spPr>
            <a:ln>
              <a:noFill/>
            </a:ln>
          </c:spPr>
          <c:dPt>
            <c:idx val="0"/>
            <c:bubble3D val="0"/>
            <c:spPr>
              <a:solidFill>
                <a:schemeClr val="accent2"/>
              </a:solidFill>
              <a:ln w="19050">
                <a:noFill/>
              </a:ln>
              <a:effectLst/>
            </c:spPr>
            <c:extLst xmlns:c16r2="http://schemas.microsoft.com/office/drawing/2015/06/chart">
              <c:ext xmlns:c16="http://schemas.microsoft.com/office/drawing/2014/chart" uri="{C3380CC4-5D6E-409C-BE32-E72D297353CC}">
                <c16:uniqueId val="{00000001-43C4-462F-881F-0B7E989F7D06}"/>
              </c:ext>
            </c:extLst>
          </c:dPt>
          <c:dPt>
            <c:idx val="1"/>
            <c:bubble3D val="0"/>
            <c:spPr>
              <a:solidFill>
                <a:schemeClr val="accent3"/>
              </a:solidFill>
              <a:ln w="19050">
                <a:noFill/>
              </a:ln>
              <a:effectLst/>
            </c:spPr>
            <c:extLst xmlns:c16r2="http://schemas.microsoft.com/office/drawing/2015/06/chart">
              <c:ext xmlns:c16="http://schemas.microsoft.com/office/drawing/2014/chart" uri="{C3380CC4-5D6E-409C-BE32-E72D297353CC}">
                <c16:uniqueId val="{00000003-43C4-462F-881F-0B7E989F7D06}"/>
              </c:ext>
            </c:extLst>
          </c:dPt>
          <c:dPt>
            <c:idx val="2"/>
            <c:bubble3D val="0"/>
            <c:spPr>
              <a:solidFill>
                <a:schemeClr val="accent4"/>
              </a:solidFill>
              <a:ln w="19050">
                <a:noFill/>
              </a:ln>
              <a:effectLst/>
            </c:spPr>
            <c:extLst xmlns:c16r2="http://schemas.microsoft.com/office/drawing/2015/06/chart">
              <c:ext xmlns:c16="http://schemas.microsoft.com/office/drawing/2014/chart" uri="{C3380CC4-5D6E-409C-BE32-E72D297353CC}">
                <c16:uniqueId val="{00000005-43C4-462F-881F-0B7E989F7D06}"/>
              </c:ext>
            </c:extLst>
          </c:dPt>
          <c:dPt>
            <c:idx val="3"/>
            <c:bubble3D val="0"/>
            <c:spPr>
              <a:solidFill>
                <a:schemeClr val="accent1"/>
              </a:solidFill>
              <a:ln w="19050">
                <a:noFill/>
              </a:ln>
              <a:effectLst/>
            </c:spPr>
            <c:extLst xmlns:c16r2="http://schemas.microsoft.com/office/drawing/2015/06/chart">
              <c:ext xmlns:c16="http://schemas.microsoft.com/office/drawing/2014/chart" uri="{C3380CC4-5D6E-409C-BE32-E72D297353CC}">
                <c16:uniqueId val="{00000007-43C4-462F-881F-0B7E989F7D06}"/>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'ARAT - Graphs'!$E$69:$E$72</c:f>
              <c:strCache>
                <c:ptCount val="4"/>
                <c:pt idx="0">
                  <c:v>Inadequate Level of Service</c:v>
                </c:pt>
                <c:pt idx="1">
                  <c:v>Basic Level of Service</c:v>
                </c:pt>
                <c:pt idx="2">
                  <c:v>Intermediate Level of Service</c:v>
                </c:pt>
                <c:pt idx="3">
                  <c:v>High Level of Service</c:v>
                </c:pt>
              </c:strCache>
            </c:strRef>
          </c:cat>
          <c:val>
            <c:numRef>
              <c:f>'ARAT - Graphs'!$F$69:$F$72</c:f>
              <c:numCache>
                <c:formatCode>General</c:formatCode>
                <c:ptCount val="4"/>
                <c:pt idx="0">
                  <c:v>#N/A</c:v>
                </c:pt>
                <c:pt idx="1">
                  <c:v>5</c:v>
                </c:pt>
                <c:pt idx="2">
                  <c:v>1</c:v>
                </c:pt>
                <c:pt idx="3">
                  <c:v>#N/A</c:v>
                </c:pt>
              </c:numCache>
            </c:numRef>
          </c:val>
          <c:extLst xmlns:c16r2="http://schemas.microsoft.com/office/drawing/2015/06/chart">
            <c:ext xmlns:c16="http://schemas.microsoft.com/office/drawing/2014/chart" uri="{C3380CC4-5D6E-409C-BE32-E72D297353CC}">
              <c16:uniqueId val="{00000008-43C4-462F-881F-0B7E989F7D06}"/>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solidFill>
                  <a:schemeClr val="tx2"/>
                </a:solidFill>
              </a:defRPr>
            </a:pPr>
            <a:r>
              <a:rPr lang="en-US" sz="1400">
                <a:solidFill>
                  <a:schemeClr val="tx2"/>
                </a:solidFill>
              </a:rPr>
              <a:t>Running balance </a:t>
            </a:r>
          </a:p>
        </c:rich>
      </c:tx>
      <c:layout>
        <c:manualLayout>
          <c:xMode val="edge"/>
          <c:yMode val="edge"/>
          <c:x val="0.43815212042418022"/>
          <c:y val="2.6934726459619751E-2"/>
        </c:manualLayout>
      </c:layout>
      <c:overlay val="0"/>
    </c:title>
    <c:autoTitleDeleted val="0"/>
    <c:plotArea>
      <c:layout>
        <c:manualLayout>
          <c:layoutTarget val="inner"/>
          <c:xMode val="edge"/>
          <c:yMode val="edge"/>
          <c:x val="0.24971008934266326"/>
          <c:y val="0.19129650593065001"/>
          <c:w val="0.68035895836436011"/>
          <c:h val="0.65840621437471836"/>
        </c:manualLayout>
      </c:layout>
      <c:barChart>
        <c:barDir val="col"/>
        <c:grouping val="clustered"/>
        <c:varyColors val="0"/>
        <c:ser>
          <c:idx val="1"/>
          <c:order val="0"/>
          <c:tx>
            <c:strRef>
              <c:f>'CAT - Revenue &amp; Expenditure'!$B$35</c:f>
              <c:strCache>
                <c:ptCount val="1"/>
                <c:pt idx="0">
                  <c:v>Amount in Account</c:v>
                </c:pt>
              </c:strCache>
            </c:strRef>
          </c:tx>
          <c:spPr>
            <a:solidFill>
              <a:schemeClr val="accent4"/>
            </a:solidFill>
          </c:spPr>
          <c:invertIfNegative val="0"/>
          <c:cat>
            <c:numRef>
              <c:f>'CAT - Revenue &amp; Expenditure'!$C$33:$X$33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Expenditure'!$C$35:$X$35</c:f>
              <c:numCache>
                <c:formatCode>[$BDT]\ #,##0</c:formatCode>
                <c:ptCount val="22"/>
                <c:pt idx="0">
                  <c:v>25482</c:v>
                </c:pt>
                <c:pt idx="1">
                  <c:v>23343.0275</c:v>
                </c:pt>
                <c:pt idx="2">
                  <c:v>21229.206596284992</c:v>
                </c:pt>
                <c:pt idx="3">
                  <c:v>20080.192426034999</c:v>
                </c:pt>
                <c:pt idx="4">
                  <c:v>23661.925293354991</c:v>
                </c:pt>
                <c:pt idx="5">
                  <c:v>18229.172176528253</c:v>
                </c:pt>
                <c:pt idx="6">
                  <c:v>22503.279782771478</c:v>
                </c:pt>
                <c:pt idx="7">
                  <c:v>28192.309941916905</c:v>
                </c:pt>
                <c:pt idx="8">
                  <c:v>29696.829233935223</c:v>
                </c:pt>
                <c:pt idx="9">
                  <c:v>35518.892491542138</c:v>
                </c:pt>
                <c:pt idx="10">
                  <c:v>43201.893563191603</c:v>
                </c:pt>
                <c:pt idx="11">
                  <c:v>47736.262239658747</c:v>
                </c:pt>
                <c:pt idx="12">
                  <c:v>57419.232578302101</c:v>
                </c:pt>
                <c:pt idx="13">
                  <c:v>68205.51275944036</c:v>
                </c:pt>
                <c:pt idx="14">
                  <c:v>75259.156544164201</c:v>
                </c:pt>
                <c:pt idx="15">
                  <c:v>89757.834469437628</c:v>
                </c:pt>
                <c:pt idx="16">
                  <c:v>104441.7206800308</c:v>
                </c:pt>
                <c:pt idx="17">
                  <c:v>115882.30478248619</c:v>
                </c:pt>
                <c:pt idx="18">
                  <c:v>133628.03470396335</c:v>
                </c:pt>
                <c:pt idx="19">
                  <c:v>153053.75530591427</c:v>
                </c:pt>
                <c:pt idx="20">
                  <c:v>169451.42258768348</c:v>
                </c:pt>
                <c:pt idx="21">
                  <c:v>192271.40951969533</c:v>
                </c:pt>
              </c:numCache>
            </c:numRef>
          </c:val>
          <c:extLst xmlns:c16r2="http://schemas.microsoft.com/office/drawing/2015/06/chart">
            <c:ext xmlns:c16="http://schemas.microsoft.com/office/drawing/2014/chart" uri="{C3380CC4-5D6E-409C-BE32-E72D297353CC}">
              <c16:uniqueId val="{00000000-FF5C-428F-9435-F1934A8B264C}"/>
            </c:ext>
          </c:extLst>
        </c:ser>
        <c:dLbls>
          <c:showLegendKey val="0"/>
          <c:showVal val="0"/>
          <c:showCatName val="0"/>
          <c:showSerName val="0"/>
          <c:showPercent val="0"/>
          <c:showBubbleSize val="0"/>
        </c:dLbls>
        <c:gapWidth val="75"/>
        <c:axId val="157564288"/>
        <c:axId val="157598848"/>
      </c:barChart>
      <c:catAx>
        <c:axId val="157564288"/>
        <c:scaling>
          <c:orientation val="minMax"/>
        </c:scaling>
        <c:delete val="0"/>
        <c:axPos val="b"/>
        <c:numFmt formatCode="General" sourceLinked="1"/>
        <c:majorTickMark val="none"/>
        <c:minorTickMark val="none"/>
        <c:tickLblPos val="nextTo"/>
        <c:txPr>
          <a:bodyPr/>
          <a:lstStyle/>
          <a:p>
            <a:pPr>
              <a:defRPr sz="1000"/>
            </a:pPr>
            <a:endParaRPr lang="en-US"/>
          </a:p>
        </c:txPr>
        <c:crossAx val="157598848"/>
        <c:crosses val="autoZero"/>
        <c:auto val="1"/>
        <c:lblAlgn val="ctr"/>
        <c:lblOffset val="100"/>
        <c:noMultiLvlLbl val="0"/>
      </c:catAx>
      <c:valAx>
        <c:axId val="157598848"/>
        <c:scaling>
          <c:orientation val="minMax"/>
        </c:scaling>
        <c:delete val="0"/>
        <c:axPos val="l"/>
        <c:majorGridlines>
          <c:spPr>
            <a:ln>
              <a:solidFill>
                <a:schemeClr val="bg2">
                  <a:lumMod val="85000"/>
                </a:schemeClr>
              </a:solidFill>
            </a:ln>
          </c:spPr>
        </c:majorGridlines>
        <c:numFmt formatCode="[$BDT]\ #,##0" sourceLinked="1"/>
        <c:majorTickMark val="none"/>
        <c:minorTickMark val="none"/>
        <c:tickLblPos val="nextTo"/>
        <c:spPr>
          <a:ln w="9525">
            <a:solidFill>
              <a:sysClr val="windowText" lastClr="000000"/>
            </a:solidFill>
          </a:ln>
        </c:spPr>
        <c:crossAx val="157564288"/>
        <c:crosses val="autoZero"/>
        <c:crossBetween val="between"/>
      </c:valAx>
    </c:plotArea>
    <c:legend>
      <c:legendPos val="b"/>
      <c:layout>
        <c:manualLayout>
          <c:xMode val="edge"/>
          <c:yMode val="edge"/>
          <c:x val="0.3826309188445397"/>
          <c:y val="0.89577984570110569"/>
          <c:w val="0.2306396396410933"/>
          <c:h val="5.0348100426840577E-2"/>
        </c:manualLayout>
      </c:layout>
      <c:overlay val="0"/>
      <c:spPr>
        <a:solidFill>
          <a:schemeClr val="bg1"/>
        </a:solidFill>
        <a:ln>
          <a:noFill/>
        </a:ln>
      </c:spPr>
    </c:legend>
    <c:plotVisOnly val="1"/>
    <c:dispBlanksAs val="gap"/>
    <c:showDLblsOverMax val="0"/>
  </c:chart>
  <c:txPr>
    <a:bodyPr/>
    <a:lstStyle/>
    <a:p>
      <a:pPr>
        <a:defRPr sz="1050"/>
      </a:pPr>
      <a:endParaRPr lang="en-US"/>
    </a:p>
  </c:txPr>
  <c:printSettings>
    <c:headerFooter/>
    <c:pageMargins b="0.75000000000000322" l="0.70000000000000118" r="0.70000000000000118" t="0.75000000000000322" header="0.3000000000000001" footer="0.30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solidFill>
                  <a:schemeClr val="tx2"/>
                </a:solidFill>
              </a:defRPr>
            </a:pPr>
            <a:r>
              <a:rPr lang="en-US" sz="1400">
                <a:solidFill>
                  <a:schemeClr val="tx2"/>
                </a:solidFill>
              </a:rPr>
              <a:t>Annual revenue and expenditure</a:t>
            </a:r>
          </a:p>
        </c:rich>
      </c:tx>
      <c:layout>
        <c:manualLayout>
          <c:xMode val="edge"/>
          <c:yMode val="edge"/>
          <c:x val="0.29142664977488913"/>
          <c:y val="2.4225653377316782E-2"/>
        </c:manualLayout>
      </c:layout>
      <c:overlay val="0"/>
    </c:title>
    <c:autoTitleDeleted val="0"/>
    <c:plotArea>
      <c:layout>
        <c:manualLayout>
          <c:layoutTarget val="inner"/>
          <c:xMode val="edge"/>
          <c:yMode val="edge"/>
          <c:x val="0.20566560658199523"/>
          <c:y val="0.18968919737209952"/>
          <c:w val="0.7338385405040283"/>
          <c:h val="0.57719961196565017"/>
        </c:manualLayout>
      </c:layout>
      <c:barChart>
        <c:barDir val="col"/>
        <c:grouping val="clustered"/>
        <c:varyColors val="0"/>
        <c:ser>
          <c:idx val="1"/>
          <c:order val="0"/>
          <c:tx>
            <c:v>Operation and Maintenance expenditure</c:v>
          </c:tx>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Expenditure'!$C$26:$X$26</c:f>
              <c:numCache>
                <c:formatCode>[$BDT]\ #,##0</c:formatCode>
                <c:ptCount val="22"/>
                <c:pt idx="0">
                  <c:v>24810</c:v>
                </c:pt>
                <c:pt idx="1">
                  <c:v>25686.912500000002</c:v>
                </c:pt>
                <c:pt idx="2">
                  <c:v>26378.892703714999</c:v>
                </c:pt>
                <c:pt idx="3">
                  <c:v>27251.245471249997</c:v>
                </c:pt>
                <c:pt idx="4">
                  <c:v>27923.873576100003</c:v>
                </c:pt>
                <c:pt idx="5">
                  <c:v>28910.846320449135</c:v>
                </c:pt>
                <c:pt idx="6">
                  <c:v>29624.437476884494</c:v>
                </c:pt>
                <c:pt idx="7">
                  <c:v>30675.37417626231</c:v>
                </c:pt>
                <c:pt idx="8">
                  <c:v>31428.565719226764</c:v>
                </c:pt>
                <c:pt idx="9">
                  <c:v>32472.216419254379</c:v>
                </c:pt>
                <c:pt idx="10">
                  <c:v>33342.565371527671</c:v>
                </c:pt>
                <c:pt idx="11">
                  <c:v>34449.774399186972</c:v>
                </c:pt>
                <c:pt idx="12">
                  <c:v>35451.025973483745</c:v>
                </c:pt>
                <c:pt idx="13">
                  <c:v>36547.765660097451</c:v>
                </c:pt>
                <c:pt idx="14">
                  <c:v>37527.351073655322</c:v>
                </c:pt>
                <c:pt idx="15">
                  <c:v>38773.524588797394</c:v>
                </c:pt>
                <c:pt idx="16">
                  <c:v>39812.766754040931</c:v>
                </c:pt>
                <c:pt idx="17">
                  <c:v>41225.137797988624</c:v>
                </c:pt>
                <c:pt idx="18">
                  <c:v>42237.364249362028</c:v>
                </c:pt>
                <c:pt idx="19">
                  <c:v>43639.943519443099</c:v>
                </c:pt>
                <c:pt idx="20">
                  <c:v>44809.619732148181</c:v>
                </c:pt>
                <c:pt idx="21">
                  <c:v>46297.616079777174</c:v>
                </c:pt>
              </c:numCache>
            </c:numRef>
          </c:val>
          <c:extLst xmlns:c16r2="http://schemas.microsoft.com/office/drawing/2015/06/chart">
            <c:ext xmlns:c16="http://schemas.microsoft.com/office/drawing/2014/chart" uri="{C3380CC4-5D6E-409C-BE32-E72D297353CC}">
              <c16:uniqueId val="{00000000-D7C3-4BB6-988A-36AE73E0D95A}"/>
            </c:ext>
          </c:extLst>
        </c:ser>
        <c:ser>
          <c:idx val="2"/>
          <c:order val="1"/>
          <c:tx>
            <c:v>Expenditure on replacements</c:v>
          </c:tx>
          <c:spPr>
            <a:solidFill>
              <a:schemeClr val="accent3"/>
            </a:solidFill>
            <a:ln w="0">
              <a:noFill/>
            </a:ln>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Expenditure'!$C$27:$X$27</c:f>
              <c:numCache>
                <c:formatCode>[$BDT]\ #,##0</c:formatCode>
                <c:ptCount val="22"/>
                <c:pt idx="0">
                  <c:v>0</c:v>
                </c:pt>
                <c:pt idx="1">
                  <c:v>4243.5999999999995</c:v>
                </c:pt>
                <c:pt idx="2">
                  <c:v>4917.2715000000007</c:v>
                </c:pt>
                <c:pt idx="3">
                  <c:v>4502.0352399999992</c:v>
                </c:pt>
                <c:pt idx="4">
                  <c:v>579.63703714999997</c:v>
                </c:pt>
                <c:pt idx="5">
                  <c:v>10149.4445204965</c:v>
                </c:pt>
                <c:pt idx="6">
                  <c:v>0</c:v>
                </c:pt>
                <c:pt idx="7">
                  <c:v>633.38504069380792</c:v>
                </c:pt>
                <c:pt idx="8">
                  <c:v>5871.4793272316001</c:v>
                </c:pt>
                <c:pt idx="9">
                  <c:v>2392.1711552325369</c:v>
                </c:pt>
                <c:pt idx="10">
                  <c:v>0</c:v>
                </c:pt>
                <c:pt idx="11">
                  <c:v>5703.0435473847147</c:v>
                </c:pt>
                <c:pt idx="12">
                  <c:v>0</c:v>
                </c:pt>
                <c:pt idx="13">
                  <c:v>0</c:v>
                </c:pt>
                <c:pt idx="14">
                  <c:v>7010.8533747034398</c:v>
                </c:pt>
                <c:pt idx="15">
                  <c:v>802.35321954939354</c:v>
                </c:pt>
                <c:pt idx="16">
                  <c:v>0</c:v>
                </c:pt>
                <c:pt idx="17">
                  <c:v>6809.7322449596131</c:v>
                </c:pt>
                <c:pt idx="18">
                  <c:v>0</c:v>
                </c:pt>
                <c:pt idx="19">
                  <c:v>2311.8223803768492</c:v>
                </c:pt>
                <c:pt idx="20">
                  <c:v>7441.1782868379814</c:v>
                </c:pt>
                <c:pt idx="21">
                  <c:v>0</c:v>
                </c:pt>
              </c:numCache>
            </c:numRef>
          </c:val>
          <c:extLst xmlns:c16r2="http://schemas.microsoft.com/office/drawing/2015/06/chart">
            <c:ext xmlns:c16="http://schemas.microsoft.com/office/drawing/2014/chart" uri="{C3380CC4-5D6E-409C-BE32-E72D297353CC}">
              <c16:uniqueId val="{00000001-D7C3-4BB6-988A-36AE73E0D95A}"/>
            </c:ext>
          </c:extLst>
        </c:ser>
        <c:ser>
          <c:idx val="0"/>
          <c:order val="2"/>
          <c:tx>
            <c:v>Revenue</c:v>
          </c:tx>
          <c:spPr>
            <a:ln w="28575">
              <a:noFill/>
            </a:ln>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Expenditure'!$C$23:$X$23</c:f>
              <c:numCache>
                <c:formatCode>[$BDT]\ #,##0</c:formatCode>
                <c:ptCount val="22"/>
                <c:pt idx="0">
                  <c:v>25307</c:v>
                </c:pt>
                <c:pt idx="1">
                  <c:v>27791.54</c:v>
                </c:pt>
                <c:pt idx="2">
                  <c:v>29182.343299999993</c:v>
                </c:pt>
                <c:pt idx="3">
                  <c:v>30604.266541000001</c:v>
                </c:pt>
                <c:pt idx="4">
                  <c:v>32085.243480569996</c:v>
                </c:pt>
                <c:pt idx="5">
                  <c:v>33627.537724118898</c:v>
                </c:pt>
                <c:pt idx="6">
                  <c:v>33898.545083127719</c:v>
                </c:pt>
                <c:pt idx="7">
                  <c:v>36997.789376101544</c:v>
                </c:pt>
                <c:pt idx="8">
                  <c:v>38804.564338476681</c:v>
                </c:pt>
                <c:pt idx="9">
                  <c:v>40686.450832093833</c:v>
                </c:pt>
                <c:pt idx="10">
                  <c:v>41025.566443177137</c:v>
                </c:pt>
                <c:pt idx="11">
                  <c:v>44687.186623038833</c:v>
                </c:pt>
                <c:pt idx="12">
                  <c:v>45133.996312127099</c:v>
                </c:pt>
                <c:pt idx="13">
                  <c:v>47334.045841235711</c:v>
                </c:pt>
                <c:pt idx="14">
                  <c:v>51591.848233082608</c:v>
                </c:pt>
                <c:pt idx="15">
                  <c:v>54074.555733620226</c:v>
                </c:pt>
                <c:pt idx="16">
                  <c:v>54496.652964634108</c:v>
                </c:pt>
                <c:pt idx="17">
                  <c:v>59475.454145403615</c:v>
                </c:pt>
                <c:pt idx="18">
                  <c:v>59983.094170839198</c:v>
                </c:pt>
                <c:pt idx="19">
                  <c:v>65377.486501770851</c:v>
                </c:pt>
                <c:pt idx="20">
                  <c:v>68648.465300755386</c:v>
                </c:pt>
                <c:pt idx="21">
                  <c:v>69117.603011789004</c:v>
                </c:pt>
              </c:numCache>
            </c:numRef>
          </c:val>
          <c:extLst xmlns:c16r2="http://schemas.microsoft.com/office/drawing/2015/06/chart">
            <c:ext xmlns:c16="http://schemas.microsoft.com/office/drawing/2014/chart" uri="{C3380CC4-5D6E-409C-BE32-E72D297353CC}">
              <c16:uniqueId val="{00000002-D7C3-4BB6-988A-36AE73E0D95A}"/>
            </c:ext>
          </c:extLst>
        </c:ser>
        <c:dLbls>
          <c:showLegendKey val="0"/>
          <c:showVal val="0"/>
          <c:showCatName val="0"/>
          <c:showSerName val="0"/>
          <c:showPercent val="0"/>
          <c:showBubbleSize val="0"/>
        </c:dLbls>
        <c:gapWidth val="55"/>
        <c:axId val="162219520"/>
        <c:axId val="162221056"/>
      </c:barChart>
      <c:catAx>
        <c:axId val="162219520"/>
        <c:scaling>
          <c:orientation val="minMax"/>
        </c:scaling>
        <c:delete val="0"/>
        <c:axPos val="b"/>
        <c:numFmt formatCode="General" sourceLinked="1"/>
        <c:majorTickMark val="none"/>
        <c:minorTickMark val="none"/>
        <c:tickLblPos val="nextTo"/>
        <c:crossAx val="162221056"/>
        <c:crosses val="autoZero"/>
        <c:auto val="1"/>
        <c:lblAlgn val="ctr"/>
        <c:lblOffset val="100"/>
        <c:noMultiLvlLbl val="0"/>
      </c:catAx>
      <c:valAx>
        <c:axId val="162221056"/>
        <c:scaling>
          <c:orientation val="minMax"/>
        </c:scaling>
        <c:delete val="0"/>
        <c:axPos val="l"/>
        <c:majorGridlines>
          <c:spPr>
            <a:ln>
              <a:solidFill>
                <a:schemeClr val="bg2">
                  <a:lumMod val="85000"/>
                </a:schemeClr>
              </a:solidFill>
            </a:ln>
          </c:spPr>
        </c:majorGridlines>
        <c:numFmt formatCode="[$BDT]\ #,##0" sourceLinked="1"/>
        <c:majorTickMark val="none"/>
        <c:minorTickMark val="none"/>
        <c:tickLblPos val="nextTo"/>
        <c:spPr>
          <a:ln>
            <a:solidFill>
              <a:sysClr val="windowText" lastClr="000000"/>
            </a:solidFill>
          </a:ln>
        </c:spPr>
        <c:crossAx val="162219520"/>
        <c:crosses val="autoZero"/>
        <c:crossBetween val="between"/>
      </c:valAx>
    </c:plotArea>
    <c:legend>
      <c:legendPos val="b"/>
      <c:layout>
        <c:manualLayout>
          <c:xMode val="edge"/>
          <c:yMode val="edge"/>
          <c:x val="3.4208857478365086E-2"/>
          <c:y val="0.88777672722232226"/>
          <c:w val="0.84583814578244587"/>
          <c:h val="5.031326970231273E-2"/>
        </c:manualLayout>
      </c:layout>
      <c:overlay val="0"/>
      <c:spPr>
        <a:ln w="0">
          <a:noFill/>
        </a:ln>
      </c:spPr>
    </c:legend>
    <c:plotVisOnly val="1"/>
    <c:dispBlanksAs val="gap"/>
    <c:showDLblsOverMax val="0"/>
  </c:chart>
  <c:txPr>
    <a:bodyPr/>
    <a:lstStyle/>
    <a:p>
      <a:pPr>
        <a:defRPr sz="1050"/>
      </a:pPr>
      <a:endParaRPr lang="en-US"/>
    </a:p>
  </c:txPr>
  <c:printSettings>
    <c:headerFooter/>
    <c:pageMargins b="0.75000000000000322" l="0.70000000000000118" r="0.70000000000000118" t="0.75000000000000322" header="0.3000000000000001" footer="0.30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GB" sz="1400"/>
              <a:t>Categories of revenue</a:t>
            </a:r>
            <a:r>
              <a:rPr lang="en-GB" sz="1400" baseline="0"/>
              <a:t> </a:t>
            </a:r>
            <a:r>
              <a:rPr lang="en-GB" sz="1400"/>
              <a:t>sources</a:t>
            </a:r>
          </a:p>
        </c:rich>
      </c:tx>
      <c:layout>
        <c:manualLayout>
          <c:xMode val="edge"/>
          <c:yMode val="edge"/>
          <c:x val="0.30811809693925007"/>
          <c:y val="4.1050740774068166E-2"/>
        </c:manualLayout>
      </c:layout>
      <c:overlay val="1"/>
    </c:title>
    <c:autoTitleDeleted val="0"/>
    <c:plotArea>
      <c:layout>
        <c:manualLayout>
          <c:layoutTarget val="inner"/>
          <c:xMode val="edge"/>
          <c:yMode val="edge"/>
          <c:x val="0.20022419512066203"/>
          <c:y val="0.1731715290346757"/>
          <c:w val="0.74370913680527451"/>
          <c:h val="0.46274168985560404"/>
        </c:manualLayout>
      </c:layout>
      <c:barChart>
        <c:barDir val="col"/>
        <c:grouping val="stacked"/>
        <c:varyColors val="0"/>
        <c:ser>
          <c:idx val="3"/>
          <c:order val="0"/>
          <c:tx>
            <c:strRef>
              <c:f>'CAT - Revenue &amp; Expenditure'!$B$15</c:f>
              <c:strCache>
                <c:ptCount val="1"/>
                <c:pt idx="0">
                  <c:v>Tariffs from households </c:v>
                </c:pt>
              </c:strCache>
            </c:strRef>
          </c:tx>
          <c:spPr>
            <a:solidFill>
              <a:schemeClr val="accent1"/>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Expenditure'!$C$15:$X$15</c:f>
              <c:numCache>
                <c:formatCode>[$BDT]\ #,##0</c:formatCode>
                <c:ptCount val="22"/>
                <c:pt idx="0">
                  <c:v>24000</c:v>
                </c:pt>
                <c:pt idx="1">
                  <c:v>25164.959999999999</c:v>
                </c:pt>
                <c:pt idx="2">
                  <c:v>26429.140799999997</c:v>
                </c:pt>
                <c:pt idx="3">
                  <c:v>27746.523983999999</c:v>
                </c:pt>
                <c:pt idx="4">
                  <c:v>29119.163932319996</c:v>
                </c:pt>
                <c:pt idx="5">
                  <c:v>30549.190405953595</c:v>
                </c:pt>
                <c:pt idx="6">
                  <c:v>32038.811220466127</c:v>
                </c:pt>
                <c:pt idx="7">
                  <c:v>33649.348958024442</c:v>
                </c:pt>
                <c:pt idx="8">
                  <c:v>35327.684029737837</c:v>
                </c:pt>
                <c:pt idx="9">
                  <c:v>37076.434791691812</c:v>
                </c:pt>
                <c:pt idx="10">
                  <c:v>38898.315683736262</c:v>
                </c:pt>
                <c:pt idx="11">
                  <c:v>40796.140637990859</c:v>
                </c:pt>
                <c:pt idx="12">
                  <c:v>42841.263127953978</c:v>
                </c:pt>
                <c:pt idx="13">
                  <c:v>44972.376440740692</c:v>
                </c:pt>
                <c:pt idx="14">
                  <c:v>47192.799415479465</c:v>
                </c:pt>
                <c:pt idx="15">
                  <c:v>49505.972629905889</c:v>
                </c:pt>
                <c:pt idx="16">
                  <c:v>51915.46271772396</c:v>
                </c:pt>
                <c:pt idx="17">
                  <c:v>54504.303521793248</c:v>
                </c:pt>
                <c:pt idx="18">
                  <c:v>57201.750857660751</c:v>
                </c:pt>
                <c:pt idx="19">
                  <c:v>60011.991160510683</c:v>
                </c:pt>
                <c:pt idx="20">
                  <c:v>63026.057645023844</c:v>
                </c:pt>
                <c:pt idx="21">
                  <c:v>66077.663187121274</c:v>
                </c:pt>
              </c:numCache>
            </c:numRef>
          </c:val>
          <c:extLst xmlns:c16r2="http://schemas.microsoft.com/office/drawing/2015/06/chart">
            <c:ext xmlns:c16="http://schemas.microsoft.com/office/drawing/2014/chart" uri="{C3380CC4-5D6E-409C-BE32-E72D297353CC}">
              <c16:uniqueId val="{00000000-7234-4A19-A21D-E54614ABDE09}"/>
            </c:ext>
          </c:extLst>
        </c:ser>
        <c:ser>
          <c:idx val="4"/>
          <c:order val="1"/>
          <c:tx>
            <c:strRef>
              <c:f>'CAT - Revenue &amp; Expenditure'!$B$17</c:f>
              <c:strCache>
                <c:ptCount val="1"/>
                <c:pt idx="0">
                  <c:v>New Connections</c:v>
                </c:pt>
              </c:strCache>
            </c:strRef>
          </c:tx>
          <c:spPr>
            <a:solidFill>
              <a:schemeClr val="tx2"/>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Expenditure'!$C$17:$X$17</c:f>
              <c:numCache>
                <c:formatCode>[$BDT]\ #,##0</c:formatCode>
                <c:ptCount val="22"/>
                <c:pt idx="0">
                  <c:v>0</c:v>
                </c:pt>
                <c:pt idx="1">
                  <c:v>231.75</c:v>
                </c:pt>
                <c:pt idx="2">
                  <c:v>265.22499999999997</c:v>
                </c:pt>
                <c:pt idx="3">
                  <c:v>273.18175000000002</c:v>
                </c:pt>
                <c:pt idx="4">
                  <c:v>281.37720249999995</c:v>
                </c:pt>
                <c:pt idx="5">
                  <c:v>289.81851857499998</c:v>
                </c:pt>
                <c:pt idx="6">
                  <c:v>298.51307413224998</c:v>
                </c:pt>
                <c:pt idx="7">
                  <c:v>338.21531299183926</c:v>
                </c:pt>
                <c:pt idx="8">
                  <c:v>348.36177238159439</c:v>
                </c:pt>
                <c:pt idx="9">
                  <c:v>358.81262555304221</c:v>
                </c:pt>
                <c:pt idx="10">
                  <c:v>369.57700431963349</c:v>
                </c:pt>
                <c:pt idx="11">
                  <c:v>380.6643144492225</c:v>
                </c:pt>
                <c:pt idx="12">
                  <c:v>427.72826605385359</c:v>
                </c:pt>
                <c:pt idx="13">
                  <c:v>440.56011403546916</c:v>
                </c:pt>
                <c:pt idx="14">
                  <c:v>453.77691745653328</c:v>
                </c:pt>
                <c:pt idx="15">
                  <c:v>467.39022498022933</c:v>
                </c:pt>
                <c:pt idx="16">
                  <c:v>481.41193172963614</c:v>
                </c:pt>
                <c:pt idx="17">
                  <c:v>537.17548048831895</c:v>
                </c:pt>
                <c:pt idx="18">
                  <c:v>553.29074490296853</c:v>
                </c:pt>
                <c:pt idx="19">
                  <c:v>569.88946725005758</c:v>
                </c:pt>
                <c:pt idx="20">
                  <c:v>632.13893213429469</c:v>
                </c:pt>
                <c:pt idx="21">
                  <c:v>604.59573580558606</c:v>
                </c:pt>
              </c:numCache>
            </c:numRef>
          </c:val>
          <c:extLst xmlns:c16r2="http://schemas.microsoft.com/office/drawing/2015/06/chart">
            <c:ext xmlns:c16="http://schemas.microsoft.com/office/drawing/2014/chart" uri="{C3380CC4-5D6E-409C-BE32-E72D297353CC}">
              <c16:uniqueId val="{00000001-7234-4A19-A21D-E54614ABDE09}"/>
            </c:ext>
          </c:extLst>
        </c:ser>
        <c:ser>
          <c:idx val="5"/>
          <c:order val="2"/>
          <c:tx>
            <c:strRef>
              <c:f>'CAT - Revenue &amp; Expenditure'!$B$18</c:f>
              <c:strCache>
                <c:ptCount val="1"/>
                <c:pt idx="0">
                  <c:v>Fees</c:v>
                </c:pt>
              </c:strCache>
            </c:strRef>
          </c:tx>
          <c:spPr>
            <a:solidFill>
              <a:schemeClr val="accent2"/>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Expenditure'!$C$18:$X$18</c:f>
              <c:numCache>
                <c:formatCode>[$BDT]\ #,##0</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xmlns:c16r2="http://schemas.microsoft.com/office/drawing/2015/06/chart">
            <c:ext xmlns:c16="http://schemas.microsoft.com/office/drawing/2014/chart" uri="{C3380CC4-5D6E-409C-BE32-E72D297353CC}">
              <c16:uniqueId val="{00000002-7234-4A19-A21D-E54614ABDE09}"/>
            </c:ext>
          </c:extLst>
        </c:ser>
        <c:ser>
          <c:idx val="6"/>
          <c:order val="3"/>
          <c:tx>
            <c:strRef>
              <c:f>'CAT - Revenue &amp; Expenditure'!$B$19</c:f>
              <c:strCache>
                <c:ptCount val="1"/>
                <c:pt idx="0">
                  <c:v>Emergency Funds</c:v>
                </c:pt>
              </c:strCache>
            </c:strRef>
          </c:tx>
          <c:spPr>
            <a:solidFill>
              <a:schemeClr val="accent2">
                <a:lumMod val="75000"/>
              </a:schemeClr>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Expenditure'!$C$19:$X$19</c:f>
              <c:numCache>
                <c:formatCode>[$BDT]\ #,##0</c:formatCode>
                <c:ptCount val="22"/>
                <c:pt idx="0">
                  <c:v>100</c:v>
                </c:pt>
                <c:pt idx="1">
                  <c:v>103</c:v>
                </c:pt>
                <c:pt idx="2">
                  <c:v>106.08999999999999</c:v>
                </c:pt>
                <c:pt idx="3">
                  <c:v>109.2727</c:v>
                </c:pt>
                <c:pt idx="4">
                  <c:v>112.55088099999999</c:v>
                </c:pt>
                <c:pt idx="5">
                  <c:v>115.92740742999999</c:v>
                </c:pt>
                <c:pt idx="6">
                  <c:v>119.40522965289999</c:v>
                </c:pt>
                <c:pt idx="7">
                  <c:v>122.987386542487</c:v>
                </c:pt>
                <c:pt idx="8">
                  <c:v>126.67700813876159</c:v>
                </c:pt>
                <c:pt idx="9">
                  <c:v>130.47731838292444</c:v>
                </c:pt>
                <c:pt idx="10">
                  <c:v>134.39163793441219</c:v>
                </c:pt>
                <c:pt idx="11">
                  <c:v>138.42338707244454</c:v>
                </c:pt>
                <c:pt idx="12">
                  <c:v>142.57608868461787</c:v>
                </c:pt>
                <c:pt idx="13">
                  <c:v>146.8533713451564</c:v>
                </c:pt>
                <c:pt idx="14">
                  <c:v>151.25897248551109</c:v>
                </c:pt>
                <c:pt idx="15">
                  <c:v>155.79674166007644</c:v>
                </c:pt>
                <c:pt idx="16">
                  <c:v>160.4706439098787</c:v>
                </c:pt>
                <c:pt idx="17">
                  <c:v>165.28476322717506</c:v>
                </c:pt>
                <c:pt idx="18">
                  <c:v>170.24330612399032</c:v>
                </c:pt>
                <c:pt idx="19">
                  <c:v>175.35060530771003</c:v>
                </c:pt>
                <c:pt idx="20">
                  <c:v>180.61112346694134</c:v>
                </c:pt>
                <c:pt idx="21">
                  <c:v>186.02945717094954</c:v>
                </c:pt>
              </c:numCache>
            </c:numRef>
          </c:val>
          <c:extLst xmlns:c16r2="http://schemas.microsoft.com/office/drawing/2015/06/chart">
            <c:ext xmlns:c16="http://schemas.microsoft.com/office/drawing/2014/chart" uri="{C3380CC4-5D6E-409C-BE32-E72D297353CC}">
              <c16:uniqueId val="{00000003-7234-4A19-A21D-E54614ABDE09}"/>
            </c:ext>
          </c:extLst>
        </c:ser>
        <c:ser>
          <c:idx val="7"/>
          <c:order val="4"/>
          <c:tx>
            <c:strRef>
              <c:f>'CAT - Revenue &amp; Expenditure'!$B$20</c:f>
              <c:strCache>
                <c:ptCount val="1"/>
                <c:pt idx="0">
                  <c:v>Contribution from users for replacement</c:v>
                </c:pt>
              </c:strCache>
            </c:strRef>
          </c:tx>
          <c:spPr>
            <a:solidFill>
              <a:schemeClr val="accent3"/>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Expenditure'!$C$20:$X$20</c:f>
              <c:numCache>
                <c:formatCode>[$BDT]\ #,##0</c:formatCode>
                <c:ptCount val="22"/>
                <c:pt idx="0">
                  <c:v>0</c:v>
                </c:pt>
                <c:pt idx="1">
                  <c:v>1048.54</c:v>
                </c:pt>
                <c:pt idx="2">
                  <c:v>1101.2141999999999</c:v>
                </c:pt>
                <c:pt idx="3">
                  <c:v>1156.1051660000001</c:v>
                </c:pt>
                <c:pt idx="4">
                  <c:v>1213.2984971799999</c:v>
                </c:pt>
                <c:pt idx="5">
                  <c:v>1272.8829335813998</c:v>
                </c:pt>
                <c:pt idx="6">
                  <c:v>0</c:v>
                </c:pt>
                <c:pt idx="7">
                  <c:v>1402.0562065843517</c:v>
                </c:pt>
                <c:pt idx="8">
                  <c:v>1471.9868345724096</c:v>
                </c:pt>
                <c:pt idx="9">
                  <c:v>1544.8514496538255</c:v>
                </c:pt>
                <c:pt idx="10">
                  <c:v>0</c:v>
                </c:pt>
                <c:pt idx="11">
                  <c:v>1699.839193249619</c:v>
                </c:pt>
                <c:pt idx="12">
                  <c:v>0</c:v>
                </c:pt>
                <c:pt idx="13">
                  <c:v>0</c:v>
                </c:pt>
                <c:pt idx="14">
                  <c:v>1966.3666423116442</c:v>
                </c:pt>
                <c:pt idx="15">
                  <c:v>2062.7488595794121</c:v>
                </c:pt>
                <c:pt idx="16">
                  <c:v>0</c:v>
                </c:pt>
                <c:pt idx="17">
                  <c:v>2271.0126467413857</c:v>
                </c:pt>
                <c:pt idx="18">
                  <c:v>0</c:v>
                </c:pt>
                <c:pt idx="19">
                  <c:v>2500.4996316879451</c:v>
                </c:pt>
                <c:pt idx="20">
                  <c:v>2626.0857352093267</c:v>
                </c:pt>
                <c:pt idx="21">
                  <c:v>0</c:v>
                </c:pt>
              </c:numCache>
            </c:numRef>
          </c:val>
          <c:extLst xmlns:c16r2="http://schemas.microsoft.com/office/drawing/2015/06/chart">
            <c:ext xmlns:c16="http://schemas.microsoft.com/office/drawing/2014/chart" uri="{C3380CC4-5D6E-409C-BE32-E72D297353CC}">
              <c16:uniqueId val="{00000004-7234-4A19-A21D-E54614ABDE09}"/>
            </c:ext>
          </c:extLst>
        </c:ser>
        <c:ser>
          <c:idx val="8"/>
          <c:order val="5"/>
          <c:tx>
            <c:strRef>
              <c:f>'CAT - Revenue &amp; Expenditure'!$B$21</c:f>
              <c:strCache>
                <c:ptCount val="1"/>
                <c:pt idx="0">
                  <c:v>Bank Balance Interest</c:v>
                </c:pt>
              </c:strCache>
            </c:strRef>
          </c:tx>
          <c:spPr>
            <a:solidFill>
              <a:schemeClr val="accent3">
                <a:lumMod val="75000"/>
              </a:schemeClr>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Expenditure'!$C$21:$X$21</c:f>
              <c:numCache>
                <c:formatCode>[$BDT]\ #,##0</c:formatCode>
                <c:ptCount val="22"/>
                <c:pt idx="0">
                  <c:v>5</c:v>
                </c:pt>
                <c:pt idx="1">
                  <c:v>5.25</c:v>
                </c:pt>
                <c:pt idx="2">
                  <c:v>5.5125000000000002</c:v>
                </c:pt>
                <c:pt idx="3">
                  <c:v>5.7881250000000009</c:v>
                </c:pt>
                <c:pt idx="4">
                  <c:v>6.0775312499999998</c:v>
                </c:pt>
                <c:pt idx="5">
                  <c:v>6.3814078125000009</c:v>
                </c:pt>
                <c:pt idx="6">
                  <c:v>6.7004782031249999</c:v>
                </c:pt>
                <c:pt idx="7">
                  <c:v>7.0355021132812512</c:v>
                </c:pt>
                <c:pt idx="8">
                  <c:v>7.3872772189453126</c:v>
                </c:pt>
                <c:pt idx="9">
                  <c:v>7.7566410798925789</c:v>
                </c:pt>
                <c:pt idx="10">
                  <c:v>8.1444731338872085</c:v>
                </c:pt>
                <c:pt idx="11">
                  <c:v>8.5516967905815697</c:v>
                </c:pt>
                <c:pt idx="12">
                  <c:v>8.9792816301106466</c:v>
                </c:pt>
                <c:pt idx="13">
                  <c:v>9.4282457116161797</c:v>
                </c:pt>
                <c:pt idx="14">
                  <c:v>9.8996579971969858</c:v>
                </c:pt>
                <c:pt idx="15">
                  <c:v>10.394640897056838</c:v>
                </c:pt>
                <c:pt idx="16">
                  <c:v>10.914372941909679</c:v>
                </c:pt>
                <c:pt idx="17">
                  <c:v>11.460091589005167</c:v>
                </c:pt>
                <c:pt idx="18">
                  <c:v>12.033096168455424</c:v>
                </c:pt>
                <c:pt idx="19">
                  <c:v>12.634750976878195</c:v>
                </c:pt>
                <c:pt idx="20">
                  <c:v>13.266488525722105</c:v>
                </c:pt>
                <c:pt idx="21">
                  <c:v>13.929812952008209</c:v>
                </c:pt>
              </c:numCache>
            </c:numRef>
          </c:val>
          <c:extLst xmlns:c16r2="http://schemas.microsoft.com/office/drawing/2015/06/chart">
            <c:ext xmlns:c16="http://schemas.microsoft.com/office/drawing/2014/chart" uri="{C3380CC4-5D6E-409C-BE32-E72D297353CC}">
              <c16:uniqueId val="{00000005-7234-4A19-A21D-E54614ABDE09}"/>
            </c:ext>
          </c:extLst>
        </c:ser>
        <c:ser>
          <c:idx val="9"/>
          <c:order val="6"/>
          <c:tx>
            <c:strRef>
              <c:f>'CAT - Revenue &amp; Expenditure'!$B$22</c:f>
              <c:strCache>
                <c:ptCount val="1"/>
                <c:pt idx="0">
                  <c:v>Interest received on loans</c:v>
                </c:pt>
              </c:strCache>
            </c:strRef>
          </c:tx>
          <c:spPr>
            <a:solidFill>
              <a:schemeClr val="accent4"/>
            </a:solidFill>
          </c:spPr>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Revenue &amp; Expenditure'!$C$22:$X$22</c:f>
              <c:numCache>
                <c:formatCode>[$BDT]\ #,##0</c:formatCode>
                <c:ptCount val="22"/>
                <c:pt idx="0">
                  <c:v>2</c:v>
                </c:pt>
                <c:pt idx="1">
                  <c:v>2.04</c:v>
                </c:pt>
                <c:pt idx="2">
                  <c:v>2.0808</c:v>
                </c:pt>
                <c:pt idx="3">
                  <c:v>2.1224159999999999</c:v>
                </c:pt>
                <c:pt idx="4">
                  <c:v>2.16486432</c:v>
                </c:pt>
                <c:pt idx="5">
                  <c:v>2.2081616064</c:v>
                </c:pt>
                <c:pt idx="6">
                  <c:v>2.2523248385280001</c:v>
                </c:pt>
                <c:pt idx="7">
                  <c:v>2.2973713352985596</c:v>
                </c:pt>
                <c:pt idx="8">
                  <c:v>2.343318762004531</c:v>
                </c:pt>
                <c:pt idx="9">
                  <c:v>2.3901851372446217</c:v>
                </c:pt>
                <c:pt idx="10">
                  <c:v>2.4379888399895142</c:v>
                </c:pt>
                <c:pt idx="11">
                  <c:v>2.486748616789304</c:v>
                </c:pt>
                <c:pt idx="12">
                  <c:v>2.5364835891250905</c:v>
                </c:pt>
                <c:pt idx="13">
                  <c:v>2.5872132609075922</c:v>
                </c:pt>
                <c:pt idx="14">
                  <c:v>2.6389575261257443</c:v>
                </c:pt>
                <c:pt idx="15">
                  <c:v>2.6917366766482584</c:v>
                </c:pt>
                <c:pt idx="16">
                  <c:v>2.7455714101812241</c:v>
                </c:pt>
                <c:pt idx="17">
                  <c:v>2.8004828383848488</c:v>
                </c:pt>
                <c:pt idx="18">
                  <c:v>2.8564924951525454</c:v>
                </c:pt>
                <c:pt idx="19">
                  <c:v>2.9136223450555963</c:v>
                </c:pt>
                <c:pt idx="20">
                  <c:v>2.9718947919567085</c:v>
                </c:pt>
                <c:pt idx="21">
                  <c:v>3.0313326877958424</c:v>
                </c:pt>
              </c:numCache>
            </c:numRef>
          </c:val>
          <c:extLst xmlns:c16r2="http://schemas.microsoft.com/office/drawing/2015/06/chart">
            <c:ext xmlns:c16="http://schemas.microsoft.com/office/drawing/2014/chart" uri="{C3380CC4-5D6E-409C-BE32-E72D297353CC}">
              <c16:uniqueId val="{00000006-7234-4A19-A21D-E54614ABDE09}"/>
            </c:ext>
          </c:extLst>
        </c:ser>
        <c:dLbls>
          <c:showLegendKey val="0"/>
          <c:showVal val="0"/>
          <c:showCatName val="0"/>
          <c:showSerName val="0"/>
          <c:showPercent val="0"/>
          <c:showBubbleSize val="0"/>
        </c:dLbls>
        <c:gapWidth val="150"/>
        <c:overlap val="100"/>
        <c:axId val="162617216"/>
        <c:axId val="162618752"/>
      </c:barChart>
      <c:catAx>
        <c:axId val="162617216"/>
        <c:scaling>
          <c:orientation val="minMax"/>
        </c:scaling>
        <c:delete val="0"/>
        <c:axPos val="b"/>
        <c:numFmt formatCode="General" sourceLinked="1"/>
        <c:majorTickMark val="out"/>
        <c:minorTickMark val="none"/>
        <c:tickLblPos val="nextTo"/>
        <c:crossAx val="162618752"/>
        <c:crosses val="autoZero"/>
        <c:auto val="1"/>
        <c:lblAlgn val="ctr"/>
        <c:lblOffset val="100"/>
        <c:noMultiLvlLbl val="0"/>
      </c:catAx>
      <c:valAx>
        <c:axId val="162618752"/>
        <c:scaling>
          <c:orientation val="minMax"/>
        </c:scaling>
        <c:delete val="0"/>
        <c:axPos val="l"/>
        <c:majorGridlines>
          <c:spPr>
            <a:ln>
              <a:solidFill>
                <a:schemeClr val="bg2">
                  <a:lumMod val="85000"/>
                </a:schemeClr>
              </a:solidFill>
            </a:ln>
          </c:spPr>
        </c:majorGridlines>
        <c:numFmt formatCode="[$BDT]\ #,##0" sourceLinked="1"/>
        <c:majorTickMark val="out"/>
        <c:minorTickMark val="none"/>
        <c:tickLblPos val="nextTo"/>
        <c:crossAx val="162617216"/>
        <c:crosses val="autoZero"/>
        <c:crossBetween val="between"/>
      </c:valAx>
    </c:plotArea>
    <c:legend>
      <c:legendPos val="b"/>
      <c:layout>
        <c:manualLayout>
          <c:xMode val="edge"/>
          <c:yMode val="edge"/>
          <c:x val="3.0851968854411604E-2"/>
          <c:y val="0.77356130820916869"/>
          <c:w val="0.94238917030562053"/>
          <c:h val="0.18304130269621943"/>
        </c:manualLayout>
      </c:layout>
      <c:overlay val="0"/>
    </c:legend>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GB" sz="1400"/>
              <a:t>Categories of maintenance</a:t>
            </a:r>
            <a:r>
              <a:rPr lang="en-GB" sz="1400" baseline="0"/>
              <a:t> and replacement expenditure</a:t>
            </a:r>
            <a:endParaRPr lang="en-GB" sz="1400"/>
          </a:p>
        </c:rich>
      </c:tx>
      <c:layout>
        <c:manualLayout>
          <c:xMode val="edge"/>
          <c:yMode val="edge"/>
          <c:x val="0.16645682718514129"/>
          <c:y val="3.9301122274935867E-2"/>
        </c:manualLayout>
      </c:layout>
      <c:overlay val="1"/>
    </c:title>
    <c:autoTitleDeleted val="0"/>
    <c:plotArea>
      <c:layout>
        <c:manualLayout>
          <c:layoutTarget val="inner"/>
          <c:xMode val="edge"/>
          <c:yMode val="edge"/>
          <c:x val="0.21933018372703417"/>
          <c:y val="0.16717457860372328"/>
          <c:w val="0.6855573591762566"/>
          <c:h val="0.55522657877571946"/>
        </c:manualLayout>
      </c:layout>
      <c:barChart>
        <c:barDir val="col"/>
        <c:grouping val="stacked"/>
        <c:varyColors val="0"/>
        <c:ser>
          <c:idx val="1"/>
          <c:order val="0"/>
          <c:tx>
            <c:v>Expenditure on operation</c:v>
          </c:tx>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Cost Projections'!$H$21:$AC$21</c:f>
              <c:numCache>
                <c:formatCode>[$BDT]\ #,##0</c:formatCode>
                <c:ptCount val="22"/>
                <c:pt idx="0">
                  <c:v>24810</c:v>
                </c:pt>
                <c:pt idx="1">
                  <c:v>25554.300000000003</c:v>
                </c:pt>
                <c:pt idx="2">
                  <c:v>26320.929</c:v>
                </c:pt>
                <c:pt idx="3">
                  <c:v>27110.556869999997</c:v>
                </c:pt>
                <c:pt idx="4">
                  <c:v>27923.873576100003</c:v>
                </c:pt>
                <c:pt idx="5">
                  <c:v>28761.589783383009</c:v>
                </c:pt>
                <c:pt idx="6">
                  <c:v>29624.437476884494</c:v>
                </c:pt>
                <c:pt idx="7">
                  <c:v>30513.170601191032</c:v>
                </c:pt>
                <c:pt idx="8">
                  <c:v>31428.565719226764</c:v>
                </c:pt>
                <c:pt idx="9">
                  <c:v>32371.422690803571</c:v>
                </c:pt>
                <c:pt idx="10">
                  <c:v>33342.565371527671</c:v>
                </c:pt>
                <c:pt idx="11">
                  <c:v>34342.842332673506</c:v>
                </c:pt>
                <c:pt idx="12">
                  <c:v>35373.127602653709</c:v>
                </c:pt>
                <c:pt idx="13">
                  <c:v>36434.321430733318</c:v>
                </c:pt>
                <c:pt idx="14">
                  <c:v>37527.351073655322</c:v>
                </c:pt>
                <c:pt idx="15">
                  <c:v>38653.171605864984</c:v>
                </c:pt>
                <c:pt idx="16">
                  <c:v>39812.766754040931</c:v>
                </c:pt>
                <c:pt idx="17">
                  <c:v>41007.149756662162</c:v>
                </c:pt>
                <c:pt idx="18">
                  <c:v>42237.364249362028</c:v>
                </c:pt>
                <c:pt idx="19">
                  <c:v>43504.485176842893</c:v>
                </c:pt>
                <c:pt idx="20">
                  <c:v>44809.619732148181</c:v>
                </c:pt>
                <c:pt idx="21">
                  <c:v>46153.908324112614</c:v>
                </c:pt>
              </c:numCache>
            </c:numRef>
          </c:val>
          <c:extLst xmlns:c16r2="http://schemas.microsoft.com/office/drawing/2015/06/chart">
            <c:ext xmlns:c16="http://schemas.microsoft.com/office/drawing/2014/chart" uri="{C3380CC4-5D6E-409C-BE32-E72D297353CC}">
              <c16:uniqueId val="{00000000-32D4-408D-81EF-421C7465DEF4}"/>
            </c:ext>
          </c:extLst>
        </c:ser>
        <c:ser>
          <c:idx val="0"/>
          <c:order val="1"/>
          <c:tx>
            <c:v>Loan repayment expenditure</c:v>
          </c:tx>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'3-Proyección de gastos'!#REF!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1-32D4-408D-81EF-421C7465DEF4}"/>
            </c:ext>
          </c:extLst>
        </c:ser>
        <c:ser>
          <c:idx val="3"/>
          <c:order val="2"/>
          <c:tx>
            <c:v>Major replacements expenditure</c:v>
          </c:tx>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Cost Projections'!$H$42:$AC$42</c:f>
              <c:numCache>
                <c:formatCode>[$BDT]\ #,##0</c:formatCode>
                <c:ptCount val="22"/>
                <c:pt idx="0">
                  <c:v>0</c:v>
                </c:pt>
                <c:pt idx="1">
                  <c:v>4243.5999999999995</c:v>
                </c:pt>
                <c:pt idx="2">
                  <c:v>4917.2715000000007</c:v>
                </c:pt>
                <c:pt idx="3">
                  <c:v>4502.0352399999992</c:v>
                </c:pt>
                <c:pt idx="4">
                  <c:v>579.63703714999997</c:v>
                </c:pt>
                <c:pt idx="5">
                  <c:v>10149.4445204965</c:v>
                </c:pt>
                <c:pt idx="6">
                  <c:v>0</c:v>
                </c:pt>
                <c:pt idx="7">
                  <c:v>633.38504069380792</c:v>
                </c:pt>
                <c:pt idx="8">
                  <c:v>5871.4793272316001</c:v>
                </c:pt>
                <c:pt idx="9">
                  <c:v>2392.1711552325369</c:v>
                </c:pt>
                <c:pt idx="10">
                  <c:v>0</c:v>
                </c:pt>
                <c:pt idx="11">
                  <c:v>5703.0435473847147</c:v>
                </c:pt>
                <c:pt idx="12">
                  <c:v>0</c:v>
                </c:pt>
                <c:pt idx="13">
                  <c:v>0</c:v>
                </c:pt>
                <c:pt idx="14">
                  <c:v>7010.8533747034398</c:v>
                </c:pt>
                <c:pt idx="15">
                  <c:v>802.35321954939354</c:v>
                </c:pt>
                <c:pt idx="16">
                  <c:v>0</c:v>
                </c:pt>
                <c:pt idx="17">
                  <c:v>6809.7322449596131</c:v>
                </c:pt>
                <c:pt idx="18">
                  <c:v>0</c:v>
                </c:pt>
                <c:pt idx="19">
                  <c:v>2311.8223803768492</c:v>
                </c:pt>
                <c:pt idx="20">
                  <c:v>7441.1782868379814</c:v>
                </c:pt>
                <c:pt idx="21">
                  <c:v>0</c:v>
                </c:pt>
              </c:numCache>
            </c:numRef>
          </c:val>
          <c:extLst xmlns:c16r2="http://schemas.microsoft.com/office/drawing/2015/06/chart">
            <c:ext xmlns:c16="http://schemas.microsoft.com/office/drawing/2014/chart" uri="{C3380CC4-5D6E-409C-BE32-E72D297353CC}">
              <c16:uniqueId val="{00000002-32D4-408D-81EF-421C7465DEF4}"/>
            </c:ext>
          </c:extLst>
        </c:ser>
        <c:ser>
          <c:idx val="2"/>
          <c:order val="3"/>
          <c:tx>
            <c:v>Minor replacements expenditure</c:v>
          </c:tx>
          <c:invertIfNegative val="0"/>
          <c:cat>
            <c:numRef>
              <c:f>'CAT - Revenue &amp; Expenditure'!$C$13:$X$13</c:f>
              <c:numCache>
                <c:formatCode>General</c:formatCode>
                <c:ptCount val="22"/>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pt idx="19">
                  <c:v>2034</c:v>
                </c:pt>
                <c:pt idx="20">
                  <c:v>2035</c:v>
                </c:pt>
                <c:pt idx="21">
                  <c:v>2036</c:v>
                </c:pt>
              </c:numCache>
            </c:numRef>
          </c:cat>
          <c:val>
            <c:numRef>
              <c:f>'CAT - Cost Projections'!$H$28:$AC$28</c:f>
              <c:numCache>
                <c:formatCode>[$BDT]\ #,##0</c:formatCode>
                <c:ptCount val="22"/>
                <c:pt idx="0">
                  <c:v>0</c:v>
                </c:pt>
                <c:pt idx="1">
                  <c:v>132.61249999999998</c:v>
                </c:pt>
                <c:pt idx="2">
                  <c:v>57.963703714999994</c:v>
                </c:pt>
                <c:pt idx="3">
                  <c:v>140.68860124999998</c:v>
                </c:pt>
                <c:pt idx="4">
                  <c:v>0</c:v>
                </c:pt>
                <c:pt idx="5">
                  <c:v>149.25653706612499</c:v>
                </c:pt>
                <c:pt idx="6">
                  <c:v>0</c:v>
                </c:pt>
                <c:pt idx="7">
                  <c:v>162.20357507127727</c:v>
                </c:pt>
                <c:pt idx="8">
                  <c:v>0</c:v>
                </c:pt>
                <c:pt idx="9">
                  <c:v>100.79372845080913</c:v>
                </c:pt>
                <c:pt idx="10">
                  <c:v>0</c:v>
                </c:pt>
                <c:pt idx="11">
                  <c:v>106.9320665134634</c:v>
                </c:pt>
                <c:pt idx="12">
                  <c:v>77.898370830038218</c:v>
                </c:pt>
                <c:pt idx="13">
                  <c:v>113.44422936413332</c:v>
                </c:pt>
                <c:pt idx="14">
                  <c:v>0</c:v>
                </c:pt>
                <c:pt idx="15">
                  <c:v>120.35298293240903</c:v>
                </c:pt>
                <c:pt idx="16">
                  <c:v>0</c:v>
                </c:pt>
                <c:pt idx="17">
                  <c:v>217.98804132646342</c:v>
                </c:pt>
                <c:pt idx="18">
                  <c:v>0</c:v>
                </c:pt>
                <c:pt idx="19">
                  <c:v>135.45834260020598</c:v>
                </c:pt>
                <c:pt idx="20">
                  <c:v>0</c:v>
                </c:pt>
                <c:pt idx="21">
                  <c:v>143.70775566455853</c:v>
                </c:pt>
              </c:numCache>
            </c:numRef>
          </c:val>
          <c:extLst xmlns:c16r2="http://schemas.microsoft.com/office/drawing/2015/06/chart">
            <c:ext xmlns:c16="http://schemas.microsoft.com/office/drawing/2014/chart" uri="{C3380CC4-5D6E-409C-BE32-E72D297353CC}">
              <c16:uniqueId val="{00000003-32D4-408D-81EF-421C7465DEF4}"/>
            </c:ext>
          </c:extLst>
        </c:ser>
        <c:dLbls>
          <c:showLegendKey val="0"/>
          <c:showVal val="0"/>
          <c:showCatName val="0"/>
          <c:showSerName val="0"/>
          <c:showPercent val="0"/>
          <c:showBubbleSize val="0"/>
        </c:dLbls>
        <c:gapWidth val="150"/>
        <c:overlap val="100"/>
        <c:axId val="162655232"/>
        <c:axId val="162280192"/>
      </c:barChart>
      <c:catAx>
        <c:axId val="162655232"/>
        <c:scaling>
          <c:orientation val="minMax"/>
        </c:scaling>
        <c:delete val="0"/>
        <c:axPos val="b"/>
        <c:numFmt formatCode="General" sourceLinked="1"/>
        <c:majorTickMark val="out"/>
        <c:minorTickMark val="none"/>
        <c:tickLblPos val="nextTo"/>
        <c:txPr>
          <a:bodyPr/>
          <a:lstStyle/>
          <a:p>
            <a:pPr>
              <a:defRPr sz="1000"/>
            </a:pPr>
            <a:endParaRPr lang="en-US"/>
          </a:p>
        </c:txPr>
        <c:crossAx val="162280192"/>
        <c:crosses val="autoZero"/>
        <c:auto val="1"/>
        <c:lblAlgn val="ctr"/>
        <c:lblOffset val="100"/>
        <c:noMultiLvlLbl val="0"/>
      </c:catAx>
      <c:valAx>
        <c:axId val="162280192"/>
        <c:scaling>
          <c:orientation val="minMax"/>
        </c:scaling>
        <c:delete val="0"/>
        <c:axPos val="l"/>
        <c:majorGridlines>
          <c:spPr>
            <a:ln>
              <a:solidFill>
                <a:schemeClr val="bg2">
                  <a:lumMod val="85000"/>
                </a:schemeClr>
              </a:solidFill>
            </a:ln>
          </c:spPr>
        </c:majorGridlines>
        <c:numFmt formatCode="[$BDT]\ #,##0" sourceLinked="1"/>
        <c:majorTickMark val="out"/>
        <c:minorTickMark val="none"/>
        <c:tickLblPos val="nextTo"/>
        <c:crossAx val="162655232"/>
        <c:crosses val="autoZero"/>
        <c:crossBetween val="between"/>
      </c:valAx>
    </c:plotArea>
    <c:legend>
      <c:legendPos val="b"/>
      <c:layout>
        <c:manualLayout>
          <c:xMode val="edge"/>
          <c:yMode val="edge"/>
          <c:x val="0.14323359580052494"/>
          <c:y val="0.85875839249113939"/>
          <c:w val="0.77507126993741171"/>
          <c:h val="0.10368001252204838"/>
        </c:manualLayout>
      </c:layout>
      <c:overlay val="0"/>
    </c:legend>
    <c:plotVisOnly val="1"/>
    <c:dispBlanksAs val="gap"/>
    <c:showDLblsOverMax val="0"/>
  </c:chart>
  <c:txPr>
    <a:bodyPr/>
    <a:lstStyle/>
    <a:p>
      <a:pPr>
        <a:defRPr sz="1050"/>
      </a:pPr>
      <a:endParaRPr lang="en-US"/>
    </a:p>
  </c:txPr>
  <c:printSettings>
    <c:headerFooter/>
    <c:pageMargins b="0.75000000000000022" l="0.70000000000000018" r="0.70000000000000018" t="0.75000000000000022" header="0.3000000000000001" footer="0.30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Difference between the required and actual direct</a:t>
            </a:r>
            <a:r>
              <a:rPr lang="en-US" sz="1400" baseline="0"/>
              <a:t> support </a:t>
            </a:r>
            <a:r>
              <a:rPr lang="en-US" sz="1400"/>
              <a:t>expenditure per person per year</a:t>
            </a:r>
          </a:p>
        </c:rich>
      </c:tx>
      <c:layout>
        <c:manualLayout>
          <c:xMode val="edge"/>
          <c:yMode val="edge"/>
          <c:x val="0.13857153240460324"/>
          <c:y val="3.8910923202259674E-2"/>
        </c:manualLayout>
      </c:layout>
      <c:overlay val="1"/>
    </c:title>
    <c:autoTitleDeleted val="0"/>
    <c:plotArea>
      <c:layout>
        <c:manualLayout>
          <c:layoutTarget val="inner"/>
          <c:xMode val="edge"/>
          <c:yMode val="edge"/>
          <c:x val="0.16842753886533421"/>
          <c:y val="0.21323497488258536"/>
          <c:w val="0.77887664041994764"/>
          <c:h val="0.47547231891497543"/>
        </c:manualLayout>
      </c:layout>
      <c:barChart>
        <c:barDir val="col"/>
        <c:grouping val="clustered"/>
        <c:varyColors val="0"/>
        <c:ser>
          <c:idx val="0"/>
          <c:order val="0"/>
          <c:tx>
            <c:v>Actual Expenditure</c:v>
          </c:tx>
          <c:invertIfNegative val="0"/>
          <c:cat>
            <c:strRef>
              <c:f>'DS - Data Entry'!$C$28:$H$28</c:f>
              <c:strCache>
                <c:ptCount val="6"/>
                <c:pt idx="0">
                  <c:v>Supervision of new
infrastructure works</c:v>
                </c:pt>
                <c:pt idx="1">
                  <c:v>Supervision of rehabilitation
and expansion works</c:v>
                </c:pt>
                <c:pt idx="2">
                  <c:v>Monitoring service delivery</c:v>
                </c:pt>
                <c:pt idx="3">
                  <c:v>Technical support to consumers and service providers</c:v>
                </c:pt>
                <c:pt idx="4">
                  <c:v>Planning, coordination,
reporting</c:v>
                </c:pt>
                <c:pt idx="5">
                  <c:v>Others</c:v>
                </c:pt>
              </c:strCache>
            </c:strRef>
          </c:cat>
          <c:val>
            <c:numRef>
              <c:f>'DS - Data Entry'!$C$51:$H$51</c:f>
              <c:numCache>
                <c:formatCode>[$BDT]\ #,##0</c:formatCode>
                <c:ptCount val="6"/>
                <c:pt idx="0">
                  <c:v>5710</c:v>
                </c:pt>
                <c:pt idx="1">
                  <c:v>4166.666666666667</c:v>
                </c:pt>
                <c:pt idx="2">
                  <c:v>2600</c:v>
                </c:pt>
                <c:pt idx="3">
                  <c:v>833.33333333333337</c:v>
                </c:pt>
                <c:pt idx="4">
                  <c:v>666.66666666666663</c:v>
                </c:pt>
                <c:pt idx="5">
                  <c:v>4166.666666666667</c:v>
                </c:pt>
              </c:numCache>
            </c:numRef>
          </c:val>
          <c:extLst xmlns:c16r2="http://schemas.microsoft.com/office/drawing/2015/06/chart">
            <c:ext xmlns:c16="http://schemas.microsoft.com/office/drawing/2014/chart" uri="{C3380CC4-5D6E-409C-BE32-E72D297353CC}">
              <c16:uniqueId val="{00000000-4EFB-4419-95AD-79BDAF1D0379}"/>
            </c:ext>
          </c:extLst>
        </c:ser>
        <c:ser>
          <c:idx val="1"/>
          <c:order val="1"/>
          <c:tx>
            <c:v>Required Expenditure</c:v>
          </c:tx>
          <c:invertIfNegative val="0"/>
          <c:val>
            <c:numRef>
              <c:f>'DS - Data Entry'!$C$89:$H$89</c:f>
              <c:numCache>
                <c:formatCode>[$BDT]\ #,##0</c:formatCode>
                <c:ptCount val="6"/>
                <c:pt idx="0">
                  <c:v>1533.3333333333333</c:v>
                </c:pt>
                <c:pt idx="1">
                  <c:v>2283.3333333333335</c:v>
                </c:pt>
                <c:pt idx="2">
                  <c:v>2183.3333333333335</c:v>
                </c:pt>
                <c:pt idx="3">
                  <c:v>2916.666666666667</c:v>
                </c:pt>
                <c:pt idx="4">
                  <c:v>4850</c:v>
                </c:pt>
                <c:pt idx="5">
                  <c:v>1833.3333333333335</c:v>
                </c:pt>
              </c:numCache>
            </c:numRef>
          </c:val>
          <c:extLst xmlns:c16r2="http://schemas.microsoft.com/office/drawing/2015/06/chart">
            <c:ext xmlns:c16="http://schemas.microsoft.com/office/drawing/2014/chart" uri="{C3380CC4-5D6E-409C-BE32-E72D297353CC}">
              <c16:uniqueId val="{00000001-4EFB-4419-95AD-79BDAF1D0379}"/>
            </c:ext>
          </c:extLst>
        </c:ser>
        <c:dLbls>
          <c:showLegendKey val="0"/>
          <c:showVal val="0"/>
          <c:showCatName val="0"/>
          <c:showSerName val="0"/>
          <c:showPercent val="0"/>
          <c:showBubbleSize val="0"/>
        </c:dLbls>
        <c:gapWidth val="150"/>
        <c:axId val="157987200"/>
        <c:axId val="157988736"/>
      </c:barChart>
      <c:catAx>
        <c:axId val="157987200"/>
        <c:scaling>
          <c:orientation val="minMax"/>
        </c:scaling>
        <c:delete val="0"/>
        <c:axPos val="b"/>
        <c:numFmt formatCode="General" sourceLinked="0"/>
        <c:majorTickMark val="out"/>
        <c:minorTickMark val="none"/>
        <c:tickLblPos val="nextTo"/>
        <c:crossAx val="157988736"/>
        <c:crosses val="autoZero"/>
        <c:auto val="1"/>
        <c:lblAlgn val="ctr"/>
        <c:lblOffset val="100"/>
        <c:noMultiLvlLbl val="0"/>
      </c:catAx>
      <c:valAx>
        <c:axId val="157988736"/>
        <c:scaling>
          <c:orientation val="minMax"/>
        </c:scaling>
        <c:delete val="0"/>
        <c:axPos val="l"/>
        <c:majorGridlines>
          <c:spPr>
            <a:ln>
              <a:solidFill>
                <a:schemeClr val="bg1">
                  <a:lumMod val="85000"/>
                </a:schemeClr>
              </a:solidFill>
            </a:ln>
          </c:spPr>
        </c:majorGridlines>
        <c:numFmt formatCode="[$BDT]\ #,##0" sourceLinked="1"/>
        <c:majorTickMark val="out"/>
        <c:minorTickMark val="none"/>
        <c:tickLblPos val="nextTo"/>
        <c:crossAx val="157987200"/>
        <c:crosses val="autoZero"/>
        <c:crossBetween val="between"/>
      </c:valAx>
    </c:plotArea>
    <c:legend>
      <c:legendPos val="b"/>
      <c:overlay val="0"/>
    </c:legend>
    <c:plotVisOnly val="1"/>
    <c:dispBlanksAs val="gap"/>
    <c:showDLblsOverMax val="0"/>
  </c:chart>
  <c:txPr>
    <a:bodyPr/>
    <a:lstStyle/>
    <a:p>
      <a:pPr>
        <a:defRPr sz="1050"/>
      </a:pPr>
      <a:endParaRPr lang="en-US"/>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n-GB" sz="1600"/>
              <a:t>Breakdown of</a:t>
            </a:r>
            <a:r>
              <a:rPr lang="en-GB" sz="1600" baseline="0"/>
              <a:t> actual direct support expenditure</a:t>
            </a:r>
            <a:endParaRPr lang="en-GB" sz="1600"/>
          </a:p>
        </c:rich>
      </c:tx>
      <c:overlay val="0"/>
    </c:title>
    <c:autoTitleDeleted val="0"/>
    <c:plotArea>
      <c:layout>
        <c:manualLayout>
          <c:layoutTarget val="inner"/>
          <c:xMode val="edge"/>
          <c:yMode val="edge"/>
          <c:x val="0.2517442647913285"/>
          <c:y val="0.20815547446813051"/>
          <c:w val="0.496511470417343"/>
          <c:h val="0.66100612423447092"/>
        </c:manualLayout>
      </c:layout>
      <c:doughnutChart>
        <c:varyColors val="1"/>
        <c:ser>
          <c:idx val="0"/>
          <c:order val="0"/>
          <c:dLbls>
            <c:dLbl>
              <c:idx val="0"/>
              <c:layout>
                <c:manualLayout>
                  <c:x val="0.16478291358618341"/>
                  <c:y val="-5.8457845208373341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01B1-4E5B-AC3E-594D4FF6D6CC}"/>
                </c:ext>
              </c:extLst>
            </c:dLbl>
            <c:dLbl>
              <c:idx val="1"/>
              <c:layout>
                <c:manualLayout>
                  <c:x val="0.17099236641221377"/>
                  <c:y val="5.6910569105691054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01B1-4E5B-AC3E-594D4FF6D6CC}"/>
                </c:ext>
              </c:extLst>
            </c:dLbl>
            <c:dLbl>
              <c:idx val="2"/>
              <c:layout>
                <c:manualLayout>
                  <c:x val="-0.24020356234096693"/>
                  <c:y val="7.5880758807588086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01B1-4E5B-AC3E-594D4FF6D6CC}"/>
                </c:ext>
              </c:extLst>
            </c:dLbl>
            <c:dLbl>
              <c:idx val="3"/>
              <c:layout>
                <c:manualLayout>
                  <c:x val="-0.18931297709923672"/>
                  <c:y val="1.6260162601626021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3-01B1-4E5B-AC3E-594D4FF6D6CC}"/>
                </c:ext>
              </c:extLst>
            </c:dLbl>
            <c:dLbl>
              <c:idx val="4"/>
              <c:layout>
                <c:manualLayout>
                  <c:x val="-0.11880459217406984"/>
                  <c:y val="-0.11597166207882553"/>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01B1-4E5B-AC3E-594D4FF6D6CC}"/>
                </c:ext>
              </c:extLst>
            </c:dLbl>
            <c:dLbl>
              <c:idx val="5"/>
              <c:layout>
                <c:manualLayout>
                  <c:x val="-2.0356234096692107E-3"/>
                  <c:y val="-0.15447154471544719"/>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5-01B1-4E5B-AC3E-594D4FF6D6CC}"/>
                </c:ext>
              </c:extLst>
            </c:dLbl>
            <c:spPr>
              <a:noFill/>
              <a:ln>
                <a:noFill/>
              </a:ln>
              <a:effectLst/>
            </c:spPr>
            <c:showLegendKey val="1"/>
            <c:showVal val="0"/>
            <c:showCatName val="1"/>
            <c:showSerName val="0"/>
            <c:showPercent val="1"/>
            <c:showBubbleSize val="0"/>
            <c:showLeaderLines val="1"/>
            <c:extLst xmlns:c16r2="http://schemas.microsoft.com/office/drawing/2015/06/chart">
              <c:ext xmlns:c15="http://schemas.microsoft.com/office/drawing/2012/chart" uri="{CE6537A1-D6FC-4f65-9D91-7224C49458BB}"/>
            </c:extLst>
          </c:dLbls>
          <c:cat>
            <c:strRef>
              <c:f>'DS - Data Entry'!$C$28:$H$28</c:f>
              <c:strCache>
                <c:ptCount val="6"/>
                <c:pt idx="0">
                  <c:v>Supervision of new
infrastructure works</c:v>
                </c:pt>
                <c:pt idx="1">
                  <c:v>Supervision of rehabilitation
and expansion works</c:v>
                </c:pt>
                <c:pt idx="2">
                  <c:v>Monitoring service delivery</c:v>
                </c:pt>
                <c:pt idx="3">
                  <c:v>Technical support to consumers and service providers</c:v>
                </c:pt>
                <c:pt idx="4">
                  <c:v>Planning, coordination,
reporting</c:v>
                </c:pt>
                <c:pt idx="5">
                  <c:v>Others</c:v>
                </c:pt>
              </c:strCache>
            </c:strRef>
          </c:cat>
          <c:val>
            <c:numRef>
              <c:f>'DS - Data Entry'!$C$51:$H$51</c:f>
              <c:numCache>
                <c:formatCode>[$BDT]\ #,##0</c:formatCode>
                <c:ptCount val="6"/>
                <c:pt idx="0">
                  <c:v>5710</c:v>
                </c:pt>
                <c:pt idx="1">
                  <c:v>4166.666666666667</c:v>
                </c:pt>
                <c:pt idx="2">
                  <c:v>2600</c:v>
                </c:pt>
                <c:pt idx="3">
                  <c:v>833.33333333333337</c:v>
                </c:pt>
                <c:pt idx="4">
                  <c:v>666.66666666666663</c:v>
                </c:pt>
                <c:pt idx="5">
                  <c:v>4166.666666666667</c:v>
                </c:pt>
              </c:numCache>
            </c:numRef>
          </c:val>
          <c:extLst xmlns:c16r2="http://schemas.microsoft.com/office/drawing/2015/06/chart">
            <c:ext xmlns:c16="http://schemas.microsoft.com/office/drawing/2014/chart" uri="{C3380CC4-5D6E-409C-BE32-E72D297353CC}">
              <c16:uniqueId val="{00000006-01B1-4E5B-AC3E-594D4FF6D6CC}"/>
            </c:ext>
          </c:extLst>
        </c:ser>
        <c:dLbls>
          <c:showLegendKey val="0"/>
          <c:showVal val="0"/>
          <c:showCatName val="1"/>
          <c:showSerName val="0"/>
          <c:showPercent val="1"/>
          <c:showBubbleSize val="0"/>
          <c:showLeaderLines val="1"/>
        </c:dLbls>
        <c:firstSliceAng val="0"/>
        <c:holeSize val="50"/>
      </c:doughnutChart>
    </c:plotArea>
    <c:plotVisOnly val="1"/>
    <c:dispBlanksAs val="zero"/>
    <c:showDLblsOverMax val="0"/>
  </c:chart>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n-GB" sz="1600"/>
              <a:t>Breakdown</a:t>
            </a:r>
            <a:r>
              <a:rPr lang="en-GB" sz="1600" baseline="0"/>
              <a:t> of required direct support expenditure</a:t>
            </a:r>
            <a:endParaRPr lang="en-GB" sz="1600"/>
          </a:p>
        </c:rich>
      </c:tx>
      <c:overlay val="0"/>
    </c:title>
    <c:autoTitleDeleted val="0"/>
    <c:plotArea>
      <c:layout>
        <c:manualLayout>
          <c:layoutTarget val="inner"/>
          <c:xMode val="edge"/>
          <c:yMode val="edge"/>
          <c:x val="0.25569110312823795"/>
          <c:y val="0.21597355097347118"/>
          <c:w val="0.48861763247336021"/>
          <c:h val="0.64521314146076558"/>
        </c:manualLayout>
      </c:layout>
      <c:doughnutChart>
        <c:varyColors val="1"/>
        <c:ser>
          <c:idx val="0"/>
          <c:order val="0"/>
          <c:dLbls>
            <c:dLbl>
              <c:idx val="0"/>
              <c:layout>
                <c:manualLayout>
                  <c:x val="0.15770609318996423"/>
                  <c:y val="-5.9499661933739033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1879-4C8E-B860-AEF948FCB6BF}"/>
                </c:ext>
              </c:extLst>
            </c:dLbl>
            <c:dLbl>
              <c:idx val="1"/>
              <c:layout>
                <c:manualLayout>
                  <c:x val="0.1781874039938556"/>
                  <c:y val="6.2204192021636261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1879-4C8E-B860-AEF948FCB6BF}"/>
                </c:ext>
              </c:extLst>
            </c:dLbl>
            <c:dLbl>
              <c:idx val="2"/>
              <c:layout>
                <c:manualLayout>
                  <c:x val="7.7828981054787527E-2"/>
                  <c:y val="0.14874915483434759"/>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1879-4C8E-B860-AEF948FCB6BF}"/>
                </c:ext>
              </c:extLst>
            </c:dLbl>
            <c:dLbl>
              <c:idx val="3"/>
              <c:layout>
                <c:manualLayout>
                  <c:x val="-0.17204301075268821"/>
                  <c:y val="0.12981744421906707"/>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3-1879-4C8E-B860-AEF948FCB6BF}"/>
                </c:ext>
              </c:extLst>
            </c:dLbl>
            <c:dLbl>
              <c:idx val="4"/>
              <c:layout>
                <c:manualLayout>
                  <c:x val="-0.17204301075268821"/>
                  <c:y val="-3.2454361054766741E-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1879-4C8E-B860-AEF948FCB6BF}"/>
                </c:ext>
              </c:extLst>
            </c:dLbl>
            <c:dLbl>
              <c:idx val="5"/>
              <c:layout>
                <c:manualLayout>
                  <c:x val="-0.10445468509984637"/>
                  <c:y val="-0.12440838404327252"/>
                </c:manualLayout>
              </c:layout>
              <c:showLegendKey val="1"/>
              <c:showVal val="0"/>
              <c:showCatName val="1"/>
              <c:showSerName val="0"/>
              <c:showPercent val="1"/>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5-1879-4C8E-B860-AEF948FCB6BF}"/>
                </c:ext>
              </c:extLst>
            </c:dLbl>
            <c:spPr>
              <a:noFill/>
              <a:ln>
                <a:noFill/>
              </a:ln>
              <a:effectLst/>
            </c:spPr>
            <c:showLegendKey val="1"/>
            <c:showVal val="0"/>
            <c:showCatName val="1"/>
            <c:showSerName val="0"/>
            <c:showPercent val="1"/>
            <c:showBubbleSize val="0"/>
            <c:showLeaderLines val="1"/>
            <c:extLst xmlns:c16r2="http://schemas.microsoft.com/office/drawing/2015/06/chart">
              <c:ext xmlns:c15="http://schemas.microsoft.com/office/drawing/2012/chart" uri="{CE6537A1-D6FC-4f65-9D91-7224C49458BB}"/>
            </c:extLst>
          </c:dLbls>
          <c:cat>
            <c:strRef>
              <c:f>'DS - Data Entry'!$C$69:$H$69</c:f>
              <c:strCache>
                <c:ptCount val="6"/>
                <c:pt idx="0">
                  <c:v>Supervision of new
infrastructure works</c:v>
                </c:pt>
                <c:pt idx="1">
                  <c:v>Supervision of rehabilitation
and expansion works</c:v>
                </c:pt>
                <c:pt idx="2">
                  <c:v>Monitoring service delivery</c:v>
                </c:pt>
                <c:pt idx="3">
                  <c:v>Technical support to consumers and service providers</c:v>
                </c:pt>
                <c:pt idx="4">
                  <c:v>Planning, coordination,
reporting</c:v>
                </c:pt>
                <c:pt idx="5">
                  <c:v>Others</c:v>
                </c:pt>
              </c:strCache>
            </c:strRef>
          </c:cat>
          <c:val>
            <c:numRef>
              <c:f>'DS - Data Entry'!$C$89:$H$89</c:f>
              <c:numCache>
                <c:formatCode>[$BDT]\ #,##0</c:formatCode>
                <c:ptCount val="6"/>
                <c:pt idx="0">
                  <c:v>1533.3333333333333</c:v>
                </c:pt>
                <c:pt idx="1">
                  <c:v>2283.3333333333335</c:v>
                </c:pt>
                <c:pt idx="2">
                  <c:v>2183.3333333333335</c:v>
                </c:pt>
                <c:pt idx="3">
                  <c:v>2916.666666666667</c:v>
                </c:pt>
                <c:pt idx="4">
                  <c:v>4850</c:v>
                </c:pt>
                <c:pt idx="5">
                  <c:v>1833.3333333333335</c:v>
                </c:pt>
              </c:numCache>
            </c:numRef>
          </c:val>
          <c:extLst xmlns:c16r2="http://schemas.microsoft.com/office/drawing/2015/06/chart">
            <c:ext xmlns:c16="http://schemas.microsoft.com/office/drawing/2014/chart" uri="{C3380CC4-5D6E-409C-BE32-E72D297353CC}">
              <c16:uniqueId val="{00000006-1879-4C8E-B860-AEF948FCB6BF}"/>
            </c:ext>
          </c:extLst>
        </c:ser>
        <c:dLbls>
          <c:showLegendKey val="0"/>
          <c:showVal val="0"/>
          <c:showCatName val="1"/>
          <c:showSerName val="0"/>
          <c:showPercent val="1"/>
          <c:showBubbleSize val="0"/>
          <c:showLeaderLines val="1"/>
        </c:dLbls>
        <c:firstSliceAng val="0"/>
        <c:holeSize val="50"/>
      </c:doughnutChart>
    </c:plotArea>
    <c:plotVisOnly val="1"/>
    <c:dispBlanksAs val="zero"/>
    <c:showDLblsOverMax val="0"/>
  </c:chart>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GB" sz="1400"/>
              <a:t>Direct Support</a:t>
            </a:r>
            <a:r>
              <a:rPr lang="en-GB" sz="1400" baseline="0"/>
              <a:t> provided by</a:t>
            </a:r>
            <a:r>
              <a:rPr lang="en-GB" sz="1400"/>
              <a:t> NGOs and District Authorities</a:t>
            </a:r>
          </a:p>
          <a:p>
            <a:pPr>
              <a:defRPr sz="1400"/>
            </a:pPr>
            <a:r>
              <a:rPr lang="en-GB" sz="1400"/>
              <a:t>(actual staff + other costs)</a:t>
            </a:r>
          </a:p>
        </c:rich>
      </c:tx>
      <c:overlay val="0"/>
    </c:title>
    <c:autoTitleDeleted val="0"/>
    <c:plotArea>
      <c:layout>
        <c:manualLayout>
          <c:layoutTarget val="inner"/>
          <c:xMode val="edge"/>
          <c:yMode val="edge"/>
          <c:x val="0.26946663925073888"/>
          <c:y val="0.16295989150539975"/>
          <c:w val="0.48861763247336021"/>
          <c:h val="0.64521314146076558"/>
        </c:manualLayout>
      </c:layout>
      <c:doughnutChart>
        <c:varyColors val="1"/>
        <c:ser>
          <c:idx val="0"/>
          <c:order val="0"/>
          <c:dLbls>
            <c:delete val="1"/>
          </c:dLbls>
          <c:cat>
            <c:strRef>
              <c:f>'DS - Data Entry'!$M$39:$N$39</c:f>
              <c:strCache>
                <c:ptCount val="2"/>
                <c:pt idx="0">
                  <c:v>District Authority Total</c:v>
                </c:pt>
                <c:pt idx="1">
                  <c:v>NGO Total</c:v>
                </c:pt>
              </c:strCache>
            </c:strRef>
          </c:cat>
          <c:val>
            <c:numRef>
              <c:f>'DS - Data Entry'!$M$40:$N$40</c:f>
              <c:numCache>
                <c:formatCode>[$BDT]\ #,##0</c:formatCode>
                <c:ptCount val="2"/>
                <c:pt idx="0">
                  <c:v>9710.0000000000018</c:v>
                </c:pt>
                <c:pt idx="1">
                  <c:v>8333.3333333333339</c:v>
                </c:pt>
              </c:numCache>
            </c:numRef>
          </c:val>
          <c:extLst xmlns:c16r2="http://schemas.microsoft.com/office/drawing/2015/06/chart">
            <c:ext xmlns:c16="http://schemas.microsoft.com/office/drawing/2014/chart" uri="{C3380CC4-5D6E-409C-BE32-E72D297353CC}">
              <c16:uniqueId val="{00000000-F09D-44BC-B2D7-883FE0538C34}"/>
            </c:ext>
          </c:extLst>
        </c:ser>
        <c:dLbls>
          <c:showLegendKey val="0"/>
          <c:showVal val="0"/>
          <c:showCatName val="1"/>
          <c:showSerName val="0"/>
          <c:showPercent val="1"/>
          <c:showBubbleSize val="0"/>
          <c:showLeaderLines val="1"/>
        </c:dLbls>
        <c:firstSliceAng val="0"/>
        <c:holeSize val="50"/>
      </c:doughnutChart>
    </c:plotArea>
    <c:legend>
      <c:legendPos val="b"/>
      <c:layout>
        <c:manualLayout>
          <c:xMode val="edge"/>
          <c:yMode val="edge"/>
          <c:x val="0.30713402760138853"/>
          <c:y val="0.90845466621398741"/>
          <c:w val="0.38617664078201625"/>
          <c:h val="5.3257760016919807E-2"/>
        </c:manualLayout>
      </c:layout>
      <c:overlay val="0"/>
    </c:legend>
    <c:plotVisOnly val="1"/>
    <c:dispBlanksAs val="zero"/>
    <c:showDLblsOverMax val="0"/>
  </c:chart>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n-GB" sz="1600" b="1" i="0" u="none" strike="noStrike" baseline="0">
                <a:effectLst/>
              </a:rPr>
              <a:t>Focus on expenditure</a:t>
            </a:r>
            <a:endParaRPr lang="en-GB" sz="1600"/>
          </a:p>
        </c:rich>
      </c:tx>
      <c:layout>
        <c:manualLayout>
          <c:xMode val="edge"/>
          <c:yMode val="edge"/>
          <c:x val="0.3567229838545467"/>
          <c:y val="4.5745402152724809E-2"/>
        </c:manualLayout>
      </c:layout>
      <c:overlay val="1"/>
    </c:title>
    <c:autoTitleDeleted val="0"/>
    <c:plotArea>
      <c:layout>
        <c:manualLayout>
          <c:layoutTarget val="inner"/>
          <c:xMode val="edge"/>
          <c:yMode val="edge"/>
          <c:x val="0.14578506909078826"/>
          <c:y val="0.15338164251207731"/>
          <c:w val="0.81129982369325071"/>
          <c:h val="0.55271400118654124"/>
        </c:manualLayout>
      </c:layout>
      <c:barChart>
        <c:barDir val="col"/>
        <c:grouping val="clustered"/>
        <c:varyColors val="0"/>
        <c:ser>
          <c:idx val="0"/>
          <c:order val="0"/>
          <c:tx>
            <c:v>Actual expenditure</c:v>
          </c:tx>
          <c:spPr>
            <a:solidFill>
              <a:schemeClr val="accent2"/>
            </a:solidFill>
          </c:spPr>
          <c:invertIfNegative val="0"/>
          <c:cat>
            <c:strRef>
              <c:f>'Financial overview '!$B$16:$B$20</c:f>
              <c:strCache>
                <c:ptCount val="5"/>
                <c:pt idx="0">
                  <c:v>Direct support expenditure per person per year</c:v>
                </c:pt>
                <c:pt idx="1">
                  <c:v>Total annual direct support expenditure for whole district: </c:v>
                </c:pt>
                <c:pt idx="2">
                  <c:v>Total annual Capital Expenditure (CapEx)</c:v>
                </c:pt>
                <c:pt idx="3">
                  <c:v>Total annual Operating and Minor Maintenance Expenditure (OpEx) </c:v>
                </c:pt>
                <c:pt idx="4">
                  <c:v>Total annual Capital Maintenance Expenditure (CapManEx)</c:v>
                </c:pt>
              </c:strCache>
            </c:strRef>
          </c:cat>
          <c:val>
            <c:numRef>
              <c:f>'Financial overview '!$C$16:$C$20</c:f>
              <c:numCache>
                <c:formatCode>[$BDT]\ #,##0</c:formatCode>
                <c:ptCount val="5"/>
                <c:pt idx="0">
                  <c:v>8.1413333333333338</c:v>
                </c:pt>
                <c:pt idx="1">
                  <c:v>8141.3333333333339</c:v>
                </c:pt>
                <c:pt idx="2">
                  <c:v>100000</c:v>
                </c:pt>
                <c:pt idx="3">
                  <c:v>10000</c:v>
                </c:pt>
                <c:pt idx="4">
                  <c:v>1000</c:v>
                </c:pt>
              </c:numCache>
            </c:numRef>
          </c:val>
          <c:extLst xmlns:c16r2="http://schemas.microsoft.com/office/drawing/2015/06/chart">
            <c:ext xmlns:c16="http://schemas.microsoft.com/office/drawing/2014/chart" uri="{C3380CC4-5D6E-409C-BE32-E72D297353CC}">
              <c16:uniqueId val="{00000000-C62C-457F-88C8-8ACDEE580CF4}"/>
            </c:ext>
          </c:extLst>
        </c:ser>
        <c:ser>
          <c:idx val="1"/>
          <c:order val="1"/>
          <c:tx>
            <c:v>Required expenditure</c:v>
          </c:tx>
          <c:spPr>
            <a:solidFill>
              <a:schemeClr val="accent2">
                <a:lumMod val="40000"/>
                <a:lumOff val="60000"/>
              </a:schemeClr>
            </a:solidFill>
          </c:spPr>
          <c:invertIfNegative val="0"/>
          <c:cat>
            <c:strRef>
              <c:f>'Financial overview '!$B$16:$B$20</c:f>
              <c:strCache>
                <c:ptCount val="5"/>
                <c:pt idx="0">
                  <c:v>Direct support expenditure per person per year</c:v>
                </c:pt>
                <c:pt idx="1">
                  <c:v>Total annual direct support expenditure for whole district: </c:v>
                </c:pt>
                <c:pt idx="2">
                  <c:v>Total annual Capital Expenditure (CapEx)</c:v>
                </c:pt>
                <c:pt idx="3">
                  <c:v>Total annual Operating and Minor Maintenance Expenditure (OpEx) </c:v>
                </c:pt>
                <c:pt idx="4">
                  <c:v>Total annual Capital Maintenance Expenditure (CapManEx)</c:v>
                </c:pt>
              </c:strCache>
            </c:strRef>
          </c:cat>
          <c:val>
            <c:numRef>
              <c:f>'Financial overview '!$D$16:$D$20</c:f>
              <c:numCache>
                <c:formatCode>[$BDT]\ #,##0</c:formatCode>
                <c:ptCount val="5"/>
                <c:pt idx="0">
                  <c:v>74.88</c:v>
                </c:pt>
                <c:pt idx="1">
                  <c:v>74880</c:v>
                </c:pt>
                <c:pt idx="2">
                  <c:v>120000</c:v>
                </c:pt>
                <c:pt idx="3">
                  <c:v>12000</c:v>
                </c:pt>
                <c:pt idx="4">
                  <c:v>1200</c:v>
                </c:pt>
              </c:numCache>
            </c:numRef>
          </c:val>
          <c:extLst xmlns:c16r2="http://schemas.microsoft.com/office/drawing/2015/06/chart">
            <c:ext xmlns:c16="http://schemas.microsoft.com/office/drawing/2014/chart" uri="{C3380CC4-5D6E-409C-BE32-E72D297353CC}">
              <c16:uniqueId val="{00000001-C62C-457F-88C8-8ACDEE580CF4}"/>
            </c:ext>
          </c:extLst>
        </c:ser>
        <c:dLbls>
          <c:showLegendKey val="0"/>
          <c:showVal val="0"/>
          <c:showCatName val="0"/>
          <c:showSerName val="0"/>
          <c:showPercent val="0"/>
          <c:showBubbleSize val="0"/>
        </c:dLbls>
        <c:gapWidth val="150"/>
        <c:axId val="163155328"/>
        <c:axId val="163173504"/>
      </c:barChart>
      <c:catAx>
        <c:axId val="163155328"/>
        <c:scaling>
          <c:orientation val="minMax"/>
        </c:scaling>
        <c:delete val="0"/>
        <c:axPos val="b"/>
        <c:numFmt formatCode="General" sourceLinked="0"/>
        <c:majorTickMark val="out"/>
        <c:minorTickMark val="none"/>
        <c:tickLblPos val="nextTo"/>
        <c:spPr>
          <a:ln>
            <a:solidFill>
              <a:sysClr val="windowText" lastClr="000000"/>
            </a:solidFill>
          </a:ln>
        </c:spPr>
        <c:txPr>
          <a:bodyPr/>
          <a:lstStyle/>
          <a:p>
            <a:pPr>
              <a:defRPr sz="900"/>
            </a:pPr>
            <a:endParaRPr lang="en-US"/>
          </a:p>
        </c:txPr>
        <c:crossAx val="163173504"/>
        <c:crosses val="autoZero"/>
        <c:auto val="1"/>
        <c:lblAlgn val="ctr"/>
        <c:lblOffset val="100"/>
        <c:noMultiLvlLbl val="0"/>
      </c:catAx>
      <c:valAx>
        <c:axId val="163173504"/>
        <c:scaling>
          <c:orientation val="minMax"/>
        </c:scaling>
        <c:delete val="0"/>
        <c:axPos val="l"/>
        <c:majorGridlines>
          <c:spPr>
            <a:ln>
              <a:solidFill>
                <a:schemeClr val="bg1">
                  <a:lumMod val="85000"/>
                </a:schemeClr>
              </a:solidFill>
            </a:ln>
          </c:spPr>
        </c:majorGridlines>
        <c:numFmt formatCode="[$BDT]\ #,##0" sourceLinked="1"/>
        <c:majorTickMark val="out"/>
        <c:minorTickMark val="none"/>
        <c:tickLblPos val="nextTo"/>
        <c:spPr>
          <a:ln>
            <a:solidFill>
              <a:sysClr val="windowText" lastClr="000000"/>
            </a:solidFill>
          </a:ln>
        </c:spPr>
        <c:txPr>
          <a:bodyPr/>
          <a:lstStyle/>
          <a:p>
            <a:pPr>
              <a:defRPr sz="900"/>
            </a:pPr>
            <a:endParaRPr lang="en-US"/>
          </a:p>
        </c:txPr>
        <c:crossAx val="163155328"/>
        <c:crosses val="autoZero"/>
        <c:crossBetween val="between"/>
      </c:valAx>
    </c:plotArea>
    <c:legend>
      <c:legendPos val="b"/>
      <c:overlay val="0"/>
      <c:txPr>
        <a:bodyPr/>
        <a:lstStyle/>
        <a:p>
          <a:pPr>
            <a:defRPr sz="1050"/>
          </a:pPr>
          <a:endParaRPr lang="en-US"/>
        </a:p>
      </c:txPr>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n-GB" sz="1600" b="1" i="0" u="none" strike="noStrike" baseline="0">
                <a:effectLst/>
              </a:rPr>
              <a:t>Focus on revenue</a:t>
            </a:r>
            <a:endParaRPr lang="en-GB" sz="1600"/>
          </a:p>
        </c:rich>
      </c:tx>
      <c:layout>
        <c:manualLayout>
          <c:xMode val="edge"/>
          <c:yMode val="edge"/>
          <c:x val="0.3654341595540298"/>
          <c:y val="4.305449614374101E-2"/>
        </c:manualLayout>
      </c:layout>
      <c:overlay val="1"/>
    </c:title>
    <c:autoTitleDeleted val="0"/>
    <c:plotArea>
      <c:layout>
        <c:manualLayout>
          <c:layoutTarget val="inner"/>
          <c:xMode val="edge"/>
          <c:yMode val="edge"/>
          <c:x val="0.1488838146830021"/>
          <c:y val="0.15096660733960504"/>
          <c:w val="0.82891578218008888"/>
          <c:h val="0.55416200525468251"/>
        </c:manualLayout>
      </c:layout>
      <c:barChart>
        <c:barDir val="col"/>
        <c:grouping val="clustered"/>
        <c:varyColors val="0"/>
        <c:ser>
          <c:idx val="0"/>
          <c:order val="0"/>
          <c:tx>
            <c:v>Actual revenue</c:v>
          </c:tx>
          <c:spPr>
            <a:solidFill>
              <a:schemeClr val="accent1"/>
            </a:solidFill>
          </c:spPr>
          <c:invertIfNegative val="0"/>
          <c:cat>
            <c:strRef>
              <c:f>'Financial overview '!$B$26:$B$32</c:f>
              <c:strCache>
                <c:ptCount val="7"/>
                <c:pt idx="0">
                  <c:v>Total annual contribution by users (i.e.tariffs and other user contributions e.g. for minor maintenance) </c:v>
                </c:pt>
                <c:pt idx="1">
                  <c:v>Interest rate charged if loans are given out</c:v>
                </c:pt>
                <c:pt idx="2">
                  <c:v>Revenue from taxes levied at the national level</c:v>
                </c:pt>
                <c:pt idx="3">
                  <c:v>Revenue from taxes levied at the local level</c:v>
                </c:pt>
                <c:pt idx="4">
                  <c:v>Revenue from transfers (e.g. payments from development organisations)</c:v>
                </c:pt>
                <c:pt idx="5">
                  <c:v>Other sources of national revenue</c:v>
                </c:pt>
                <c:pt idx="6">
                  <c:v>Other sources of local revenue</c:v>
                </c:pt>
              </c:strCache>
            </c:strRef>
          </c:cat>
          <c:val>
            <c:numRef>
              <c:f>'Financial overview '!$C$26:$C$32</c:f>
              <c:numCache>
                <c:formatCode>[$BDT]\ #,##0</c:formatCode>
                <c:ptCount val="7"/>
                <c:pt idx="0">
                  <c:v>1000</c:v>
                </c:pt>
                <c:pt idx="1">
                  <c:v>100</c:v>
                </c:pt>
                <c:pt idx="2">
                  <c:v>31000</c:v>
                </c:pt>
                <c:pt idx="3">
                  <c:v>31000</c:v>
                </c:pt>
                <c:pt idx="6">
                  <c:v>1000</c:v>
                </c:pt>
              </c:numCache>
            </c:numRef>
          </c:val>
          <c:extLst xmlns:c16r2="http://schemas.microsoft.com/office/drawing/2015/06/chart">
            <c:ext xmlns:c16="http://schemas.microsoft.com/office/drawing/2014/chart" uri="{C3380CC4-5D6E-409C-BE32-E72D297353CC}">
              <c16:uniqueId val="{00000000-3938-4CEF-B654-71D0F79D00C5}"/>
            </c:ext>
          </c:extLst>
        </c:ser>
        <c:ser>
          <c:idx val="1"/>
          <c:order val="1"/>
          <c:tx>
            <c:v>Required revenue</c:v>
          </c:tx>
          <c:spPr>
            <a:solidFill>
              <a:schemeClr val="accent5">
                <a:lumMod val="90000"/>
              </a:schemeClr>
            </a:solidFill>
          </c:spPr>
          <c:invertIfNegative val="0"/>
          <c:cat>
            <c:strRef>
              <c:f>'Financial overview '!$B$26:$B$32</c:f>
              <c:strCache>
                <c:ptCount val="7"/>
                <c:pt idx="0">
                  <c:v>Total annual contribution by users (i.e.tariffs and other user contributions e.g. for minor maintenance) </c:v>
                </c:pt>
                <c:pt idx="1">
                  <c:v>Interest rate charged if loans are given out</c:v>
                </c:pt>
                <c:pt idx="2">
                  <c:v>Revenue from taxes levied at the national level</c:v>
                </c:pt>
                <c:pt idx="3">
                  <c:v>Revenue from taxes levied at the local level</c:v>
                </c:pt>
                <c:pt idx="4">
                  <c:v>Revenue from transfers (e.g. payments from development organisations)</c:v>
                </c:pt>
                <c:pt idx="5">
                  <c:v>Other sources of national revenue</c:v>
                </c:pt>
                <c:pt idx="6">
                  <c:v>Other sources of local revenue</c:v>
                </c:pt>
              </c:strCache>
            </c:strRef>
          </c:cat>
          <c:val>
            <c:numRef>
              <c:f>'Financial overview '!$D$26:$D$32</c:f>
              <c:numCache>
                <c:formatCode>[$BDT]\ #,##0</c:formatCode>
                <c:ptCount val="7"/>
                <c:pt idx="0">
                  <c:v>1200</c:v>
                </c:pt>
                <c:pt idx="1">
                  <c:v>100</c:v>
                </c:pt>
                <c:pt idx="2">
                  <c:v>40000</c:v>
                </c:pt>
                <c:pt idx="3">
                  <c:v>40000</c:v>
                </c:pt>
                <c:pt idx="6">
                  <c:v>1000</c:v>
                </c:pt>
              </c:numCache>
            </c:numRef>
          </c:val>
          <c:extLst xmlns:c16r2="http://schemas.microsoft.com/office/drawing/2015/06/chart">
            <c:ext xmlns:c16="http://schemas.microsoft.com/office/drawing/2014/chart" uri="{C3380CC4-5D6E-409C-BE32-E72D297353CC}">
              <c16:uniqueId val="{00000001-3938-4CEF-B654-71D0F79D00C5}"/>
            </c:ext>
          </c:extLst>
        </c:ser>
        <c:dLbls>
          <c:showLegendKey val="0"/>
          <c:showVal val="0"/>
          <c:showCatName val="0"/>
          <c:showSerName val="0"/>
          <c:showPercent val="0"/>
          <c:showBubbleSize val="0"/>
        </c:dLbls>
        <c:gapWidth val="150"/>
        <c:axId val="124037760"/>
        <c:axId val="124039552"/>
      </c:barChart>
      <c:catAx>
        <c:axId val="124037760"/>
        <c:scaling>
          <c:orientation val="minMax"/>
        </c:scaling>
        <c:delete val="0"/>
        <c:axPos val="b"/>
        <c:numFmt formatCode="General" sourceLinked="0"/>
        <c:majorTickMark val="out"/>
        <c:minorTickMark val="none"/>
        <c:tickLblPos val="nextTo"/>
        <c:spPr>
          <a:ln>
            <a:solidFill>
              <a:sysClr val="windowText" lastClr="000000"/>
            </a:solidFill>
          </a:ln>
        </c:spPr>
        <c:txPr>
          <a:bodyPr/>
          <a:lstStyle/>
          <a:p>
            <a:pPr>
              <a:defRPr sz="900"/>
            </a:pPr>
            <a:endParaRPr lang="en-US"/>
          </a:p>
        </c:txPr>
        <c:crossAx val="124039552"/>
        <c:crosses val="autoZero"/>
        <c:auto val="1"/>
        <c:lblAlgn val="ctr"/>
        <c:lblOffset val="100"/>
        <c:noMultiLvlLbl val="0"/>
      </c:catAx>
      <c:valAx>
        <c:axId val="124039552"/>
        <c:scaling>
          <c:orientation val="minMax"/>
        </c:scaling>
        <c:delete val="0"/>
        <c:axPos val="l"/>
        <c:majorGridlines>
          <c:spPr>
            <a:ln>
              <a:solidFill>
                <a:schemeClr val="bg1">
                  <a:lumMod val="85000"/>
                </a:schemeClr>
              </a:solidFill>
            </a:ln>
          </c:spPr>
        </c:majorGridlines>
        <c:numFmt formatCode="[$BDT]\ #,##0" sourceLinked="1"/>
        <c:majorTickMark val="out"/>
        <c:minorTickMark val="none"/>
        <c:tickLblPos val="nextTo"/>
        <c:spPr>
          <a:ln>
            <a:solidFill>
              <a:sysClr val="windowText" lastClr="000000"/>
            </a:solidFill>
          </a:ln>
        </c:spPr>
        <c:txPr>
          <a:bodyPr/>
          <a:lstStyle/>
          <a:p>
            <a:pPr>
              <a:defRPr sz="900"/>
            </a:pPr>
            <a:endParaRPr lang="en-US"/>
          </a:p>
        </c:txPr>
        <c:crossAx val="124037760"/>
        <c:crosses val="autoZero"/>
        <c:crossBetween val="between"/>
      </c:valAx>
    </c:plotArea>
    <c:legend>
      <c:legendPos val="b"/>
      <c:overlay val="0"/>
      <c:txPr>
        <a:bodyPr/>
        <a:lstStyle/>
        <a:p>
          <a:pPr>
            <a:defRPr sz="1050"/>
          </a:pPr>
          <a:endParaRPr lang="en-US"/>
        </a:p>
      </c:txPr>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ysClr val="windowText" lastClr="000000"/>
                </a:solidFill>
                <a:latin typeface="+mn-lt"/>
                <a:ea typeface="+mn-ea"/>
                <a:cs typeface="+mn-cs"/>
              </a:defRPr>
            </a:pPr>
            <a:r>
              <a:rPr lang="en-GB" sz="1600" b="1">
                <a:solidFill>
                  <a:sysClr val="windowText" lastClr="000000"/>
                </a:solidFill>
              </a:rPr>
              <a:t>Required revenue and expenditure</a:t>
            </a:r>
          </a:p>
        </c:rich>
      </c:tx>
      <c:overlay val="0"/>
      <c:spPr>
        <a:noFill/>
        <a:ln>
          <a:noFill/>
        </a:ln>
        <a:effectLst/>
      </c:spPr>
    </c:title>
    <c:autoTitleDeleted val="0"/>
    <c:plotArea>
      <c:layout>
        <c:manualLayout>
          <c:layoutTarget val="inner"/>
          <c:xMode val="edge"/>
          <c:yMode val="edge"/>
          <c:x val="0.29562098727836866"/>
          <c:y val="0.15859397236150011"/>
          <c:w val="0.63041807720874155"/>
          <c:h val="0.17383331387143744"/>
        </c:manualLayout>
      </c:layout>
      <c:barChart>
        <c:barDir val="bar"/>
        <c:grouping val="stacked"/>
        <c:varyColors val="0"/>
        <c:ser>
          <c:idx val="0"/>
          <c:order val="0"/>
          <c:tx>
            <c:strRef>
              <c:f>'Financial overview graphs'!$S$31</c:f>
              <c:strCache>
                <c:ptCount val="1"/>
                <c:pt idx="0">
                  <c:v>Total annual contribution by users (i.e.tariffs and other user contributions e.g. for minor maintenance) </c:v>
                </c:pt>
              </c:strCache>
            </c:strRef>
          </c:tx>
          <c:spPr>
            <a:solidFill>
              <a:schemeClr val="tx1"/>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graphs'!$T$31:$U$31</c:f>
              <c:numCache>
                <c:formatCode>General</c:formatCode>
                <c:ptCount val="2"/>
                <c:pt idx="0" formatCode="[$BDT]\ #,##0">
                  <c:v>1200</c:v>
                </c:pt>
              </c:numCache>
            </c:numRef>
          </c:val>
          <c:extLst xmlns:c16r2="http://schemas.microsoft.com/office/drawing/2015/06/chart">
            <c:ext xmlns:c16="http://schemas.microsoft.com/office/drawing/2014/chart" uri="{C3380CC4-5D6E-409C-BE32-E72D297353CC}">
              <c16:uniqueId val="{00000000-6BCB-43B4-B754-41E5880E9D25}"/>
            </c:ext>
          </c:extLst>
        </c:ser>
        <c:ser>
          <c:idx val="1"/>
          <c:order val="1"/>
          <c:tx>
            <c:strRef>
              <c:f>'Financial overview graphs'!$S$32</c:f>
              <c:strCache>
                <c:ptCount val="1"/>
                <c:pt idx="0">
                  <c:v>Interest rate charged if loans are given out</c:v>
                </c:pt>
              </c:strCache>
            </c:strRef>
          </c:tx>
          <c:spPr>
            <a:solidFill>
              <a:schemeClr val="bg1">
                <a:lumMod val="50000"/>
              </a:schemeClr>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graphs'!$T$32:$U$32</c:f>
              <c:numCache>
                <c:formatCode>General</c:formatCode>
                <c:ptCount val="2"/>
                <c:pt idx="0" formatCode="[$BDT]\ #,##0">
                  <c:v>100</c:v>
                </c:pt>
              </c:numCache>
            </c:numRef>
          </c:val>
          <c:extLst xmlns:c16r2="http://schemas.microsoft.com/office/drawing/2015/06/chart">
            <c:ext xmlns:c16="http://schemas.microsoft.com/office/drawing/2014/chart" uri="{C3380CC4-5D6E-409C-BE32-E72D297353CC}">
              <c16:uniqueId val="{00000001-6BCB-43B4-B754-41E5880E9D25}"/>
            </c:ext>
          </c:extLst>
        </c:ser>
        <c:ser>
          <c:idx val="2"/>
          <c:order val="2"/>
          <c:tx>
            <c:strRef>
              <c:f>'Financial overview graphs'!$S$33</c:f>
              <c:strCache>
                <c:ptCount val="1"/>
                <c:pt idx="0">
                  <c:v>Revenue from taxes levied at the national level</c:v>
                </c:pt>
              </c:strCache>
            </c:strRef>
          </c:tx>
          <c:spPr>
            <a:solidFill>
              <a:schemeClr val="accent1"/>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graphs'!$T$33:$U$33</c:f>
              <c:numCache>
                <c:formatCode>General</c:formatCode>
                <c:ptCount val="2"/>
                <c:pt idx="0" formatCode="[$BDT]\ #,##0">
                  <c:v>40000</c:v>
                </c:pt>
              </c:numCache>
            </c:numRef>
          </c:val>
          <c:extLst xmlns:c16r2="http://schemas.microsoft.com/office/drawing/2015/06/chart">
            <c:ext xmlns:c16="http://schemas.microsoft.com/office/drawing/2014/chart" uri="{C3380CC4-5D6E-409C-BE32-E72D297353CC}">
              <c16:uniqueId val="{00000002-6BCB-43B4-B754-41E5880E9D25}"/>
            </c:ext>
          </c:extLst>
        </c:ser>
        <c:ser>
          <c:idx val="3"/>
          <c:order val="3"/>
          <c:tx>
            <c:strRef>
              <c:f>'Financial overview graphs'!$S$34</c:f>
              <c:strCache>
                <c:ptCount val="1"/>
                <c:pt idx="0">
                  <c:v>Revenue from taxes levied at the local level</c:v>
                </c:pt>
              </c:strCache>
            </c:strRef>
          </c:tx>
          <c:spPr>
            <a:solidFill>
              <a:schemeClr val="accent5"/>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graphs'!$T$34:$U$34</c:f>
              <c:numCache>
                <c:formatCode>General</c:formatCode>
                <c:ptCount val="2"/>
                <c:pt idx="0" formatCode="[$BDT]\ #,##0">
                  <c:v>40000</c:v>
                </c:pt>
              </c:numCache>
            </c:numRef>
          </c:val>
          <c:extLst xmlns:c16r2="http://schemas.microsoft.com/office/drawing/2015/06/chart">
            <c:ext xmlns:c16="http://schemas.microsoft.com/office/drawing/2014/chart" uri="{C3380CC4-5D6E-409C-BE32-E72D297353CC}">
              <c16:uniqueId val="{00000003-6BCB-43B4-B754-41E5880E9D25}"/>
            </c:ext>
          </c:extLst>
        </c:ser>
        <c:ser>
          <c:idx val="4"/>
          <c:order val="4"/>
          <c:tx>
            <c:strRef>
              <c:f>'Financial overview graphs'!$S$35</c:f>
              <c:strCache>
                <c:ptCount val="1"/>
                <c:pt idx="0">
                  <c:v>Revenue from transfers (e.g. payments from development organisations)</c:v>
                </c:pt>
              </c:strCache>
            </c:strRef>
          </c:tx>
          <c:spPr>
            <a:solidFill>
              <a:schemeClr val="accent3">
                <a:lumMod val="75000"/>
              </a:schemeClr>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graphs'!$T$35:$U$35</c:f>
              <c:numCache>
                <c:formatCode>General</c:formatCode>
                <c:ptCount val="2"/>
                <c:pt idx="0" formatCode="[$BDT]\ #,##0">
                  <c:v>0</c:v>
                </c:pt>
              </c:numCache>
            </c:numRef>
          </c:val>
          <c:extLst xmlns:c16r2="http://schemas.microsoft.com/office/drawing/2015/06/chart">
            <c:ext xmlns:c16="http://schemas.microsoft.com/office/drawing/2014/chart" uri="{C3380CC4-5D6E-409C-BE32-E72D297353CC}">
              <c16:uniqueId val="{00000004-6BCB-43B4-B754-41E5880E9D25}"/>
            </c:ext>
          </c:extLst>
        </c:ser>
        <c:ser>
          <c:idx val="5"/>
          <c:order val="5"/>
          <c:tx>
            <c:strRef>
              <c:f>'Financial overview graphs'!$S$36</c:f>
              <c:strCache>
                <c:ptCount val="1"/>
                <c:pt idx="0">
                  <c:v>Other sources of national revenue</c:v>
                </c:pt>
              </c:strCache>
            </c:strRef>
          </c:tx>
          <c:spPr>
            <a:solidFill>
              <a:schemeClr val="accent3"/>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graphs'!$T$36:$U$36</c:f>
              <c:numCache>
                <c:formatCode>General</c:formatCode>
                <c:ptCount val="2"/>
                <c:pt idx="0" formatCode="[$BDT]\ #,##0">
                  <c:v>0</c:v>
                </c:pt>
              </c:numCache>
            </c:numRef>
          </c:val>
          <c:extLst xmlns:c16r2="http://schemas.microsoft.com/office/drawing/2015/06/chart">
            <c:ext xmlns:c16="http://schemas.microsoft.com/office/drawing/2014/chart" uri="{C3380CC4-5D6E-409C-BE32-E72D297353CC}">
              <c16:uniqueId val="{00000005-6BCB-43B4-B754-41E5880E9D25}"/>
            </c:ext>
          </c:extLst>
        </c:ser>
        <c:ser>
          <c:idx val="6"/>
          <c:order val="6"/>
          <c:tx>
            <c:strRef>
              <c:f>'Financial overview graphs'!$S$37</c:f>
              <c:strCache>
                <c:ptCount val="1"/>
                <c:pt idx="0">
                  <c:v>Other sources of local revenue</c:v>
                </c:pt>
              </c:strCache>
            </c:strRef>
          </c:tx>
          <c:spPr>
            <a:solidFill>
              <a:schemeClr val="accent4"/>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graphs'!$T$37:$U$37</c:f>
              <c:numCache>
                <c:formatCode>General</c:formatCode>
                <c:ptCount val="2"/>
                <c:pt idx="0" formatCode="[$BDT]\ #,##0">
                  <c:v>1000</c:v>
                </c:pt>
              </c:numCache>
            </c:numRef>
          </c:val>
          <c:extLst xmlns:c16r2="http://schemas.microsoft.com/office/drawing/2015/06/chart">
            <c:ext xmlns:c16="http://schemas.microsoft.com/office/drawing/2014/chart" uri="{C3380CC4-5D6E-409C-BE32-E72D297353CC}">
              <c16:uniqueId val="{00000006-6BCB-43B4-B754-41E5880E9D25}"/>
            </c:ext>
          </c:extLst>
        </c:ser>
        <c:ser>
          <c:idx val="11"/>
          <c:order val="7"/>
          <c:tx>
            <c:v> </c:v>
          </c:tx>
          <c:spPr>
            <a:solidFill>
              <a:schemeClr val="bg1"/>
            </a:solidFill>
            <a:ln>
              <a:noFill/>
            </a:ln>
            <a:effectLst/>
          </c:spPr>
          <c:invertIfNegative val="0"/>
          <c:val>
            <c:numRef>
              <c:f>'Financial overview graphs'!$S$44</c:f>
              <c:numCache>
                <c:formatCode>General</c:formatCode>
                <c:ptCount val="1"/>
                <c:pt idx="0">
                  <c:v>0</c:v>
                </c:pt>
              </c:numCache>
            </c:numRef>
          </c:val>
          <c:extLst xmlns:c16r2="http://schemas.microsoft.com/office/drawing/2015/06/chart">
            <c:ext xmlns:c16="http://schemas.microsoft.com/office/drawing/2014/chart" uri="{C3380CC4-5D6E-409C-BE32-E72D297353CC}">
              <c16:uniqueId val="{00000000-FF44-4A5D-AF59-C5316447D0D9}"/>
            </c:ext>
          </c:extLst>
        </c:ser>
        <c:ser>
          <c:idx val="7"/>
          <c:order val="8"/>
          <c:tx>
            <c:strRef>
              <c:f>'Financial overview graphs'!$S$38</c:f>
              <c:strCache>
                <c:ptCount val="1"/>
                <c:pt idx="0">
                  <c:v>Total annual direct support expenditure for whole district: </c:v>
                </c:pt>
              </c:strCache>
            </c:strRef>
          </c:tx>
          <c:spPr>
            <a:solidFill>
              <a:schemeClr val="accent2">
                <a:lumMod val="75000"/>
              </a:schemeClr>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graphs'!$T$38:$U$38</c:f>
              <c:numCache>
                <c:formatCode>[$BDT]\ #,##0</c:formatCode>
                <c:ptCount val="2"/>
                <c:pt idx="1">
                  <c:v>74880</c:v>
                </c:pt>
              </c:numCache>
            </c:numRef>
          </c:val>
          <c:extLst xmlns:c16r2="http://schemas.microsoft.com/office/drawing/2015/06/chart">
            <c:ext xmlns:c16="http://schemas.microsoft.com/office/drawing/2014/chart" uri="{C3380CC4-5D6E-409C-BE32-E72D297353CC}">
              <c16:uniqueId val="{00000007-6BCB-43B4-B754-41E5880E9D25}"/>
            </c:ext>
          </c:extLst>
        </c:ser>
        <c:ser>
          <c:idx val="8"/>
          <c:order val="9"/>
          <c:tx>
            <c:strRef>
              <c:f>'Financial overview graphs'!$S$39</c:f>
              <c:strCache>
                <c:ptCount val="1"/>
                <c:pt idx="0">
                  <c:v>Total annual Capital Expenditure (CapEx)</c:v>
                </c:pt>
              </c:strCache>
            </c:strRef>
          </c:tx>
          <c:spPr>
            <a:solidFill>
              <a:schemeClr val="accent2"/>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graphs'!$T$39:$U$39</c:f>
              <c:numCache>
                <c:formatCode>[$BDT]\ #,##0</c:formatCode>
                <c:ptCount val="2"/>
                <c:pt idx="1">
                  <c:v>120000</c:v>
                </c:pt>
              </c:numCache>
            </c:numRef>
          </c:val>
          <c:extLst xmlns:c16r2="http://schemas.microsoft.com/office/drawing/2015/06/chart">
            <c:ext xmlns:c16="http://schemas.microsoft.com/office/drawing/2014/chart" uri="{C3380CC4-5D6E-409C-BE32-E72D297353CC}">
              <c16:uniqueId val="{00000008-6BCB-43B4-B754-41E5880E9D25}"/>
            </c:ext>
          </c:extLst>
        </c:ser>
        <c:ser>
          <c:idx val="9"/>
          <c:order val="10"/>
          <c:tx>
            <c:strRef>
              <c:f>'Financial overview graphs'!$S$40</c:f>
              <c:strCache>
                <c:ptCount val="1"/>
                <c:pt idx="0">
                  <c:v>Total annual Operating and Minor Maintenance Expenditure (OpEx) </c:v>
                </c:pt>
              </c:strCache>
            </c:strRef>
          </c:tx>
          <c:spPr>
            <a:solidFill>
              <a:schemeClr val="accent2">
                <a:lumMod val="60000"/>
                <a:lumOff val="40000"/>
              </a:schemeClr>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graphs'!$T$40:$U$40</c:f>
              <c:numCache>
                <c:formatCode>[$BDT]\ #,##0</c:formatCode>
                <c:ptCount val="2"/>
                <c:pt idx="1">
                  <c:v>12000</c:v>
                </c:pt>
              </c:numCache>
            </c:numRef>
          </c:val>
          <c:extLst xmlns:c16r2="http://schemas.microsoft.com/office/drawing/2015/06/chart">
            <c:ext xmlns:c16="http://schemas.microsoft.com/office/drawing/2014/chart" uri="{C3380CC4-5D6E-409C-BE32-E72D297353CC}">
              <c16:uniqueId val="{00000009-6BCB-43B4-B754-41E5880E9D25}"/>
            </c:ext>
          </c:extLst>
        </c:ser>
        <c:ser>
          <c:idx val="10"/>
          <c:order val="11"/>
          <c:tx>
            <c:strRef>
              <c:f>'Financial overview graphs'!$S$41</c:f>
              <c:strCache>
                <c:ptCount val="1"/>
                <c:pt idx="0">
                  <c:v>Total annual Capital Maintenance Expenditure (CapManEx)</c:v>
                </c:pt>
              </c:strCache>
            </c:strRef>
          </c:tx>
          <c:spPr>
            <a:solidFill>
              <a:schemeClr val="accent6"/>
            </a:solidFill>
            <a:ln>
              <a:noFill/>
            </a:ln>
            <a:effectLst/>
          </c:spPr>
          <c:invertIfNegative val="0"/>
          <c:cat>
            <c:strRef>
              <c:f>'Financial overview graphs'!$T$30:$U$30</c:f>
              <c:strCache>
                <c:ptCount val="2"/>
                <c:pt idx="0">
                  <c:v>Required Annual Revenue</c:v>
                </c:pt>
                <c:pt idx="1">
                  <c:v>Required Annual Expenditure</c:v>
                </c:pt>
              </c:strCache>
            </c:strRef>
          </c:cat>
          <c:val>
            <c:numRef>
              <c:f>'Financial overview graphs'!$T$41:$U$41</c:f>
              <c:numCache>
                <c:formatCode>[$BDT]\ #,##0</c:formatCode>
                <c:ptCount val="2"/>
                <c:pt idx="1">
                  <c:v>1200</c:v>
                </c:pt>
              </c:numCache>
            </c:numRef>
          </c:val>
          <c:extLst xmlns:c16r2="http://schemas.microsoft.com/office/drawing/2015/06/chart">
            <c:ext xmlns:c16="http://schemas.microsoft.com/office/drawing/2014/chart" uri="{C3380CC4-5D6E-409C-BE32-E72D297353CC}">
              <c16:uniqueId val="{0000000A-6BCB-43B4-B754-41E5880E9D25}"/>
            </c:ext>
          </c:extLst>
        </c:ser>
        <c:dLbls>
          <c:showLegendKey val="0"/>
          <c:showVal val="0"/>
          <c:showCatName val="0"/>
          <c:showSerName val="0"/>
          <c:showPercent val="0"/>
          <c:showBubbleSize val="0"/>
        </c:dLbls>
        <c:gapWidth val="50"/>
        <c:overlap val="100"/>
        <c:axId val="163580160"/>
        <c:axId val="163598336"/>
      </c:barChart>
      <c:catAx>
        <c:axId val="163580160"/>
        <c:scaling>
          <c:orientation val="maxMin"/>
        </c:scaling>
        <c:delete val="0"/>
        <c:axPos val="l"/>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63598336"/>
        <c:crosses val="autoZero"/>
        <c:auto val="1"/>
        <c:lblAlgn val="ctr"/>
        <c:lblOffset val="100"/>
        <c:noMultiLvlLbl val="0"/>
      </c:catAx>
      <c:valAx>
        <c:axId val="163598336"/>
        <c:scaling>
          <c:orientation val="minMax"/>
        </c:scaling>
        <c:delete val="0"/>
        <c:axPos val="t"/>
        <c:majorGridlines>
          <c:spPr>
            <a:ln w="9525" cap="flat" cmpd="sng" algn="ctr">
              <a:solidFill>
                <a:schemeClr val="bg1">
                  <a:lumMod val="85000"/>
                </a:schemeClr>
              </a:solidFill>
              <a:round/>
            </a:ln>
            <a:effectLst/>
          </c:spPr>
        </c:majorGridlines>
        <c:numFmt formatCode="[$BDT]\ #,##0" sourceLinked="1"/>
        <c:majorTickMark val="none"/>
        <c:minorTickMark val="none"/>
        <c:tickLblPos val="nextTo"/>
        <c:spPr>
          <a:noFill/>
          <a:ln>
            <a:solidFill>
              <a:sysClr val="windowText" lastClr="000000"/>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580160"/>
        <c:crosses val="autoZero"/>
        <c:crossBetween val="between"/>
      </c:valAx>
      <c:spPr>
        <a:noFill/>
        <a:ln>
          <a:noFill/>
        </a:ln>
        <a:effectLst/>
      </c:spPr>
    </c:plotArea>
    <c:legend>
      <c:legendPos val="b"/>
      <c:layout>
        <c:manualLayout>
          <c:xMode val="edge"/>
          <c:yMode val="edge"/>
          <c:x val="8.2655516332227577E-2"/>
          <c:y val="0.3971531506696358"/>
          <c:w val="0.90929498669980968"/>
          <c:h val="0.5946562882612864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ysClr val="windowText" lastClr="000000"/>
                </a:solidFill>
                <a:latin typeface="+mn-lt"/>
                <a:ea typeface="+mn-ea"/>
                <a:cs typeface="+mn-cs"/>
              </a:defRPr>
            </a:pPr>
            <a:r>
              <a:rPr lang="en-GB" sz="1600" b="1">
                <a:solidFill>
                  <a:sysClr val="windowText" lastClr="000000"/>
                </a:solidFill>
              </a:rPr>
              <a:t>Actual revenue and expenditure</a:t>
            </a:r>
          </a:p>
        </c:rich>
      </c:tx>
      <c:overlay val="0"/>
      <c:spPr>
        <a:noFill/>
        <a:ln>
          <a:noFill/>
        </a:ln>
        <a:effectLst/>
      </c:spPr>
    </c:title>
    <c:autoTitleDeleted val="0"/>
    <c:plotArea>
      <c:layout>
        <c:manualLayout>
          <c:layoutTarget val="inner"/>
          <c:xMode val="edge"/>
          <c:yMode val="edge"/>
          <c:x val="0.26739162257879212"/>
          <c:y val="0.15859397236150011"/>
          <c:w val="0.65461467552266395"/>
          <c:h val="0.17148769238278075"/>
        </c:manualLayout>
      </c:layout>
      <c:barChart>
        <c:barDir val="bar"/>
        <c:grouping val="stacked"/>
        <c:varyColors val="0"/>
        <c:ser>
          <c:idx val="0"/>
          <c:order val="0"/>
          <c:tx>
            <c:strRef>
              <c:f>'Financial overview graphs'!$S$13</c:f>
              <c:strCache>
                <c:ptCount val="1"/>
                <c:pt idx="0">
                  <c:v>Total annual contribution by users (i.e.tariffs and other user contributions e.g. for minor maintenance) </c:v>
                </c:pt>
              </c:strCache>
            </c:strRef>
          </c:tx>
          <c:spPr>
            <a:solidFill>
              <a:schemeClr val="tx1"/>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graphs'!$T$13:$U$13</c:f>
              <c:numCache>
                <c:formatCode>General</c:formatCode>
                <c:ptCount val="2"/>
                <c:pt idx="0" formatCode="[$BDT]\ #,##0">
                  <c:v>1000</c:v>
                </c:pt>
              </c:numCache>
            </c:numRef>
          </c:val>
          <c:extLst xmlns:c16r2="http://schemas.microsoft.com/office/drawing/2015/06/chart">
            <c:ext xmlns:c16="http://schemas.microsoft.com/office/drawing/2014/chart" uri="{C3380CC4-5D6E-409C-BE32-E72D297353CC}">
              <c16:uniqueId val="{00000000-8B97-4E5F-8BAE-22660D493F3A}"/>
            </c:ext>
          </c:extLst>
        </c:ser>
        <c:ser>
          <c:idx val="1"/>
          <c:order val="1"/>
          <c:tx>
            <c:strRef>
              <c:f>'Financial overview graphs'!$S$14</c:f>
              <c:strCache>
                <c:ptCount val="1"/>
                <c:pt idx="0">
                  <c:v>Interest rate charged if loans are given out</c:v>
                </c:pt>
              </c:strCache>
            </c:strRef>
          </c:tx>
          <c:spPr>
            <a:solidFill>
              <a:schemeClr val="bg1">
                <a:lumMod val="50000"/>
              </a:schemeClr>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graphs'!$T$14:$U$14</c:f>
              <c:numCache>
                <c:formatCode>General</c:formatCode>
                <c:ptCount val="2"/>
                <c:pt idx="0" formatCode="[$BDT]\ #,##0">
                  <c:v>100</c:v>
                </c:pt>
              </c:numCache>
            </c:numRef>
          </c:val>
          <c:extLst xmlns:c16r2="http://schemas.microsoft.com/office/drawing/2015/06/chart">
            <c:ext xmlns:c16="http://schemas.microsoft.com/office/drawing/2014/chart" uri="{C3380CC4-5D6E-409C-BE32-E72D297353CC}">
              <c16:uniqueId val="{0000000B-8B97-4E5F-8BAE-22660D493F3A}"/>
            </c:ext>
          </c:extLst>
        </c:ser>
        <c:ser>
          <c:idx val="2"/>
          <c:order val="2"/>
          <c:tx>
            <c:strRef>
              <c:f>'Financial overview graphs'!$S$15</c:f>
              <c:strCache>
                <c:ptCount val="1"/>
                <c:pt idx="0">
                  <c:v>Revenue from taxes levied at the national level</c:v>
                </c:pt>
              </c:strCache>
            </c:strRef>
          </c:tx>
          <c:spPr>
            <a:solidFill>
              <a:schemeClr val="accent1"/>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graphs'!$T$15:$U$15</c:f>
              <c:numCache>
                <c:formatCode>General</c:formatCode>
                <c:ptCount val="2"/>
                <c:pt idx="0" formatCode="[$BDT]\ #,##0">
                  <c:v>31000</c:v>
                </c:pt>
              </c:numCache>
            </c:numRef>
          </c:val>
          <c:extLst xmlns:c16r2="http://schemas.microsoft.com/office/drawing/2015/06/chart">
            <c:ext xmlns:c16="http://schemas.microsoft.com/office/drawing/2014/chart" uri="{C3380CC4-5D6E-409C-BE32-E72D297353CC}">
              <c16:uniqueId val="{0000000C-8B97-4E5F-8BAE-22660D493F3A}"/>
            </c:ext>
          </c:extLst>
        </c:ser>
        <c:ser>
          <c:idx val="3"/>
          <c:order val="3"/>
          <c:tx>
            <c:strRef>
              <c:f>'Financial overview graphs'!$S$16</c:f>
              <c:strCache>
                <c:ptCount val="1"/>
                <c:pt idx="0">
                  <c:v>Revenue from taxes levied at the local level</c:v>
                </c:pt>
              </c:strCache>
            </c:strRef>
          </c:tx>
          <c:spPr>
            <a:solidFill>
              <a:schemeClr val="accent5"/>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graphs'!$T$16:$U$16</c:f>
              <c:numCache>
                <c:formatCode>General</c:formatCode>
                <c:ptCount val="2"/>
                <c:pt idx="0" formatCode="[$BDT]\ #,##0">
                  <c:v>31000</c:v>
                </c:pt>
              </c:numCache>
            </c:numRef>
          </c:val>
          <c:extLst xmlns:c16r2="http://schemas.microsoft.com/office/drawing/2015/06/chart">
            <c:ext xmlns:c16="http://schemas.microsoft.com/office/drawing/2014/chart" uri="{C3380CC4-5D6E-409C-BE32-E72D297353CC}">
              <c16:uniqueId val="{0000000D-8B97-4E5F-8BAE-22660D493F3A}"/>
            </c:ext>
          </c:extLst>
        </c:ser>
        <c:ser>
          <c:idx val="4"/>
          <c:order val="4"/>
          <c:tx>
            <c:strRef>
              <c:f>'Financial overview graphs'!$S$17</c:f>
              <c:strCache>
                <c:ptCount val="1"/>
                <c:pt idx="0">
                  <c:v>Revenue from transfers (e.g. payments from development organisations)</c:v>
                </c:pt>
              </c:strCache>
            </c:strRef>
          </c:tx>
          <c:spPr>
            <a:solidFill>
              <a:schemeClr val="accent3">
                <a:lumMod val="75000"/>
              </a:schemeClr>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graphs'!$T$17:$U$17</c:f>
              <c:numCache>
                <c:formatCode>General</c:formatCode>
                <c:ptCount val="2"/>
                <c:pt idx="0" formatCode="[$BDT]\ #,##0">
                  <c:v>0</c:v>
                </c:pt>
              </c:numCache>
            </c:numRef>
          </c:val>
          <c:extLst xmlns:c16r2="http://schemas.microsoft.com/office/drawing/2015/06/chart">
            <c:ext xmlns:c16="http://schemas.microsoft.com/office/drawing/2014/chart" uri="{C3380CC4-5D6E-409C-BE32-E72D297353CC}">
              <c16:uniqueId val="{0000000E-8B97-4E5F-8BAE-22660D493F3A}"/>
            </c:ext>
          </c:extLst>
        </c:ser>
        <c:ser>
          <c:idx val="5"/>
          <c:order val="5"/>
          <c:tx>
            <c:strRef>
              <c:f>'Financial overview graphs'!$S$18</c:f>
              <c:strCache>
                <c:ptCount val="1"/>
                <c:pt idx="0">
                  <c:v>Other sources of national revenue</c:v>
                </c:pt>
              </c:strCache>
            </c:strRef>
          </c:tx>
          <c:spPr>
            <a:solidFill>
              <a:schemeClr val="accent3"/>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graphs'!$T$18:$U$18</c:f>
              <c:numCache>
                <c:formatCode>General</c:formatCode>
                <c:ptCount val="2"/>
                <c:pt idx="0" formatCode="[$BDT]\ #,##0">
                  <c:v>0</c:v>
                </c:pt>
              </c:numCache>
            </c:numRef>
          </c:val>
          <c:extLst xmlns:c16r2="http://schemas.microsoft.com/office/drawing/2015/06/chart">
            <c:ext xmlns:c16="http://schemas.microsoft.com/office/drawing/2014/chart" uri="{C3380CC4-5D6E-409C-BE32-E72D297353CC}">
              <c16:uniqueId val="{0000000F-8B97-4E5F-8BAE-22660D493F3A}"/>
            </c:ext>
          </c:extLst>
        </c:ser>
        <c:ser>
          <c:idx val="6"/>
          <c:order val="6"/>
          <c:tx>
            <c:strRef>
              <c:f>'Financial overview graphs'!$S$19</c:f>
              <c:strCache>
                <c:ptCount val="1"/>
                <c:pt idx="0">
                  <c:v>Other sources of local revenue</c:v>
                </c:pt>
              </c:strCache>
            </c:strRef>
          </c:tx>
          <c:spPr>
            <a:solidFill>
              <a:schemeClr val="accent4"/>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graphs'!$T$19:$U$19</c:f>
              <c:numCache>
                <c:formatCode>General</c:formatCode>
                <c:ptCount val="2"/>
                <c:pt idx="0" formatCode="[$BDT]\ #,##0">
                  <c:v>1000</c:v>
                </c:pt>
              </c:numCache>
            </c:numRef>
          </c:val>
          <c:extLst xmlns:c16r2="http://schemas.microsoft.com/office/drawing/2015/06/chart">
            <c:ext xmlns:c16="http://schemas.microsoft.com/office/drawing/2014/chart" uri="{C3380CC4-5D6E-409C-BE32-E72D297353CC}">
              <c16:uniqueId val="{00000010-8B97-4E5F-8BAE-22660D493F3A}"/>
            </c:ext>
          </c:extLst>
        </c:ser>
        <c:ser>
          <c:idx val="11"/>
          <c:order val="7"/>
          <c:tx>
            <c:v> </c:v>
          </c:tx>
          <c:spPr>
            <a:solidFill>
              <a:schemeClr val="bg1"/>
            </a:solidFill>
            <a:ln>
              <a:noFill/>
            </a:ln>
            <a:effectLst/>
          </c:spPr>
          <c:invertIfNegative val="0"/>
          <c:val>
            <c:numRef>
              <c:f>'Financial overview graphs'!$S$44</c:f>
              <c:numCache>
                <c:formatCode>General</c:formatCode>
                <c:ptCount val="1"/>
                <c:pt idx="0">
                  <c:v>0</c:v>
                </c:pt>
              </c:numCache>
            </c:numRef>
          </c:val>
          <c:extLst xmlns:c16r2="http://schemas.microsoft.com/office/drawing/2015/06/chart">
            <c:ext xmlns:c16="http://schemas.microsoft.com/office/drawing/2014/chart" uri="{C3380CC4-5D6E-409C-BE32-E72D297353CC}">
              <c16:uniqueId val="{00000000-D4DE-4801-9A16-B8363D0E0B7E}"/>
            </c:ext>
          </c:extLst>
        </c:ser>
        <c:ser>
          <c:idx val="7"/>
          <c:order val="8"/>
          <c:tx>
            <c:strRef>
              <c:f>'Financial overview graphs'!$S$20</c:f>
              <c:strCache>
                <c:ptCount val="1"/>
                <c:pt idx="0">
                  <c:v>Total annual direct support expenditure for whole district: </c:v>
                </c:pt>
              </c:strCache>
            </c:strRef>
          </c:tx>
          <c:spPr>
            <a:solidFill>
              <a:schemeClr val="accent2">
                <a:lumMod val="75000"/>
              </a:schemeClr>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graphs'!$T$20:$U$20</c:f>
              <c:numCache>
                <c:formatCode>[$BDT]\ #,##0</c:formatCode>
                <c:ptCount val="2"/>
                <c:pt idx="1">
                  <c:v>8141.3333333333339</c:v>
                </c:pt>
              </c:numCache>
            </c:numRef>
          </c:val>
          <c:extLst xmlns:c16r2="http://schemas.microsoft.com/office/drawing/2015/06/chart">
            <c:ext xmlns:c16="http://schemas.microsoft.com/office/drawing/2014/chart" uri="{C3380CC4-5D6E-409C-BE32-E72D297353CC}">
              <c16:uniqueId val="{00000011-8B97-4E5F-8BAE-22660D493F3A}"/>
            </c:ext>
          </c:extLst>
        </c:ser>
        <c:ser>
          <c:idx val="8"/>
          <c:order val="9"/>
          <c:tx>
            <c:strRef>
              <c:f>'Financial overview graphs'!$S$21</c:f>
              <c:strCache>
                <c:ptCount val="1"/>
                <c:pt idx="0">
                  <c:v>Total annual Capital Expenditure (CapEx)</c:v>
                </c:pt>
              </c:strCache>
            </c:strRef>
          </c:tx>
          <c:spPr>
            <a:solidFill>
              <a:schemeClr val="accent2"/>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graphs'!$T$21:$U$21</c:f>
              <c:numCache>
                <c:formatCode>[$BDT]\ #,##0</c:formatCode>
                <c:ptCount val="2"/>
                <c:pt idx="1">
                  <c:v>100000</c:v>
                </c:pt>
              </c:numCache>
            </c:numRef>
          </c:val>
          <c:extLst xmlns:c16r2="http://schemas.microsoft.com/office/drawing/2015/06/chart">
            <c:ext xmlns:c16="http://schemas.microsoft.com/office/drawing/2014/chart" uri="{C3380CC4-5D6E-409C-BE32-E72D297353CC}">
              <c16:uniqueId val="{00000012-8B97-4E5F-8BAE-22660D493F3A}"/>
            </c:ext>
          </c:extLst>
        </c:ser>
        <c:ser>
          <c:idx val="9"/>
          <c:order val="10"/>
          <c:tx>
            <c:strRef>
              <c:f>'Financial overview graphs'!$S$22</c:f>
              <c:strCache>
                <c:ptCount val="1"/>
                <c:pt idx="0">
                  <c:v>Total annual Operating and Minor Maintenance Expenditure (OpEx) </c:v>
                </c:pt>
              </c:strCache>
            </c:strRef>
          </c:tx>
          <c:spPr>
            <a:solidFill>
              <a:schemeClr val="accent2">
                <a:lumMod val="60000"/>
                <a:lumOff val="40000"/>
              </a:schemeClr>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graphs'!$T$22:$U$22</c:f>
              <c:numCache>
                <c:formatCode>[$BDT]\ #,##0</c:formatCode>
                <c:ptCount val="2"/>
                <c:pt idx="1">
                  <c:v>10000</c:v>
                </c:pt>
              </c:numCache>
            </c:numRef>
          </c:val>
          <c:extLst xmlns:c16r2="http://schemas.microsoft.com/office/drawing/2015/06/chart">
            <c:ext xmlns:c16="http://schemas.microsoft.com/office/drawing/2014/chart" uri="{C3380CC4-5D6E-409C-BE32-E72D297353CC}">
              <c16:uniqueId val="{00000013-8B97-4E5F-8BAE-22660D493F3A}"/>
            </c:ext>
          </c:extLst>
        </c:ser>
        <c:ser>
          <c:idx val="10"/>
          <c:order val="11"/>
          <c:tx>
            <c:strRef>
              <c:f>'Financial overview graphs'!$S$23</c:f>
              <c:strCache>
                <c:ptCount val="1"/>
                <c:pt idx="0">
                  <c:v>Total annual Capital Maintenance Expenditure (CapManEx)</c:v>
                </c:pt>
              </c:strCache>
            </c:strRef>
          </c:tx>
          <c:spPr>
            <a:solidFill>
              <a:schemeClr val="accent6"/>
            </a:solidFill>
            <a:ln>
              <a:noFill/>
            </a:ln>
            <a:effectLst/>
          </c:spPr>
          <c:invertIfNegative val="0"/>
          <c:cat>
            <c:strRef>
              <c:f>'Financial overview graphs'!$T$12:$U$12</c:f>
              <c:strCache>
                <c:ptCount val="2"/>
                <c:pt idx="0">
                  <c:v>Actual Annual Revenue</c:v>
                </c:pt>
                <c:pt idx="1">
                  <c:v>Actual Annual Expenditure</c:v>
                </c:pt>
              </c:strCache>
            </c:strRef>
          </c:cat>
          <c:val>
            <c:numRef>
              <c:f>'Financial overview graphs'!$T$23:$U$23</c:f>
              <c:numCache>
                <c:formatCode>[$BDT]\ #,##0</c:formatCode>
                <c:ptCount val="2"/>
                <c:pt idx="1">
                  <c:v>1000</c:v>
                </c:pt>
              </c:numCache>
            </c:numRef>
          </c:val>
          <c:extLst xmlns:c16r2="http://schemas.microsoft.com/office/drawing/2015/06/chart">
            <c:ext xmlns:c16="http://schemas.microsoft.com/office/drawing/2014/chart" uri="{C3380CC4-5D6E-409C-BE32-E72D297353CC}">
              <c16:uniqueId val="{00000014-8B97-4E5F-8BAE-22660D493F3A}"/>
            </c:ext>
          </c:extLst>
        </c:ser>
        <c:dLbls>
          <c:showLegendKey val="0"/>
          <c:showVal val="0"/>
          <c:showCatName val="0"/>
          <c:showSerName val="0"/>
          <c:showPercent val="0"/>
          <c:showBubbleSize val="0"/>
        </c:dLbls>
        <c:gapWidth val="50"/>
        <c:overlap val="100"/>
        <c:axId val="163661696"/>
        <c:axId val="163663232"/>
      </c:barChart>
      <c:catAx>
        <c:axId val="163661696"/>
        <c:scaling>
          <c:orientation val="maxMin"/>
        </c:scaling>
        <c:delete val="0"/>
        <c:axPos val="l"/>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63663232"/>
        <c:crosses val="autoZero"/>
        <c:auto val="1"/>
        <c:lblAlgn val="ctr"/>
        <c:lblOffset val="100"/>
        <c:noMultiLvlLbl val="0"/>
      </c:catAx>
      <c:valAx>
        <c:axId val="163663232"/>
        <c:scaling>
          <c:orientation val="minMax"/>
        </c:scaling>
        <c:delete val="0"/>
        <c:axPos val="t"/>
        <c:majorGridlines>
          <c:spPr>
            <a:ln w="9525" cap="flat" cmpd="sng" algn="ctr">
              <a:solidFill>
                <a:schemeClr val="bg1">
                  <a:lumMod val="85000"/>
                </a:schemeClr>
              </a:solidFill>
              <a:round/>
            </a:ln>
            <a:effectLst/>
          </c:spPr>
        </c:majorGridlines>
        <c:numFmt formatCode="[$BDT]\ #,##0" sourceLinked="1"/>
        <c:majorTickMark val="none"/>
        <c:minorTickMark val="none"/>
        <c:tickLblPos val="nextTo"/>
        <c:spPr>
          <a:noFill/>
          <a:ln>
            <a:solidFill>
              <a:sysClr val="windowText" lastClr="000000"/>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61696"/>
        <c:crosses val="autoZero"/>
        <c:crossBetween val="between"/>
      </c:valAx>
      <c:spPr>
        <a:noFill/>
        <a:ln>
          <a:noFill/>
        </a:ln>
        <a:effectLst/>
      </c:spPr>
    </c:plotArea>
    <c:legend>
      <c:legendPos val="b"/>
      <c:layout>
        <c:manualLayout>
          <c:xMode val="edge"/>
          <c:yMode val="edge"/>
          <c:x val="8.8704665910708219E-2"/>
          <c:y val="0.40270922135814918"/>
          <c:w val="0.90495658742862861"/>
          <c:h val="0.5953407168190544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FO - Instructions'!A3"/><Relationship Id="rId3" Type="http://schemas.openxmlformats.org/officeDocument/2006/relationships/image" Target="../media/image2.png"/><Relationship Id="rId7" Type="http://schemas.openxmlformats.org/officeDocument/2006/relationships/image" Target="../media/image4.png"/><Relationship Id="rId12" Type="http://schemas.openxmlformats.org/officeDocument/2006/relationships/image" Target="../media/image7.png"/><Relationship Id="rId2" Type="http://schemas.openxmlformats.org/officeDocument/2006/relationships/hyperlink" Target="#'ARAT - Instructions'!A3"/><Relationship Id="rId1" Type="http://schemas.openxmlformats.org/officeDocument/2006/relationships/image" Target="../media/image1.jpeg"/><Relationship Id="rId6" Type="http://schemas.openxmlformats.org/officeDocument/2006/relationships/hyperlink" Target="#'CAT- Instructions'!A3"/><Relationship Id="rId11" Type="http://schemas.openxmlformats.org/officeDocument/2006/relationships/image" Target="../media/image6.png"/><Relationship Id="rId5" Type="http://schemas.openxmlformats.org/officeDocument/2006/relationships/image" Target="../media/image3.png"/><Relationship Id="rId10" Type="http://schemas.openxmlformats.org/officeDocument/2006/relationships/hyperlink" Target="#Intro!A3"/><Relationship Id="rId4" Type="http://schemas.openxmlformats.org/officeDocument/2006/relationships/hyperlink" Target="#'DS - Instructions'!A3"/><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2" Type="http://schemas.openxmlformats.org/officeDocument/2006/relationships/hyperlink" Target="#Home!A1"/><Relationship Id="rId1" Type="http://schemas.openxmlformats.org/officeDocument/2006/relationships/hyperlink" Target="http://www.ircwash.org/topics/finance" TargetMode="External"/></Relationships>
</file>

<file path=xl/drawings/_rels/drawing3.xml.rels><?xml version="1.0" encoding="UTF-8" standalone="yes"?>
<Relationships xmlns="http://schemas.openxmlformats.org/package/2006/relationships"><Relationship Id="rId2" Type="http://schemas.openxmlformats.org/officeDocument/2006/relationships/hyperlink" Target="#Home!A1"/><Relationship Id="rId1" Type="http://schemas.openxmlformats.org/officeDocument/2006/relationships/hyperlink" Target="#'ARAT - Reference Sheet'!C6"/></Relationships>
</file>

<file path=xl/drawings/_rels/drawing4.xml.rels><?xml version="1.0" encoding="UTF-8" standalone="yes"?>
<Relationships xmlns="http://schemas.openxmlformats.org/package/2006/relationships"><Relationship Id="rId3" Type="http://schemas.openxmlformats.org/officeDocument/2006/relationships/hyperlink" Target="#'ARAT - Instructions'!A3"/><Relationship Id="rId2" Type="http://schemas.openxmlformats.org/officeDocument/2006/relationships/hyperlink" Target="#Home!A1"/><Relationship Id="rId1" Type="http://schemas.openxmlformats.org/officeDocument/2006/relationships/hyperlink" Target="#'ARAT - Data Entry'!A5"/></Relationships>
</file>

<file path=xl/drawings/_rels/drawing5.xml.rels><?xml version="1.0" encoding="UTF-8" standalone="yes"?>
<Relationships xmlns="http://schemas.openxmlformats.org/package/2006/relationships"><Relationship Id="rId3" Type="http://schemas.openxmlformats.org/officeDocument/2006/relationships/hyperlink" Target="#'ARAT - Reference Sheet'!A3"/><Relationship Id="rId2" Type="http://schemas.openxmlformats.org/officeDocument/2006/relationships/hyperlink" Target="#Home!A1"/><Relationship Id="rId1" Type="http://schemas.openxmlformats.org/officeDocument/2006/relationships/hyperlink" Target="#'ARAT - Results overview'!A3"/></Relationships>
</file>

<file path=xl/drawings/_rels/drawing6.xml.rels><?xml version="1.0" encoding="UTF-8" standalone="yes"?>
<Relationships xmlns="http://schemas.openxmlformats.org/package/2006/relationships"><Relationship Id="rId3" Type="http://schemas.openxmlformats.org/officeDocument/2006/relationships/hyperlink" Target="#'ARAT - Data Entry'!A5"/><Relationship Id="rId2" Type="http://schemas.openxmlformats.org/officeDocument/2006/relationships/hyperlink" Target="#Home!A1"/><Relationship Id="rId1" Type="http://schemas.openxmlformats.org/officeDocument/2006/relationships/hyperlink" Target="#'ARAT - Graphs'!A3"/></Relationships>
</file>

<file path=xl/drawings/_rels/drawing7.xml.rels><?xml version="1.0" encoding="UTF-8" standalone="yes"?>
<Relationships xmlns="http://schemas.openxmlformats.org/package/2006/relationships"><Relationship Id="rId3" Type="http://schemas.openxmlformats.org/officeDocument/2006/relationships/hyperlink" Target="#'ARAT - Results overview'!A3"/><Relationship Id="rId7" Type="http://schemas.openxmlformats.org/officeDocument/2006/relationships/chart" Target="../charts/chart4.xml"/><Relationship Id="rId2" Type="http://schemas.openxmlformats.org/officeDocument/2006/relationships/hyperlink" Target="#Home!A1"/><Relationship Id="rId1" Type="http://schemas.openxmlformats.org/officeDocument/2006/relationships/hyperlink" Target="#'ARAT - Data Entry'!A5"/><Relationship Id="rId6" Type="http://schemas.openxmlformats.org/officeDocument/2006/relationships/chart" Target="../charts/chart3.xml"/><Relationship Id="rId5" Type="http://schemas.openxmlformats.org/officeDocument/2006/relationships/chart" Target="../charts/chart2.xml"/><Relationship Id="rId4" Type="http://schemas.openxmlformats.org/officeDocument/2006/relationships/chart" Target="../charts/chart1.xml"/></Relationships>
</file>

<file path=xl/drawings/_rels/drawing8.xml.rels><?xml version="1.0" encoding="UTF-8" standalone="yes"?>
<Relationships xmlns="http://schemas.openxmlformats.org/package/2006/relationships"><Relationship Id="rId3" Type="http://schemas.openxmlformats.org/officeDocument/2006/relationships/hyperlink" Target="#Home!A1"/><Relationship Id="rId2" Type="http://schemas.openxmlformats.org/officeDocument/2006/relationships/hyperlink" Target="#'CAT - Data Entry'!A4"/><Relationship Id="rId1" Type="http://schemas.openxmlformats.org/officeDocument/2006/relationships/hyperlink" Target="http://www.ircwash.org/blog/affordability-wash-services-rules-thumb-and-why-it%E2%80%99s-difficult-measure" TargetMode="External"/><Relationship Id="rId4" Type="http://schemas.openxmlformats.org/officeDocument/2006/relationships/hyperlink" Target="http://www.ircwash.org/topics/finance" TargetMode="External"/></Relationships>
</file>

<file path=xl/drawings/_rels/drawing9.xml.rels><?xml version="1.0" encoding="UTF-8" standalone="yes"?>
<Relationships xmlns="http://schemas.openxmlformats.org/package/2006/relationships"><Relationship Id="rId8" Type="http://schemas.openxmlformats.org/officeDocument/2006/relationships/hyperlink" Target="#'CAT - Data Entry'!A4"/><Relationship Id="rId3" Type="http://schemas.openxmlformats.org/officeDocument/2006/relationships/hyperlink" Target="#'CAT - Data Entry'!C29"/><Relationship Id="rId7" Type="http://schemas.openxmlformats.org/officeDocument/2006/relationships/hyperlink" Target="#'CAT - Data Entry'!F36"/><Relationship Id="rId12" Type="http://schemas.openxmlformats.org/officeDocument/2006/relationships/hyperlink" Target="#'CAT - Cost Projections'!A3"/><Relationship Id="rId2" Type="http://schemas.openxmlformats.org/officeDocument/2006/relationships/hyperlink" Target="#'CAT - Data Entry'!C10"/><Relationship Id="rId1" Type="http://schemas.openxmlformats.org/officeDocument/2006/relationships/hyperlink" Target="#'CAT - Data Entry'!C6"/><Relationship Id="rId6" Type="http://schemas.openxmlformats.org/officeDocument/2006/relationships/hyperlink" Target="#'CAT - Data Entry'!F29"/><Relationship Id="rId11" Type="http://schemas.openxmlformats.org/officeDocument/2006/relationships/hyperlink" Target="#'CAT- Instructions'!A3"/><Relationship Id="rId5" Type="http://schemas.openxmlformats.org/officeDocument/2006/relationships/hyperlink" Target="#'CAT - Data Entry'!F10"/><Relationship Id="rId10" Type="http://schemas.openxmlformats.org/officeDocument/2006/relationships/hyperlink" Target="#Home!A1"/><Relationship Id="rId4" Type="http://schemas.openxmlformats.org/officeDocument/2006/relationships/hyperlink" Target="#'CAT - Data Entry'!C49"/><Relationship Id="rId9" Type="http://schemas.openxmlformats.org/officeDocument/2006/relationships/hyperlink" Target="#'CAT - Graphs'!C26"/></Relationships>
</file>

<file path=xl/drawings/_rels/drawing10.xml.rels><?xml version="1.0" encoding="UTF-8" standalone="yes"?>
<Relationships xmlns="http://schemas.openxmlformats.org/package/2006/relationships"><Relationship Id="rId3" Type="http://schemas.openxmlformats.org/officeDocument/2006/relationships/hyperlink" Target="#'CAT - Revenue &amp; Expenditure'!A3"/><Relationship Id="rId2" Type="http://schemas.openxmlformats.org/officeDocument/2006/relationships/hyperlink" Target="#Home!A1"/><Relationship Id="rId1" Type="http://schemas.openxmlformats.org/officeDocument/2006/relationships/hyperlink" Target="#'CAT - Graphs'!C26"/></Relationships>
</file>

<file path=xl/drawings/_rels/drawing11.xml.rels><?xml version="1.0" encoding="UTF-8" standalone="yes"?>
<Relationships xmlns="http://schemas.openxmlformats.org/package/2006/relationships"><Relationship Id="rId3" Type="http://schemas.openxmlformats.org/officeDocument/2006/relationships/hyperlink" Target="#'CAT - Cost Projections'!A3"/><Relationship Id="rId2" Type="http://schemas.openxmlformats.org/officeDocument/2006/relationships/hyperlink" Target="#Home!A1"/><Relationship Id="rId1" Type="http://schemas.openxmlformats.org/officeDocument/2006/relationships/hyperlink" Target="#'CAT - Graphs'!C26"/></Relationships>
</file>

<file path=xl/drawings/_rels/drawing12.xml.rels><?xml version="1.0" encoding="UTF-8" standalone="yes"?>
<Relationships xmlns="http://schemas.openxmlformats.org/package/2006/relationships"><Relationship Id="rId3" Type="http://schemas.openxmlformats.org/officeDocument/2006/relationships/chart" Target="../charts/chart7.xml"/><Relationship Id="rId7" Type="http://schemas.openxmlformats.org/officeDocument/2006/relationships/hyperlink" Target="#'CAT - Revenue &amp; Expenditure'!A3"/><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hyperlink" Target="#Home!A1"/><Relationship Id="rId5" Type="http://schemas.openxmlformats.org/officeDocument/2006/relationships/hyperlink" Target="#'CAT - Data Entry'!A4"/><Relationship Id="rId4"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3" Type="http://schemas.openxmlformats.org/officeDocument/2006/relationships/hyperlink" Target="#'DS - Data Entry'!C6"/><Relationship Id="rId2" Type="http://schemas.openxmlformats.org/officeDocument/2006/relationships/hyperlink" Target="#Home!A1"/><Relationship Id="rId1" Type="http://schemas.openxmlformats.org/officeDocument/2006/relationships/hyperlink" Target="http://www.ircwash.org/news/direct-support-rural-water-service-providers" TargetMode="External"/></Relationships>
</file>

<file path=xl/drawings/_rels/drawing14.xml.rels><?xml version="1.0" encoding="UTF-8" standalone="yes"?>
<Relationships xmlns="http://schemas.openxmlformats.org/package/2006/relationships"><Relationship Id="rId3" Type="http://schemas.openxmlformats.org/officeDocument/2006/relationships/hyperlink" Target="#'DS - Instructions'!A3"/><Relationship Id="rId2" Type="http://schemas.openxmlformats.org/officeDocument/2006/relationships/hyperlink" Target="#Home!A1"/><Relationship Id="rId1" Type="http://schemas.openxmlformats.org/officeDocument/2006/relationships/hyperlink" Target="#'DS - Graphs'!D6"/></Relationships>
</file>

<file path=xl/drawings/_rels/drawing1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hyperlink" Target="#Home!A1"/><Relationship Id="rId5" Type="http://schemas.openxmlformats.org/officeDocument/2006/relationships/hyperlink" Target="#'DS - Data Entry'!C6"/><Relationship Id="rId4"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3" Type="http://schemas.openxmlformats.org/officeDocument/2006/relationships/hyperlink" Target="http://www.ircwash.org/topics/finance" TargetMode="External"/><Relationship Id="rId2" Type="http://schemas.openxmlformats.org/officeDocument/2006/relationships/hyperlink" Target="#Home!A1"/><Relationship Id="rId1" Type="http://schemas.openxmlformats.org/officeDocument/2006/relationships/hyperlink" Target="#'Financial overview '!A3"/></Relationships>
</file>

<file path=xl/drawings/_rels/drawing17.xml.rels><?xml version="1.0" encoding="UTF-8" standalone="yes"?>
<Relationships xmlns="http://schemas.openxmlformats.org/package/2006/relationships"><Relationship Id="rId3" Type="http://schemas.openxmlformats.org/officeDocument/2006/relationships/hyperlink" Target="#'Financial overview graphs'!A3"/><Relationship Id="rId2" Type="http://schemas.openxmlformats.org/officeDocument/2006/relationships/hyperlink" Target="#'FO - Instructions'!A3"/><Relationship Id="rId1" Type="http://schemas.openxmlformats.org/officeDocument/2006/relationships/hyperlink" Target="#Home!A1"/></Relationships>
</file>

<file path=xl/drawings/_rels/drawing18.xml.rels><?xml version="1.0" encoding="UTF-8" standalone="yes"?>
<Relationships xmlns="http://schemas.openxmlformats.org/package/2006/relationships"><Relationship Id="rId3" Type="http://schemas.openxmlformats.org/officeDocument/2006/relationships/hyperlink" Target="#Home!A1"/><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chart" Target="../charts/chart16.xml"/><Relationship Id="rId5" Type="http://schemas.openxmlformats.org/officeDocument/2006/relationships/chart" Target="../charts/chart15.xml"/><Relationship Id="rId4" Type="http://schemas.openxmlformats.org/officeDocument/2006/relationships/hyperlink" Target="#'Financial overview '!A3"/></Relationships>
</file>

<file path=xl/drawings/drawing1.xml><?xml version="1.0" encoding="utf-8"?>
<xdr:wsDr xmlns:xdr="http://schemas.openxmlformats.org/drawingml/2006/spreadsheetDrawing" xmlns:a="http://schemas.openxmlformats.org/drawingml/2006/main">
  <xdr:twoCellAnchor editAs="absolute">
    <xdr:from>
      <xdr:col>2</xdr:col>
      <xdr:colOff>164307</xdr:colOff>
      <xdr:row>27</xdr:row>
      <xdr:rowOff>2</xdr:rowOff>
    </xdr:from>
    <xdr:to>
      <xdr:col>5</xdr:col>
      <xdr:colOff>4762</xdr:colOff>
      <xdr:row>31</xdr:row>
      <xdr:rowOff>47626</xdr:rowOff>
    </xdr:to>
    <xdr:sp macro="" textlink="">
      <xdr:nvSpPr>
        <xdr:cNvPr id="6" name="Rectangle 5">
          <a:extLst>
            <a:ext uri="{FF2B5EF4-FFF2-40B4-BE49-F238E27FC236}">
              <a16:creationId xmlns:a16="http://schemas.microsoft.com/office/drawing/2014/main" xmlns="" id="{00000000-0008-0000-0000-000006000000}"/>
            </a:ext>
          </a:extLst>
        </xdr:cNvPr>
        <xdr:cNvSpPr/>
      </xdr:nvSpPr>
      <xdr:spPr>
        <a:xfrm>
          <a:off x="1378745" y="5572127"/>
          <a:ext cx="1662111" cy="8096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600" b="1"/>
            <a:t>Asset Registry Assessment Tool</a:t>
          </a:r>
        </a:p>
        <a:p>
          <a:pPr algn="ctr"/>
          <a:endParaRPr lang="en-GB" sz="1600" b="1"/>
        </a:p>
      </xdr:txBody>
    </xdr:sp>
    <xdr:clientData/>
  </xdr:twoCellAnchor>
  <xdr:twoCellAnchor editAs="absolute">
    <xdr:from>
      <xdr:col>5</xdr:col>
      <xdr:colOff>188116</xdr:colOff>
      <xdr:row>27</xdr:row>
      <xdr:rowOff>2</xdr:rowOff>
    </xdr:from>
    <xdr:to>
      <xdr:col>8</xdr:col>
      <xdr:colOff>109534</xdr:colOff>
      <xdr:row>31</xdr:row>
      <xdr:rowOff>47626</xdr:rowOff>
    </xdr:to>
    <xdr:sp macro="" textlink="">
      <xdr:nvSpPr>
        <xdr:cNvPr id="7" name="Rectangle 6">
          <a:extLst>
            <a:ext uri="{FF2B5EF4-FFF2-40B4-BE49-F238E27FC236}">
              <a16:creationId xmlns:a16="http://schemas.microsoft.com/office/drawing/2014/main" xmlns="" id="{00000000-0008-0000-0000-000007000000}"/>
            </a:ext>
          </a:extLst>
        </xdr:cNvPr>
        <xdr:cNvSpPr/>
      </xdr:nvSpPr>
      <xdr:spPr>
        <a:xfrm>
          <a:off x="3224210" y="5572127"/>
          <a:ext cx="1743074" cy="8096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GB" sz="1600" b="1">
              <a:solidFill>
                <a:schemeClr val="lt1"/>
              </a:solidFill>
              <a:latin typeface="+mn-lt"/>
              <a:ea typeface="+mn-ea"/>
              <a:cs typeface="+mn-cs"/>
            </a:rPr>
            <a:t>Cash Flow</a:t>
          </a:r>
          <a:br>
            <a:rPr lang="en-GB" sz="1600" b="1">
              <a:solidFill>
                <a:schemeClr val="lt1"/>
              </a:solidFill>
              <a:latin typeface="+mn-lt"/>
              <a:ea typeface="+mn-ea"/>
              <a:cs typeface="+mn-cs"/>
            </a:rPr>
          </a:br>
          <a:r>
            <a:rPr lang="en-GB" sz="1600" b="1">
              <a:solidFill>
                <a:schemeClr val="lt1"/>
              </a:solidFill>
              <a:latin typeface="+mn-lt"/>
              <a:ea typeface="+mn-ea"/>
              <a:cs typeface="+mn-cs"/>
            </a:rPr>
            <a:t>Analysis Tool</a:t>
          </a:r>
        </a:p>
      </xdr:txBody>
    </xdr:sp>
    <xdr:clientData/>
  </xdr:twoCellAnchor>
  <xdr:twoCellAnchor editAs="absolute">
    <xdr:from>
      <xdr:col>8</xdr:col>
      <xdr:colOff>257176</xdr:colOff>
      <xdr:row>27</xdr:row>
      <xdr:rowOff>2</xdr:rowOff>
    </xdr:from>
    <xdr:to>
      <xdr:col>11</xdr:col>
      <xdr:colOff>130970</xdr:colOff>
      <xdr:row>31</xdr:row>
      <xdr:rowOff>47626</xdr:rowOff>
    </xdr:to>
    <xdr:sp macro="" textlink="">
      <xdr:nvSpPr>
        <xdr:cNvPr id="8" name="Rectangle 7">
          <a:extLst>
            <a:ext uri="{FF2B5EF4-FFF2-40B4-BE49-F238E27FC236}">
              <a16:creationId xmlns:a16="http://schemas.microsoft.com/office/drawing/2014/main" xmlns="" id="{00000000-0008-0000-0000-000008000000}"/>
            </a:ext>
          </a:extLst>
        </xdr:cNvPr>
        <xdr:cNvSpPr/>
      </xdr:nvSpPr>
      <xdr:spPr>
        <a:xfrm>
          <a:off x="5114926" y="5572127"/>
          <a:ext cx="1695450" cy="8096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GB" sz="1600" b="1">
              <a:solidFill>
                <a:schemeClr val="lt1"/>
              </a:solidFill>
              <a:latin typeface="+mn-lt"/>
              <a:ea typeface="+mn-ea"/>
              <a:cs typeface="+mn-cs"/>
            </a:rPr>
            <a:t>Direct Support </a:t>
          </a:r>
          <a:br>
            <a:rPr lang="en-GB" sz="1600" b="1">
              <a:solidFill>
                <a:schemeClr val="lt1"/>
              </a:solidFill>
              <a:latin typeface="+mn-lt"/>
              <a:ea typeface="+mn-ea"/>
              <a:cs typeface="+mn-cs"/>
            </a:rPr>
          </a:br>
          <a:r>
            <a:rPr lang="en-GB" sz="1600" b="1">
              <a:solidFill>
                <a:schemeClr val="lt1"/>
              </a:solidFill>
              <a:latin typeface="+mn-lt"/>
              <a:ea typeface="+mn-ea"/>
              <a:cs typeface="+mn-cs"/>
            </a:rPr>
            <a:t>Costs</a:t>
          </a:r>
          <a:r>
            <a:rPr lang="en-GB" sz="1600" b="1" baseline="0">
              <a:solidFill>
                <a:schemeClr val="lt1"/>
              </a:solidFill>
              <a:latin typeface="+mn-lt"/>
              <a:ea typeface="+mn-ea"/>
              <a:cs typeface="+mn-cs"/>
            </a:rPr>
            <a:t> </a:t>
          </a:r>
          <a:r>
            <a:rPr lang="en-GB" sz="1600" b="1">
              <a:solidFill>
                <a:schemeClr val="lt1"/>
              </a:solidFill>
              <a:latin typeface="+mn-lt"/>
              <a:ea typeface="+mn-ea"/>
              <a:cs typeface="+mn-cs"/>
            </a:rPr>
            <a:t>Tool</a:t>
          </a:r>
        </a:p>
      </xdr:txBody>
    </xdr:sp>
    <xdr:clientData/>
  </xdr:twoCellAnchor>
  <xdr:twoCellAnchor editAs="absolute">
    <xdr:from>
      <xdr:col>5</xdr:col>
      <xdr:colOff>266697</xdr:colOff>
      <xdr:row>0</xdr:row>
      <xdr:rowOff>112067</xdr:rowOff>
    </xdr:from>
    <xdr:to>
      <xdr:col>9</xdr:col>
      <xdr:colOff>383668</xdr:colOff>
      <xdr:row>2</xdr:row>
      <xdr:rowOff>478632</xdr:rowOff>
    </xdr:to>
    <xdr:pic>
      <xdr:nvPicPr>
        <xdr:cNvPr id="11" name="Picture 10">
          <a:extLst>
            <a:ext uri="{FF2B5EF4-FFF2-40B4-BE49-F238E27FC236}">
              <a16:creationId xmlns:a16="http://schemas.microsoft.com/office/drawing/2014/main" xmlns="" id="{00000000-0008-0000-0000-00000B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5922" r="2812" b="27856"/>
        <a:stretch/>
      </xdr:blipFill>
      <xdr:spPr>
        <a:xfrm>
          <a:off x="3302791" y="112067"/>
          <a:ext cx="2545846" cy="938065"/>
        </a:xfrm>
        <a:prstGeom prst="rect">
          <a:avLst/>
        </a:prstGeom>
      </xdr:spPr>
    </xdr:pic>
    <xdr:clientData/>
  </xdr:twoCellAnchor>
  <xdr:twoCellAnchor editAs="absolute">
    <xdr:from>
      <xdr:col>5</xdr:col>
      <xdr:colOff>6573</xdr:colOff>
      <xdr:row>13</xdr:row>
      <xdr:rowOff>127190</xdr:rowOff>
    </xdr:from>
    <xdr:to>
      <xdr:col>11</xdr:col>
      <xdr:colOff>345281</xdr:colOff>
      <xdr:row>16</xdr:row>
      <xdr:rowOff>113314</xdr:rowOff>
    </xdr:to>
    <xdr:grpSp>
      <xdr:nvGrpSpPr>
        <xdr:cNvPr id="15" name="Group 14">
          <a:extLst>
            <a:ext uri="{FF2B5EF4-FFF2-40B4-BE49-F238E27FC236}">
              <a16:creationId xmlns:a16="http://schemas.microsoft.com/office/drawing/2014/main" xmlns="" id="{00000000-0008-0000-0000-00000F000000}"/>
            </a:ext>
          </a:extLst>
        </xdr:cNvPr>
        <xdr:cNvGrpSpPr>
          <a:grpSpLocks noChangeAspect="1"/>
        </xdr:cNvGrpSpPr>
      </xdr:nvGrpSpPr>
      <xdr:grpSpPr>
        <a:xfrm>
          <a:off x="3042667" y="3032315"/>
          <a:ext cx="3982020" cy="557624"/>
          <a:chOff x="4085453" y="6219021"/>
          <a:chExt cx="3002361" cy="458807"/>
        </a:xfrm>
      </xdr:grpSpPr>
      <xdr:sp macro="" textlink="">
        <xdr:nvSpPr>
          <xdr:cNvPr id="13" name="Rectangle 12">
            <a:extLst>
              <a:ext uri="{FF2B5EF4-FFF2-40B4-BE49-F238E27FC236}">
                <a16:creationId xmlns:a16="http://schemas.microsoft.com/office/drawing/2014/main" xmlns="" id="{00000000-0008-0000-0000-00000D000000}"/>
              </a:ext>
            </a:extLst>
          </xdr:cNvPr>
          <xdr:cNvSpPr/>
        </xdr:nvSpPr>
        <xdr:spPr>
          <a:xfrm>
            <a:off x="4085453" y="6219021"/>
            <a:ext cx="3002361" cy="458807"/>
          </a:xfrm>
          <a:prstGeom prst="rect">
            <a:avLst/>
          </a:prstGeom>
          <a:solidFill>
            <a:schemeClr val="tx2"/>
          </a:solidFill>
          <a:ln w="12700">
            <a:solidFill>
              <a:schemeClr val="accent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r>
              <a:rPr lang="en-GB" sz="1400" b="1">
                <a:solidFill>
                  <a:schemeClr val="bg1"/>
                </a:solidFill>
              </a:rPr>
              <a:t>First select currency:</a:t>
            </a:r>
          </a:p>
        </xdr:txBody>
      </xdr:sp>
      <xdr:sp macro="[0]!ThisWorkbook.Select_Currency" textlink="">
        <xdr:nvSpPr>
          <xdr:cNvPr id="14" name="Rectangle 13">
            <a:extLst>
              <a:ext uri="{FF2B5EF4-FFF2-40B4-BE49-F238E27FC236}">
                <a16:creationId xmlns:a16="http://schemas.microsoft.com/office/drawing/2014/main" xmlns="" id="{00000000-0008-0000-0000-00000E000000}"/>
              </a:ext>
            </a:extLst>
          </xdr:cNvPr>
          <xdr:cNvSpPr/>
        </xdr:nvSpPr>
        <xdr:spPr>
          <a:xfrm>
            <a:off x="5545678" y="6329363"/>
            <a:ext cx="1435047" cy="238124"/>
          </a:xfrm>
          <a:prstGeom prst="rect">
            <a:avLst/>
          </a:prstGeom>
          <a:solidFill>
            <a:schemeClr val="accent2"/>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Click to Select</a:t>
            </a:r>
          </a:p>
        </xdr:txBody>
      </xdr:sp>
    </xdr:grpSp>
    <xdr:clientData/>
  </xdr:twoCellAnchor>
  <xdr:twoCellAnchor editAs="absolute">
    <xdr:from>
      <xdr:col>2</xdr:col>
      <xdr:colOff>332940</xdr:colOff>
      <xdr:row>19</xdr:row>
      <xdr:rowOff>100013</xdr:rowOff>
    </xdr:from>
    <xdr:to>
      <xdr:col>4</xdr:col>
      <xdr:colOff>403703</xdr:colOff>
      <xdr:row>26</xdr:row>
      <xdr:rowOff>53029</xdr:rowOff>
    </xdr:to>
    <xdr:grpSp>
      <xdr:nvGrpSpPr>
        <xdr:cNvPr id="28" name="Group 27">
          <a:hlinkClick xmlns:r="http://schemas.openxmlformats.org/officeDocument/2006/relationships" r:id="rId2"/>
          <a:extLst>
            <a:ext uri="{FF2B5EF4-FFF2-40B4-BE49-F238E27FC236}">
              <a16:creationId xmlns:a16="http://schemas.microsoft.com/office/drawing/2014/main" xmlns="" id="{00000000-0008-0000-0000-00001C000000}"/>
            </a:ext>
          </a:extLst>
        </xdr:cNvPr>
        <xdr:cNvGrpSpPr>
          <a:grpSpLocks/>
        </xdr:cNvGrpSpPr>
      </xdr:nvGrpSpPr>
      <xdr:grpSpPr>
        <a:xfrm>
          <a:off x="1547378" y="4148138"/>
          <a:ext cx="1285200" cy="1286516"/>
          <a:chOff x="1983147" y="4364833"/>
          <a:chExt cx="1358182" cy="1362074"/>
        </a:xfrm>
      </xdr:grpSpPr>
      <xdr:sp macro="" textlink="">
        <xdr:nvSpPr>
          <xdr:cNvPr id="2" name="Oval 1">
            <a:extLst>
              <a:ext uri="{FF2B5EF4-FFF2-40B4-BE49-F238E27FC236}">
                <a16:creationId xmlns:a16="http://schemas.microsoft.com/office/drawing/2014/main" xmlns="" id="{00000000-0008-0000-0000-000002000000}"/>
              </a:ext>
            </a:extLst>
          </xdr:cNvPr>
          <xdr:cNvSpPr/>
        </xdr:nvSpPr>
        <xdr:spPr>
          <a:xfrm>
            <a:off x="1983147" y="4364833"/>
            <a:ext cx="1358182" cy="1362074"/>
          </a:xfrm>
          <a:prstGeom prst="ellips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pic>
        <xdr:nvPicPr>
          <xdr:cNvPr id="27" name="Picture 26">
            <a:extLst>
              <a:ext uri="{FF2B5EF4-FFF2-40B4-BE49-F238E27FC236}">
                <a16:creationId xmlns:a16="http://schemas.microsoft.com/office/drawing/2014/main" xmlns="" id="{00000000-0008-0000-0000-00001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64766" y="4703698"/>
            <a:ext cx="628283" cy="775424"/>
          </a:xfrm>
          <a:prstGeom prst="rect">
            <a:avLst/>
          </a:prstGeom>
        </xdr:spPr>
      </xdr:pic>
    </xdr:grpSp>
    <xdr:clientData/>
  </xdr:twoCellAnchor>
  <xdr:twoCellAnchor editAs="absolute">
    <xdr:from>
      <xdr:col>8</xdr:col>
      <xdr:colOff>450314</xdr:colOff>
      <xdr:row>19</xdr:row>
      <xdr:rowOff>100013</xdr:rowOff>
    </xdr:from>
    <xdr:to>
      <xdr:col>10</xdr:col>
      <xdr:colOff>521076</xdr:colOff>
      <xdr:row>26</xdr:row>
      <xdr:rowOff>51713</xdr:rowOff>
    </xdr:to>
    <xdr:grpSp>
      <xdr:nvGrpSpPr>
        <xdr:cNvPr id="30" name="Group 29">
          <a:hlinkClick xmlns:r="http://schemas.openxmlformats.org/officeDocument/2006/relationships" r:id="rId4"/>
          <a:extLst>
            <a:ext uri="{FF2B5EF4-FFF2-40B4-BE49-F238E27FC236}">
              <a16:creationId xmlns:a16="http://schemas.microsoft.com/office/drawing/2014/main" xmlns="" id="{00000000-0008-0000-0000-00001E000000}"/>
            </a:ext>
          </a:extLst>
        </xdr:cNvPr>
        <xdr:cNvGrpSpPr>
          <a:grpSpLocks noChangeAspect="1"/>
        </xdr:cNvGrpSpPr>
      </xdr:nvGrpSpPr>
      <xdr:grpSpPr>
        <a:xfrm>
          <a:off x="5308064" y="4148138"/>
          <a:ext cx="1285200" cy="1285200"/>
          <a:chOff x="6671611" y="4364833"/>
          <a:chExt cx="1356236" cy="1362074"/>
        </a:xfrm>
      </xdr:grpSpPr>
      <xdr:sp macro="" textlink="">
        <xdr:nvSpPr>
          <xdr:cNvPr id="4" name="Oval 3">
            <a:extLst>
              <a:ext uri="{FF2B5EF4-FFF2-40B4-BE49-F238E27FC236}">
                <a16:creationId xmlns:a16="http://schemas.microsoft.com/office/drawing/2014/main" xmlns="" id="{00000000-0008-0000-0000-000004000000}"/>
              </a:ext>
            </a:extLst>
          </xdr:cNvPr>
          <xdr:cNvSpPr/>
        </xdr:nvSpPr>
        <xdr:spPr>
          <a:xfrm>
            <a:off x="6671611" y="4364833"/>
            <a:ext cx="1356236" cy="1362074"/>
          </a:xfrm>
          <a:prstGeom prst="ellips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pic>
        <xdr:nvPicPr>
          <xdr:cNvPr id="29" name="Picture 28">
            <a:extLst>
              <a:ext uri="{FF2B5EF4-FFF2-40B4-BE49-F238E27FC236}">
                <a16:creationId xmlns:a16="http://schemas.microsoft.com/office/drawing/2014/main" xmlns="" id="{00000000-0008-0000-0000-00001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932140" y="4691063"/>
            <a:ext cx="835179" cy="687317"/>
          </a:xfrm>
          <a:prstGeom prst="rect">
            <a:avLst/>
          </a:prstGeom>
        </xdr:spPr>
      </xdr:pic>
    </xdr:grpSp>
    <xdr:clientData/>
  </xdr:twoCellAnchor>
  <xdr:twoCellAnchor editAs="absolute">
    <xdr:from>
      <xdr:col>5</xdr:col>
      <xdr:colOff>391627</xdr:colOff>
      <xdr:row>19</xdr:row>
      <xdr:rowOff>100013</xdr:rowOff>
    </xdr:from>
    <xdr:to>
      <xdr:col>7</xdr:col>
      <xdr:colOff>462390</xdr:colOff>
      <xdr:row>26</xdr:row>
      <xdr:rowOff>51713</xdr:rowOff>
    </xdr:to>
    <xdr:grpSp>
      <xdr:nvGrpSpPr>
        <xdr:cNvPr id="32" name="Group 31">
          <a:hlinkClick xmlns:r="http://schemas.openxmlformats.org/officeDocument/2006/relationships" r:id="rId6"/>
          <a:extLst>
            <a:ext uri="{FF2B5EF4-FFF2-40B4-BE49-F238E27FC236}">
              <a16:creationId xmlns:a16="http://schemas.microsoft.com/office/drawing/2014/main" xmlns="" id="{00000000-0008-0000-0000-000020000000}"/>
            </a:ext>
          </a:extLst>
        </xdr:cNvPr>
        <xdr:cNvGrpSpPr>
          <a:grpSpLocks noChangeAspect="1"/>
        </xdr:cNvGrpSpPr>
      </xdr:nvGrpSpPr>
      <xdr:grpSpPr>
        <a:xfrm>
          <a:off x="3427721" y="4148138"/>
          <a:ext cx="1285200" cy="1285200"/>
          <a:chOff x="4328461" y="4364833"/>
          <a:chExt cx="1356236" cy="1362074"/>
        </a:xfrm>
      </xdr:grpSpPr>
      <xdr:sp macro="" textlink="">
        <xdr:nvSpPr>
          <xdr:cNvPr id="3" name="Oval 2">
            <a:extLst>
              <a:ext uri="{FF2B5EF4-FFF2-40B4-BE49-F238E27FC236}">
                <a16:creationId xmlns:a16="http://schemas.microsoft.com/office/drawing/2014/main" xmlns="" id="{00000000-0008-0000-0000-000003000000}"/>
              </a:ext>
            </a:extLst>
          </xdr:cNvPr>
          <xdr:cNvSpPr/>
        </xdr:nvSpPr>
        <xdr:spPr>
          <a:xfrm>
            <a:off x="4328461" y="4364833"/>
            <a:ext cx="1356236" cy="1362074"/>
          </a:xfrm>
          <a:prstGeom prst="ellipse">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pic>
        <xdr:nvPicPr>
          <xdr:cNvPr id="31" name="Picture 30">
            <a:extLst>
              <a:ext uri="{FF2B5EF4-FFF2-40B4-BE49-F238E27FC236}">
                <a16:creationId xmlns:a16="http://schemas.microsoft.com/office/drawing/2014/main" xmlns="" id="{00000000-0008-0000-0000-00001F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595812" y="4720624"/>
            <a:ext cx="857252" cy="768570"/>
          </a:xfrm>
          <a:prstGeom prst="rect">
            <a:avLst/>
          </a:prstGeom>
        </xdr:spPr>
      </xdr:pic>
    </xdr:grpSp>
    <xdr:clientData/>
  </xdr:twoCellAnchor>
  <xdr:twoCellAnchor editAs="absolute">
    <xdr:from>
      <xdr:col>11</xdr:col>
      <xdr:colOff>328614</xdr:colOff>
      <xdr:row>27</xdr:row>
      <xdr:rowOff>2</xdr:rowOff>
    </xdr:from>
    <xdr:to>
      <xdr:col>14</xdr:col>
      <xdr:colOff>166689</xdr:colOff>
      <xdr:row>31</xdr:row>
      <xdr:rowOff>47626</xdr:rowOff>
    </xdr:to>
    <xdr:sp macro="" textlink="">
      <xdr:nvSpPr>
        <xdr:cNvPr id="33" name="Rectangle 32">
          <a:extLst>
            <a:ext uri="{FF2B5EF4-FFF2-40B4-BE49-F238E27FC236}">
              <a16:creationId xmlns:a16="http://schemas.microsoft.com/office/drawing/2014/main" xmlns="" id="{00000000-0008-0000-0000-000021000000}"/>
            </a:ext>
          </a:extLst>
        </xdr:cNvPr>
        <xdr:cNvSpPr/>
      </xdr:nvSpPr>
      <xdr:spPr>
        <a:xfrm>
          <a:off x="7008020" y="5572127"/>
          <a:ext cx="1659732" cy="8096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GB" sz="1600" b="1">
              <a:solidFill>
                <a:schemeClr val="lt1"/>
              </a:solidFill>
              <a:latin typeface="+mn-lt"/>
              <a:ea typeface="+mn-ea"/>
              <a:cs typeface="+mn-cs"/>
            </a:rPr>
            <a:t>Financial</a:t>
          </a:r>
          <a:br>
            <a:rPr lang="en-GB" sz="1600" b="1">
              <a:solidFill>
                <a:schemeClr val="lt1"/>
              </a:solidFill>
              <a:latin typeface="+mn-lt"/>
              <a:ea typeface="+mn-ea"/>
              <a:cs typeface="+mn-cs"/>
            </a:rPr>
          </a:br>
          <a:r>
            <a:rPr lang="en-GB" sz="1600" b="1">
              <a:solidFill>
                <a:schemeClr val="lt1"/>
              </a:solidFill>
              <a:latin typeface="+mn-lt"/>
              <a:ea typeface="+mn-ea"/>
              <a:cs typeface="+mn-cs"/>
            </a:rPr>
            <a:t>Overview</a:t>
          </a:r>
        </a:p>
      </xdr:txBody>
    </xdr:sp>
    <xdr:clientData/>
  </xdr:twoCellAnchor>
  <xdr:twoCellAnchor editAs="absolute">
    <xdr:from>
      <xdr:col>11</xdr:col>
      <xdr:colOff>509001</xdr:colOff>
      <xdr:row>19</xdr:row>
      <xdr:rowOff>100013</xdr:rowOff>
    </xdr:from>
    <xdr:to>
      <xdr:col>13</xdr:col>
      <xdr:colOff>579763</xdr:colOff>
      <xdr:row>26</xdr:row>
      <xdr:rowOff>51713</xdr:rowOff>
    </xdr:to>
    <xdr:grpSp>
      <xdr:nvGrpSpPr>
        <xdr:cNvPr id="17" name="Group 16">
          <a:hlinkClick xmlns:r="http://schemas.openxmlformats.org/officeDocument/2006/relationships" r:id="rId8"/>
          <a:extLst>
            <a:ext uri="{FF2B5EF4-FFF2-40B4-BE49-F238E27FC236}">
              <a16:creationId xmlns:a16="http://schemas.microsoft.com/office/drawing/2014/main" xmlns="" id="{00000000-0008-0000-0000-000011000000}"/>
            </a:ext>
          </a:extLst>
        </xdr:cNvPr>
        <xdr:cNvGrpSpPr>
          <a:grpSpLocks noChangeAspect="1"/>
        </xdr:cNvGrpSpPr>
      </xdr:nvGrpSpPr>
      <xdr:grpSpPr>
        <a:xfrm>
          <a:off x="7188407" y="4148138"/>
          <a:ext cx="1285200" cy="1285200"/>
          <a:chOff x="8105190" y="4417219"/>
          <a:chExt cx="1287052" cy="1286516"/>
        </a:xfrm>
      </xdr:grpSpPr>
      <xdr:sp macro="" textlink="">
        <xdr:nvSpPr>
          <xdr:cNvPr id="35" name="Oval 34">
            <a:extLst>
              <a:ext uri="{FF2B5EF4-FFF2-40B4-BE49-F238E27FC236}">
                <a16:creationId xmlns:a16="http://schemas.microsoft.com/office/drawing/2014/main" xmlns="" id="{00000000-0008-0000-0000-000023000000}"/>
              </a:ext>
            </a:extLst>
          </xdr:cNvPr>
          <xdr:cNvSpPr/>
        </xdr:nvSpPr>
        <xdr:spPr>
          <a:xfrm>
            <a:off x="8105190" y="4417219"/>
            <a:ext cx="1287052" cy="1286516"/>
          </a:xfrm>
          <a:prstGeom prst="ellipse">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pic>
        <xdr:nvPicPr>
          <xdr:cNvPr id="12" name="Picture 11">
            <a:extLst>
              <a:ext uri="{FF2B5EF4-FFF2-40B4-BE49-F238E27FC236}">
                <a16:creationId xmlns:a16="http://schemas.microsoft.com/office/drawing/2014/main" xmlns="" id="{00000000-0008-0000-00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258752" y="4643195"/>
            <a:ext cx="979928" cy="834564"/>
          </a:xfrm>
          <a:prstGeom prst="rect">
            <a:avLst/>
          </a:prstGeom>
        </xdr:spPr>
      </xdr:pic>
    </xdr:grpSp>
    <xdr:clientData/>
  </xdr:twoCellAnchor>
  <xdr:twoCellAnchor editAs="absolute">
    <xdr:from>
      <xdr:col>6</xdr:col>
      <xdr:colOff>297654</xdr:colOff>
      <xdr:row>33</xdr:row>
      <xdr:rowOff>165243</xdr:rowOff>
    </xdr:from>
    <xdr:to>
      <xdr:col>9</xdr:col>
      <xdr:colOff>559593</xdr:colOff>
      <xdr:row>35</xdr:row>
      <xdr:rowOff>121444</xdr:rowOff>
    </xdr:to>
    <xdr:sp macro="" textlink="">
      <xdr:nvSpPr>
        <xdr:cNvPr id="37" name="Rounded Rectangle 36">
          <a:hlinkClick xmlns:r="http://schemas.openxmlformats.org/officeDocument/2006/relationships" r:id="rId10"/>
          <a:extLst>
            <a:ext uri="{FF2B5EF4-FFF2-40B4-BE49-F238E27FC236}">
              <a16:creationId xmlns:a16="http://schemas.microsoft.com/office/drawing/2014/main" xmlns="" id="{00000000-0008-0000-0000-000025000000}"/>
            </a:ext>
          </a:extLst>
        </xdr:cNvPr>
        <xdr:cNvSpPr>
          <a:spLocks noChangeAspect="1"/>
        </xdr:cNvSpPr>
      </xdr:nvSpPr>
      <xdr:spPr>
        <a:xfrm>
          <a:off x="3940967" y="6880368"/>
          <a:ext cx="2083595" cy="337201"/>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400" b="1">
              <a:solidFill>
                <a:schemeClr val="bg1"/>
              </a:solidFill>
            </a:rPr>
            <a:t>About these tools</a:t>
          </a:r>
        </a:p>
      </xdr:txBody>
    </xdr:sp>
    <xdr:clientData/>
  </xdr:twoCellAnchor>
  <xdr:twoCellAnchor editAs="absolute">
    <xdr:from>
      <xdr:col>3</xdr:col>
      <xdr:colOff>428625</xdr:colOff>
      <xdr:row>8</xdr:row>
      <xdr:rowOff>16668</xdr:rowOff>
    </xdr:from>
    <xdr:to>
      <xdr:col>12</xdr:col>
      <xdr:colOff>605515</xdr:colOff>
      <xdr:row>10</xdr:row>
      <xdr:rowOff>156877</xdr:rowOff>
    </xdr:to>
    <xdr:pic>
      <xdr:nvPicPr>
        <xdr:cNvPr id="21" name="Picture 20">
          <a:extLst>
            <a:ext uri="{FF2B5EF4-FFF2-40B4-BE49-F238E27FC236}">
              <a16:creationId xmlns:a16="http://schemas.microsoft.com/office/drawing/2014/main" xmlns="" id="{00000000-0008-0000-0000-000015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250281" y="1969293"/>
          <a:ext cx="5641859" cy="521209"/>
        </a:xfrm>
        <a:prstGeom prst="rect">
          <a:avLst/>
        </a:prstGeom>
      </xdr:spPr>
    </xdr:pic>
    <xdr:clientData/>
  </xdr:twoCellAnchor>
  <xdr:twoCellAnchor>
    <xdr:from>
      <xdr:col>0</xdr:col>
      <xdr:colOff>0</xdr:colOff>
      <xdr:row>0</xdr:row>
      <xdr:rowOff>0</xdr:rowOff>
    </xdr:from>
    <xdr:to>
      <xdr:col>1</xdr:col>
      <xdr:colOff>83343</xdr:colOff>
      <xdr:row>2</xdr:row>
      <xdr:rowOff>83344</xdr:rowOff>
    </xdr:to>
    <xdr:sp macro="" textlink="">
      <xdr:nvSpPr>
        <xdr:cNvPr id="5" name="Rectangle 4">
          <a:extLst>
            <a:ext uri="{FF2B5EF4-FFF2-40B4-BE49-F238E27FC236}">
              <a16:creationId xmlns:a16="http://schemas.microsoft.com/office/drawing/2014/main" xmlns="" id="{00000000-0008-0000-0000-000005000000}"/>
            </a:ext>
          </a:extLst>
        </xdr:cNvPr>
        <xdr:cNvSpPr/>
      </xdr:nvSpPr>
      <xdr:spPr>
        <a:xfrm>
          <a:off x="0" y="0"/>
          <a:ext cx="773906" cy="654844"/>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0</xdr:col>
      <xdr:colOff>409576</xdr:colOff>
      <xdr:row>0</xdr:row>
      <xdr:rowOff>257176</xdr:rowOff>
    </xdr:from>
    <xdr:to>
      <xdr:col>5</xdr:col>
      <xdr:colOff>30957</xdr:colOff>
      <xdr:row>2</xdr:row>
      <xdr:rowOff>345282</xdr:rowOff>
    </xdr:to>
    <xdr:pic>
      <xdr:nvPicPr>
        <xdr:cNvPr id="10" name="Picture 9">
          <a:extLst>
            <a:ext uri="{FF2B5EF4-FFF2-40B4-BE49-F238E27FC236}">
              <a16:creationId xmlns:a16="http://schemas.microsoft.com/office/drawing/2014/main" xmlns="" id="{00000000-0008-0000-0000-00000A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09576" y="257176"/>
          <a:ext cx="2657475" cy="6596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9</xdr:col>
      <xdr:colOff>103740</xdr:colOff>
      <xdr:row>0</xdr:row>
      <xdr:rowOff>264185</xdr:rowOff>
    </xdr:from>
    <xdr:to>
      <xdr:col>13</xdr:col>
      <xdr:colOff>23018</xdr:colOff>
      <xdr:row>1</xdr:row>
      <xdr:rowOff>121310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xmlns="" id="{00000000-0008-0000-0100-00000D000000}"/>
            </a:ext>
          </a:extLst>
        </xdr:cNvPr>
        <xdr:cNvSpPr/>
      </xdr:nvSpPr>
      <xdr:spPr>
        <a:xfrm>
          <a:off x="5568709" y="264185"/>
          <a:ext cx="2348153" cy="273844"/>
        </a:xfrm>
        <a:prstGeom prst="roundRect">
          <a:avLst>
            <a:gd name="adj" fmla="val 50000"/>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IRC's costing and finance website</a:t>
          </a:r>
        </a:p>
      </xdr:txBody>
    </xdr:sp>
    <xdr:clientData/>
  </xdr:twoCellAnchor>
  <xdr:twoCellAnchor editAs="absolute">
    <xdr:from>
      <xdr:col>8</xdr:col>
      <xdr:colOff>137896</xdr:colOff>
      <xdr:row>0</xdr:row>
      <xdr:rowOff>221107</xdr:rowOff>
    </xdr:from>
    <xdr:to>
      <xdr:col>8</xdr:col>
      <xdr:colOff>497896</xdr:colOff>
      <xdr:row>1</xdr:row>
      <xdr:rowOff>164388</xdr:rowOff>
    </xdr:to>
    <xdr:grpSp>
      <xdr:nvGrpSpPr>
        <xdr:cNvPr id="15" name="Group 14">
          <a:hlinkClick xmlns:r="http://schemas.openxmlformats.org/officeDocument/2006/relationships" r:id="rId2" tooltip="Home"/>
          <a:extLst>
            <a:ext uri="{FF2B5EF4-FFF2-40B4-BE49-F238E27FC236}">
              <a16:creationId xmlns:a16="http://schemas.microsoft.com/office/drawing/2014/main" xmlns="" id="{00000000-0008-0000-0100-00000F000000}"/>
            </a:ext>
          </a:extLst>
        </xdr:cNvPr>
        <xdr:cNvGrpSpPr>
          <a:grpSpLocks noChangeAspect="1"/>
        </xdr:cNvGrpSpPr>
      </xdr:nvGrpSpPr>
      <xdr:grpSpPr>
        <a:xfrm>
          <a:off x="4995646" y="221107"/>
          <a:ext cx="360000" cy="360000"/>
          <a:chOff x="4499992" y="1556792"/>
          <a:chExt cx="2232248" cy="2232248"/>
        </a:xfrm>
      </xdr:grpSpPr>
      <xdr:sp macro="" textlink="">
        <xdr:nvSpPr>
          <xdr:cNvPr id="16" name="Oval 15">
            <a:extLst>
              <a:ext uri="{FF2B5EF4-FFF2-40B4-BE49-F238E27FC236}">
                <a16:creationId xmlns:a16="http://schemas.microsoft.com/office/drawing/2014/main" xmlns="" id="{00000000-0008-0000-0100-000010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non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7" name="Freeform 8">
            <a:extLst>
              <a:ext uri="{FF2B5EF4-FFF2-40B4-BE49-F238E27FC236}">
                <a16:creationId xmlns:a16="http://schemas.microsoft.com/office/drawing/2014/main" xmlns="" id="{00000000-0008-0000-0100-000011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none" lIns="91440" tIns="45720" rIns="91440" bIns="45720" numCol="1" anchor="t" anchorCtr="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7</xdr:col>
      <xdr:colOff>280771</xdr:colOff>
      <xdr:row>0</xdr:row>
      <xdr:rowOff>221107</xdr:rowOff>
    </xdr:from>
    <xdr:to>
      <xdr:col>8</xdr:col>
      <xdr:colOff>33552</xdr:colOff>
      <xdr:row>1</xdr:row>
      <xdr:rowOff>164388</xdr:rowOff>
    </xdr:to>
    <xdr:grpSp>
      <xdr:nvGrpSpPr>
        <xdr:cNvPr id="18" name="Group 17">
          <a:hlinkClick xmlns:r="http://schemas.openxmlformats.org/officeDocument/2006/relationships" r:id="rId2" tooltip="Back"/>
          <a:extLst>
            <a:ext uri="{FF2B5EF4-FFF2-40B4-BE49-F238E27FC236}">
              <a16:creationId xmlns:a16="http://schemas.microsoft.com/office/drawing/2014/main" xmlns="" id="{00000000-0008-0000-0100-000012000000}"/>
            </a:ext>
          </a:extLst>
        </xdr:cNvPr>
        <xdr:cNvGrpSpPr>
          <a:grpSpLocks noChangeAspect="1"/>
        </xdr:cNvGrpSpPr>
      </xdr:nvGrpSpPr>
      <xdr:grpSpPr>
        <a:xfrm>
          <a:off x="4531302" y="221107"/>
          <a:ext cx="360000" cy="360000"/>
          <a:chOff x="4614645" y="221107"/>
          <a:chExt cx="360000" cy="361152"/>
        </a:xfrm>
      </xdr:grpSpPr>
      <xdr:sp macro="" textlink="">
        <xdr:nvSpPr>
          <xdr:cNvPr id="19" name="Oval 18">
            <a:extLst>
              <a:ext uri="{FF2B5EF4-FFF2-40B4-BE49-F238E27FC236}">
                <a16:creationId xmlns:a16="http://schemas.microsoft.com/office/drawing/2014/main" xmlns="" id="{00000000-0008-0000-0100-000013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0" name="Freeform 11">
            <a:extLst>
              <a:ext uri="{FF2B5EF4-FFF2-40B4-BE49-F238E27FC236}">
                <a16:creationId xmlns:a16="http://schemas.microsoft.com/office/drawing/2014/main" xmlns="" id="{00000000-0008-0000-0100-000014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11906</xdr:colOff>
      <xdr:row>12</xdr:row>
      <xdr:rowOff>176211</xdr:rowOff>
    </xdr:from>
    <xdr:to>
      <xdr:col>1</xdr:col>
      <xdr:colOff>4953000</xdr:colOff>
      <xdr:row>13</xdr:row>
      <xdr:rowOff>165711</xdr:rowOff>
    </xdr:to>
    <xdr:grpSp>
      <xdr:nvGrpSpPr>
        <xdr:cNvPr id="5" name="Group 4">
          <a:extLst>
            <a:ext uri="{FF2B5EF4-FFF2-40B4-BE49-F238E27FC236}">
              <a16:creationId xmlns:a16="http://schemas.microsoft.com/office/drawing/2014/main" xmlns="" id="{00000000-0008-0000-0200-000005000000}"/>
            </a:ext>
          </a:extLst>
        </xdr:cNvPr>
        <xdr:cNvGrpSpPr/>
      </xdr:nvGrpSpPr>
      <xdr:grpSpPr>
        <a:xfrm>
          <a:off x="345281" y="7450930"/>
          <a:ext cx="4941094" cy="180000"/>
          <a:chOff x="392906" y="10403682"/>
          <a:chExt cx="4941094" cy="180000"/>
        </a:xfrm>
      </xdr:grpSpPr>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92906" y="10403682"/>
            <a:ext cx="607220" cy="180000"/>
          </a:xfrm>
          <a:prstGeom prst="rect">
            <a:avLst/>
          </a:prstGeom>
          <a:solidFill>
            <a:sysClr val="window" lastClr="FFFFFF"/>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9" name="Rectangle 18">
            <a:extLst>
              <a:ext uri="{FF2B5EF4-FFF2-40B4-BE49-F238E27FC236}">
                <a16:creationId xmlns:a16="http://schemas.microsoft.com/office/drawing/2014/main" xmlns="" id="{00000000-0008-0000-0200-000013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White cells are for filling out</a:t>
            </a:r>
          </a:p>
        </xdr:txBody>
      </xdr:sp>
    </xdr:grpSp>
    <xdr:clientData/>
  </xdr:twoCellAnchor>
  <xdr:twoCellAnchor>
    <xdr:from>
      <xdr:col>1</xdr:col>
      <xdr:colOff>9525</xdr:colOff>
      <xdr:row>14</xdr:row>
      <xdr:rowOff>115490</xdr:rowOff>
    </xdr:from>
    <xdr:to>
      <xdr:col>1</xdr:col>
      <xdr:colOff>4950619</xdr:colOff>
      <xdr:row>15</xdr:row>
      <xdr:rowOff>104990</xdr:rowOff>
    </xdr:to>
    <xdr:grpSp>
      <xdr:nvGrpSpPr>
        <xdr:cNvPr id="21" name="Group 20">
          <a:extLst>
            <a:ext uri="{FF2B5EF4-FFF2-40B4-BE49-F238E27FC236}">
              <a16:creationId xmlns:a16="http://schemas.microsoft.com/office/drawing/2014/main" xmlns="" id="{00000000-0008-0000-0200-000015000000}"/>
            </a:ext>
          </a:extLst>
        </xdr:cNvPr>
        <xdr:cNvGrpSpPr/>
      </xdr:nvGrpSpPr>
      <xdr:grpSpPr>
        <a:xfrm>
          <a:off x="342900" y="7771209"/>
          <a:ext cx="4941094" cy="180000"/>
          <a:chOff x="392906" y="10403682"/>
          <a:chExt cx="4941094" cy="180000"/>
        </a:xfrm>
      </xdr:grpSpPr>
      <xdr:sp macro="" textlink="">
        <xdr:nvSpPr>
          <xdr:cNvPr id="29" name="Rectangle 28">
            <a:extLst>
              <a:ext uri="{FF2B5EF4-FFF2-40B4-BE49-F238E27FC236}">
                <a16:creationId xmlns:a16="http://schemas.microsoft.com/office/drawing/2014/main" xmlns="" id="{00000000-0008-0000-0200-00001D000000}"/>
              </a:ext>
            </a:extLst>
          </xdr:cNvPr>
          <xdr:cNvSpPr/>
        </xdr:nvSpPr>
        <xdr:spPr>
          <a:xfrm>
            <a:off x="392906" y="10403682"/>
            <a:ext cx="607220" cy="180000"/>
          </a:xfrm>
          <a:prstGeom prst="rect">
            <a:avLst/>
          </a:prstGeom>
          <a:solidFill>
            <a:schemeClr val="accent6"/>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0" name="Rectangle 29">
            <a:extLst>
              <a:ext uri="{FF2B5EF4-FFF2-40B4-BE49-F238E27FC236}">
                <a16:creationId xmlns:a16="http://schemas.microsoft.com/office/drawing/2014/main" xmlns="" id="{00000000-0008-0000-0200-00001E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Pink cells are optional</a:t>
            </a:r>
          </a:p>
        </xdr:txBody>
      </xdr:sp>
    </xdr:grpSp>
    <xdr:clientData/>
  </xdr:twoCellAnchor>
  <xdr:twoCellAnchor>
    <xdr:from>
      <xdr:col>1</xdr:col>
      <xdr:colOff>9525</xdr:colOff>
      <xdr:row>16</xdr:row>
      <xdr:rowOff>54768</xdr:rowOff>
    </xdr:from>
    <xdr:to>
      <xdr:col>1</xdr:col>
      <xdr:colOff>4950619</xdr:colOff>
      <xdr:row>17</xdr:row>
      <xdr:rowOff>44268</xdr:rowOff>
    </xdr:to>
    <xdr:grpSp>
      <xdr:nvGrpSpPr>
        <xdr:cNvPr id="31" name="Group 30">
          <a:extLst>
            <a:ext uri="{FF2B5EF4-FFF2-40B4-BE49-F238E27FC236}">
              <a16:creationId xmlns:a16="http://schemas.microsoft.com/office/drawing/2014/main" xmlns="" id="{00000000-0008-0000-0200-00001F000000}"/>
            </a:ext>
          </a:extLst>
        </xdr:cNvPr>
        <xdr:cNvGrpSpPr/>
      </xdr:nvGrpSpPr>
      <xdr:grpSpPr>
        <a:xfrm>
          <a:off x="342900" y="8091487"/>
          <a:ext cx="4941094" cy="180000"/>
          <a:chOff x="392906" y="10403682"/>
          <a:chExt cx="4941094" cy="180000"/>
        </a:xfrm>
      </xdr:grpSpPr>
      <xdr:sp macro="" textlink="">
        <xdr:nvSpPr>
          <xdr:cNvPr id="32" name="Rectangle 31">
            <a:extLst>
              <a:ext uri="{FF2B5EF4-FFF2-40B4-BE49-F238E27FC236}">
                <a16:creationId xmlns:a16="http://schemas.microsoft.com/office/drawing/2014/main" xmlns="" id="{00000000-0008-0000-0200-000020000000}"/>
              </a:ext>
            </a:extLst>
          </xdr:cNvPr>
          <xdr:cNvSpPr/>
        </xdr:nvSpPr>
        <xdr:spPr>
          <a:xfrm>
            <a:off x="392906" y="10403682"/>
            <a:ext cx="607220" cy="180000"/>
          </a:xfrm>
          <a:prstGeom prst="rect">
            <a:avLst/>
          </a:prstGeom>
          <a:solidFill>
            <a:schemeClr val="bg1">
              <a:lumMod val="50000"/>
            </a:schemeClr>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3" name="Rectangle 32">
            <a:extLst>
              <a:ext uri="{FF2B5EF4-FFF2-40B4-BE49-F238E27FC236}">
                <a16:creationId xmlns:a16="http://schemas.microsoft.com/office/drawing/2014/main" xmlns="" id="{00000000-0008-0000-0200-000021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Grey cells  can be edited</a:t>
            </a:r>
          </a:p>
        </xdr:txBody>
      </xdr:sp>
    </xdr:grpSp>
    <xdr:clientData/>
  </xdr:twoCellAnchor>
  <xdr:twoCellAnchor>
    <xdr:from>
      <xdr:col>0</xdr:col>
      <xdr:colOff>309564</xdr:colOff>
      <xdr:row>11</xdr:row>
      <xdr:rowOff>47608</xdr:rowOff>
    </xdr:from>
    <xdr:to>
      <xdr:col>1</xdr:col>
      <xdr:colOff>4169570</xdr:colOff>
      <xdr:row>12</xdr:row>
      <xdr:rowOff>37108</xdr:rowOff>
    </xdr:to>
    <xdr:sp macro="" textlink="">
      <xdr:nvSpPr>
        <xdr:cNvPr id="34" name="Rectangle 33">
          <a:extLst>
            <a:ext uri="{FF2B5EF4-FFF2-40B4-BE49-F238E27FC236}">
              <a16:creationId xmlns:a16="http://schemas.microsoft.com/office/drawing/2014/main" xmlns="" id="{00000000-0008-0000-0200-000022000000}"/>
            </a:ext>
          </a:extLst>
        </xdr:cNvPr>
        <xdr:cNvSpPr/>
      </xdr:nvSpPr>
      <xdr:spPr>
        <a:xfrm>
          <a:off x="309564" y="10310796"/>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Data entry cells have been colour coded as follows:</a:t>
          </a:r>
        </a:p>
      </xdr:txBody>
    </xdr:sp>
    <xdr:clientData/>
  </xdr:twoCellAnchor>
  <xdr:twoCellAnchor editAs="absolute">
    <xdr:from>
      <xdr:col>1</xdr:col>
      <xdr:colOff>5223428</xdr:colOff>
      <xdr:row>0</xdr:row>
      <xdr:rowOff>264185</xdr:rowOff>
    </xdr:from>
    <xdr:to>
      <xdr:col>1</xdr:col>
      <xdr:colOff>7571581</xdr:colOff>
      <xdr:row>1</xdr:row>
      <xdr:rowOff>121310</xdr:rowOff>
    </xdr:to>
    <xdr:sp macro="" textlink="">
      <xdr:nvSpPr>
        <xdr:cNvPr id="43" name="Rounded Rectangle 12">
          <a:hlinkClick xmlns:r="http://schemas.openxmlformats.org/officeDocument/2006/relationships" r:id="rId1"/>
          <a:extLst>
            <a:ext uri="{FF2B5EF4-FFF2-40B4-BE49-F238E27FC236}">
              <a16:creationId xmlns:a16="http://schemas.microsoft.com/office/drawing/2014/main" xmlns="" id="{00000000-0008-0000-0200-00002B000000}"/>
            </a:ext>
          </a:extLst>
        </xdr:cNvPr>
        <xdr:cNvSpPr/>
      </xdr:nvSpPr>
      <xdr:spPr>
        <a:xfrm>
          <a:off x="5556803" y="264185"/>
          <a:ext cx="2348153"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Reference Sheet</a:t>
          </a:r>
        </a:p>
      </xdr:txBody>
    </xdr:sp>
    <xdr:clientData/>
  </xdr:twoCellAnchor>
  <xdr:twoCellAnchor editAs="absolute">
    <xdr:from>
      <xdr:col>1</xdr:col>
      <xdr:colOff>4650365</xdr:colOff>
      <xdr:row>0</xdr:row>
      <xdr:rowOff>221107</xdr:rowOff>
    </xdr:from>
    <xdr:to>
      <xdr:col>1</xdr:col>
      <xdr:colOff>5010365</xdr:colOff>
      <xdr:row>1</xdr:row>
      <xdr:rowOff>164388</xdr:rowOff>
    </xdr:to>
    <xdr:grpSp>
      <xdr:nvGrpSpPr>
        <xdr:cNvPr id="44" name="Group 43">
          <a:hlinkClick xmlns:r="http://schemas.openxmlformats.org/officeDocument/2006/relationships" r:id="rId2" tooltip="Home"/>
          <a:extLst>
            <a:ext uri="{FF2B5EF4-FFF2-40B4-BE49-F238E27FC236}">
              <a16:creationId xmlns:a16="http://schemas.microsoft.com/office/drawing/2014/main" xmlns="" id="{00000000-0008-0000-0200-00002C000000}"/>
            </a:ext>
          </a:extLst>
        </xdr:cNvPr>
        <xdr:cNvGrpSpPr>
          <a:grpSpLocks noChangeAspect="1"/>
        </xdr:cNvGrpSpPr>
      </xdr:nvGrpSpPr>
      <xdr:grpSpPr>
        <a:xfrm>
          <a:off x="4983740" y="221107"/>
          <a:ext cx="360000" cy="360000"/>
          <a:chOff x="4499992" y="1556792"/>
          <a:chExt cx="2232248" cy="2232248"/>
        </a:xfrm>
      </xdr:grpSpPr>
      <xdr:sp macro="" textlink="">
        <xdr:nvSpPr>
          <xdr:cNvPr id="45" name="Oval 44">
            <a:extLst>
              <a:ext uri="{FF2B5EF4-FFF2-40B4-BE49-F238E27FC236}">
                <a16:creationId xmlns:a16="http://schemas.microsoft.com/office/drawing/2014/main" xmlns="" id="{00000000-0008-0000-0200-00002D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46" name="Freeform 8">
            <a:extLst>
              <a:ext uri="{FF2B5EF4-FFF2-40B4-BE49-F238E27FC236}">
                <a16:creationId xmlns:a16="http://schemas.microsoft.com/office/drawing/2014/main" xmlns="" id="{00000000-0008-0000-0200-00002E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4186021</xdr:colOff>
      <xdr:row>0</xdr:row>
      <xdr:rowOff>221107</xdr:rowOff>
    </xdr:from>
    <xdr:to>
      <xdr:col>1</xdr:col>
      <xdr:colOff>4546021</xdr:colOff>
      <xdr:row>1</xdr:row>
      <xdr:rowOff>164388</xdr:rowOff>
    </xdr:to>
    <xdr:grpSp>
      <xdr:nvGrpSpPr>
        <xdr:cNvPr id="47" name="Group 46">
          <a:hlinkClick xmlns:r="http://schemas.openxmlformats.org/officeDocument/2006/relationships" r:id="rId2" tooltip="Back"/>
          <a:extLst>
            <a:ext uri="{FF2B5EF4-FFF2-40B4-BE49-F238E27FC236}">
              <a16:creationId xmlns:a16="http://schemas.microsoft.com/office/drawing/2014/main" xmlns="" id="{00000000-0008-0000-0200-00002F000000}"/>
            </a:ext>
          </a:extLst>
        </xdr:cNvPr>
        <xdr:cNvGrpSpPr>
          <a:grpSpLocks noChangeAspect="1"/>
        </xdr:cNvGrpSpPr>
      </xdr:nvGrpSpPr>
      <xdr:grpSpPr>
        <a:xfrm>
          <a:off x="4519396" y="221107"/>
          <a:ext cx="360000" cy="360000"/>
          <a:chOff x="4614645" y="221107"/>
          <a:chExt cx="360000" cy="361152"/>
        </a:xfrm>
      </xdr:grpSpPr>
      <xdr:sp macro="" textlink="">
        <xdr:nvSpPr>
          <xdr:cNvPr id="48" name="Oval 47">
            <a:extLst>
              <a:ext uri="{FF2B5EF4-FFF2-40B4-BE49-F238E27FC236}">
                <a16:creationId xmlns:a16="http://schemas.microsoft.com/office/drawing/2014/main" xmlns="" id="{00000000-0008-0000-0200-000030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49" name="Freeform 11">
            <a:extLst>
              <a:ext uri="{FF2B5EF4-FFF2-40B4-BE49-F238E27FC236}">
                <a16:creationId xmlns:a16="http://schemas.microsoft.com/office/drawing/2014/main" xmlns="" id="{00000000-0008-0000-0200-000031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3</xdr:col>
      <xdr:colOff>544272</xdr:colOff>
      <xdr:row>0</xdr:row>
      <xdr:rowOff>264185</xdr:rowOff>
    </xdr:from>
    <xdr:to>
      <xdr:col>5</xdr:col>
      <xdr:colOff>284956</xdr:colOff>
      <xdr:row>1</xdr:row>
      <xdr:rowOff>121310</xdr:rowOff>
    </xdr:to>
    <xdr:sp macro="" textlink="">
      <xdr:nvSpPr>
        <xdr:cNvPr id="10" name="Rounded Rectangle 12">
          <a:hlinkClick xmlns:r="http://schemas.openxmlformats.org/officeDocument/2006/relationships" r:id="rId1"/>
          <a:extLst>
            <a:ext uri="{FF2B5EF4-FFF2-40B4-BE49-F238E27FC236}">
              <a16:creationId xmlns:a16="http://schemas.microsoft.com/office/drawing/2014/main" xmlns="" id="{00000000-0008-0000-0300-00000A000000}"/>
            </a:ext>
          </a:extLst>
        </xdr:cNvPr>
        <xdr:cNvSpPr/>
      </xdr:nvSpPr>
      <xdr:spPr>
        <a:xfrm>
          <a:off x="5556803" y="264185"/>
          <a:ext cx="2348153"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Enter Data</a:t>
          </a:r>
        </a:p>
      </xdr:txBody>
    </xdr:sp>
    <xdr:clientData/>
  </xdr:twoCellAnchor>
  <xdr:twoCellAnchor editAs="absolute">
    <xdr:from>
      <xdr:col>2</xdr:col>
      <xdr:colOff>1816677</xdr:colOff>
      <xdr:row>0</xdr:row>
      <xdr:rowOff>221107</xdr:rowOff>
    </xdr:from>
    <xdr:to>
      <xdr:col>3</xdr:col>
      <xdr:colOff>331209</xdr:colOff>
      <xdr:row>1</xdr:row>
      <xdr:rowOff>164388</xdr:rowOff>
    </xdr:to>
    <xdr:grpSp>
      <xdr:nvGrpSpPr>
        <xdr:cNvPr id="11" name="Group 10">
          <a:hlinkClick xmlns:r="http://schemas.openxmlformats.org/officeDocument/2006/relationships" r:id="rId2" tooltip="Home"/>
          <a:extLst>
            <a:ext uri="{FF2B5EF4-FFF2-40B4-BE49-F238E27FC236}">
              <a16:creationId xmlns:a16="http://schemas.microsoft.com/office/drawing/2014/main" xmlns="" id="{00000000-0008-0000-0300-00000B000000}"/>
            </a:ext>
          </a:extLst>
        </xdr:cNvPr>
        <xdr:cNvGrpSpPr>
          <a:grpSpLocks noChangeAspect="1"/>
        </xdr:cNvGrpSpPr>
      </xdr:nvGrpSpPr>
      <xdr:grpSpPr>
        <a:xfrm>
          <a:off x="4983740" y="221107"/>
          <a:ext cx="360000" cy="360000"/>
          <a:chOff x="4499992" y="1556792"/>
          <a:chExt cx="2232248" cy="2232248"/>
        </a:xfrm>
      </xdr:grpSpPr>
      <xdr:sp macro="" textlink="">
        <xdr:nvSpPr>
          <xdr:cNvPr id="12" name="Oval 11">
            <a:extLst>
              <a:ext uri="{FF2B5EF4-FFF2-40B4-BE49-F238E27FC236}">
                <a16:creationId xmlns:a16="http://schemas.microsoft.com/office/drawing/2014/main" xmlns="" id="{00000000-0008-0000-0300-00000C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3" name="Freeform 8">
            <a:extLst>
              <a:ext uri="{FF2B5EF4-FFF2-40B4-BE49-F238E27FC236}">
                <a16:creationId xmlns:a16="http://schemas.microsoft.com/office/drawing/2014/main" xmlns="" id="{00000000-0008-0000-0300-00000D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2</xdr:col>
      <xdr:colOff>1352333</xdr:colOff>
      <xdr:row>0</xdr:row>
      <xdr:rowOff>221107</xdr:rowOff>
    </xdr:from>
    <xdr:to>
      <xdr:col>2</xdr:col>
      <xdr:colOff>1712333</xdr:colOff>
      <xdr:row>1</xdr:row>
      <xdr:rowOff>164388</xdr:rowOff>
    </xdr:to>
    <xdr:grpSp>
      <xdr:nvGrpSpPr>
        <xdr:cNvPr id="14" name="Group 13">
          <a:hlinkClick xmlns:r="http://schemas.openxmlformats.org/officeDocument/2006/relationships" r:id="rId3" tooltip="Back"/>
          <a:extLst>
            <a:ext uri="{FF2B5EF4-FFF2-40B4-BE49-F238E27FC236}">
              <a16:creationId xmlns:a16="http://schemas.microsoft.com/office/drawing/2014/main" xmlns="" id="{00000000-0008-0000-0300-00000E000000}"/>
            </a:ext>
          </a:extLst>
        </xdr:cNvPr>
        <xdr:cNvGrpSpPr>
          <a:grpSpLocks noChangeAspect="1"/>
        </xdr:cNvGrpSpPr>
      </xdr:nvGrpSpPr>
      <xdr:grpSpPr>
        <a:xfrm>
          <a:off x="4519396" y="221107"/>
          <a:ext cx="360000" cy="360000"/>
          <a:chOff x="4614645" y="221107"/>
          <a:chExt cx="360000" cy="361152"/>
        </a:xfrm>
      </xdr:grpSpPr>
      <xdr:sp macro="" textlink="">
        <xdr:nvSpPr>
          <xdr:cNvPr id="21" name="Oval 20">
            <a:extLst>
              <a:ext uri="{FF2B5EF4-FFF2-40B4-BE49-F238E27FC236}">
                <a16:creationId xmlns:a16="http://schemas.microsoft.com/office/drawing/2014/main" xmlns="" id="{00000000-0008-0000-0300-000015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2" name="Freeform 11">
            <a:extLst>
              <a:ext uri="{FF2B5EF4-FFF2-40B4-BE49-F238E27FC236}">
                <a16:creationId xmlns:a16="http://schemas.microsoft.com/office/drawing/2014/main" xmlns="" id="{00000000-0008-0000-0300-000016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794303</xdr:colOff>
      <xdr:row>0</xdr:row>
      <xdr:rowOff>264185</xdr:rowOff>
    </xdr:from>
    <xdr:to>
      <xdr:col>9</xdr:col>
      <xdr:colOff>261143</xdr:colOff>
      <xdr:row>1</xdr:row>
      <xdr:rowOff>121310</xdr:rowOff>
    </xdr:to>
    <xdr:sp macro="" textlink="">
      <xdr:nvSpPr>
        <xdr:cNvPr id="9" name="Rounded Rectangle 12">
          <a:hlinkClick xmlns:r="http://schemas.openxmlformats.org/officeDocument/2006/relationships" r:id="rId1"/>
          <a:extLst>
            <a:ext uri="{FF2B5EF4-FFF2-40B4-BE49-F238E27FC236}">
              <a16:creationId xmlns:a16="http://schemas.microsoft.com/office/drawing/2014/main" xmlns="" id="{00000000-0008-0000-0400-000009000000}"/>
            </a:ext>
          </a:extLst>
        </xdr:cNvPr>
        <xdr:cNvSpPr/>
      </xdr:nvSpPr>
      <xdr:spPr>
        <a:xfrm>
          <a:off x="5556803" y="264185"/>
          <a:ext cx="2348153"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Results Overview</a:t>
          </a:r>
        </a:p>
      </xdr:txBody>
    </xdr:sp>
    <xdr:clientData/>
  </xdr:twoCellAnchor>
  <xdr:twoCellAnchor editAs="absolute">
    <xdr:from>
      <xdr:col>4</xdr:col>
      <xdr:colOff>221240</xdr:colOff>
      <xdr:row>0</xdr:row>
      <xdr:rowOff>221107</xdr:rowOff>
    </xdr:from>
    <xdr:to>
      <xdr:col>4</xdr:col>
      <xdr:colOff>581240</xdr:colOff>
      <xdr:row>1</xdr:row>
      <xdr:rowOff>164388</xdr:rowOff>
    </xdr:to>
    <xdr:grpSp>
      <xdr:nvGrpSpPr>
        <xdr:cNvPr id="10" name="Group 9">
          <a:hlinkClick xmlns:r="http://schemas.openxmlformats.org/officeDocument/2006/relationships" r:id="rId2" tooltip="Home"/>
          <a:extLst>
            <a:ext uri="{FF2B5EF4-FFF2-40B4-BE49-F238E27FC236}">
              <a16:creationId xmlns:a16="http://schemas.microsoft.com/office/drawing/2014/main" xmlns="" id="{00000000-0008-0000-0400-00000A000000}"/>
            </a:ext>
          </a:extLst>
        </xdr:cNvPr>
        <xdr:cNvGrpSpPr>
          <a:grpSpLocks noChangeAspect="1"/>
        </xdr:cNvGrpSpPr>
      </xdr:nvGrpSpPr>
      <xdr:grpSpPr>
        <a:xfrm>
          <a:off x="4983740" y="221107"/>
          <a:ext cx="360000" cy="360000"/>
          <a:chOff x="4499992" y="1556792"/>
          <a:chExt cx="2232248" cy="2232248"/>
        </a:xfrm>
      </xdr:grpSpPr>
      <xdr:sp macro="" textlink="">
        <xdr:nvSpPr>
          <xdr:cNvPr id="11" name="Oval 10">
            <a:extLst>
              <a:ext uri="{FF2B5EF4-FFF2-40B4-BE49-F238E27FC236}">
                <a16:creationId xmlns:a16="http://schemas.microsoft.com/office/drawing/2014/main" xmlns="" id="{00000000-0008-0000-0400-00000B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2" name="Freeform 8">
            <a:extLst>
              <a:ext uri="{FF2B5EF4-FFF2-40B4-BE49-F238E27FC236}">
                <a16:creationId xmlns:a16="http://schemas.microsoft.com/office/drawing/2014/main" xmlns="" id="{00000000-0008-0000-0400-00000C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3</xdr:col>
      <xdr:colOff>506990</xdr:colOff>
      <xdr:row>0</xdr:row>
      <xdr:rowOff>221107</xdr:rowOff>
    </xdr:from>
    <xdr:to>
      <xdr:col>4</xdr:col>
      <xdr:colOff>116896</xdr:colOff>
      <xdr:row>1</xdr:row>
      <xdr:rowOff>164388</xdr:rowOff>
    </xdr:to>
    <xdr:grpSp>
      <xdr:nvGrpSpPr>
        <xdr:cNvPr id="19" name="Group 18">
          <a:hlinkClick xmlns:r="http://schemas.openxmlformats.org/officeDocument/2006/relationships" r:id="rId3" tooltip="Back"/>
          <a:extLst>
            <a:ext uri="{FF2B5EF4-FFF2-40B4-BE49-F238E27FC236}">
              <a16:creationId xmlns:a16="http://schemas.microsoft.com/office/drawing/2014/main" xmlns="" id="{00000000-0008-0000-0400-000013000000}"/>
            </a:ext>
          </a:extLst>
        </xdr:cNvPr>
        <xdr:cNvGrpSpPr>
          <a:grpSpLocks noChangeAspect="1"/>
        </xdr:cNvGrpSpPr>
      </xdr:nvGrpSpPr>
      <xdr:grpSpPr>
        <a:xfrm>
          <a:off x="4519396" y="221107"/>
          <a:ext cx="360000" cy="360000"/>
          <a:chOff x="4614645" y="221107"/>
          <a:chExt cx="360000" cy="361152"/>
        </a:xfrm>
      </xdr:grpSpPr>
      <xdr:sp macro="" textlink="">
        <xdr:nvSpPr>
          <xdr:cNvPr id="20" name="Oval 19">
            <a:extLst>
              <a:ext uri="{FF2B5EF4-FFF2-40B4-BE49-F238E27FC236}">
                <a16:creationId xmlns:a16="http://schemas.microsoft.com/office/drawing/2014/main" xmlns="" id="{00000000-0008-0000-0400-000014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1" name="Freeform 11">
            <a:extLst>
              <a:ext uri="{FF2B5EF4-FFF2-40B4-BE49-F238E27FC236}">
                <a16:creationId xmlns:a16="http://schemas.microsoft.com/office/drawing/2014/main" xmlns="" id="{00000000-0008-0000-0400-000015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absolute">
    <xdr:from>
      <xdr:col>8</xdr:col>
      <xdr:colOff>282334</xdr:colOff>
      <xdr:row>0</xdr:row>
      <xdr:rowOff>264185</xdr:rowOff>
    </xdr:from>
    <xdr:to>
      <xdr:col>10</xdr:col>
      <xdr:colOff>892175</xdr:colOff>
      <xdr:row>1</xdr:row>
      <xdr:rowOff>121310</xdr:rowOff>
    </xdr:to>
    <xdr:sp macro="" textlink="">
      <xdr:nvSpPr>
        <xdr:cNvPr id="9" name="Rounded Rectangle 12">
          <a:hlinkClick xmlns:r="http://schemas.openxmlformats.org/officeDocument/2006/relationships" r:id="rId1"/>
          <a:extLst>
            <a:ext uri="{FF2B5EF4-FFF2-40B4-BE49-F238E27FC236}">
              <a16:creationId xmlns:a16="http://schemas.microsoft.com/office/drawing/2014/main" xmlns="" id="{00000000-0008-0000-0500-000009000000}"/>
            </a:ext>
          </a:extLst>
        </xdr:cNvPr>
        <xdr:cNvSpPr/>
      </xdr:nvSpPr>
      <xdr:spPr>
        <a:xfrm>
          <a:off x="5556803" y="264185"/>
          <a:ext cx="2348153"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a:t>
          </a:r>
          <a:r>
            <a:rPr lang="en-GB" sz="1100" baseline="0"/>
            <a:t> </a:t>
          </a:r>
          <a:r>
            <a:rPr lang="en-GB" sz="1100"/>
            <a:t>Graphs</a:t>
          </a:r>
        </a:p>
      </xdr:txBody>
    </xdr:sp>
    <xdr:clientData/>
  </xdr:twoCellAnchor>
  <xdr:twoCellAnchor editAs="absolute">
    <xdr:from>
      <xdr:col>7</xdr:col>
      <xdr:colOff>864177</xdr:colOff>
      <xdr:row>0</xdr:row>
      <xdr:rowOff>221107</xdr:rowOff>
    </xdr:from>
    <xdr:to>
      <xdr:col>8</xdr:col>
      <xdr:colOff>69271</xdr:colOff>
      <xdr:row>1</xdr:row>
      <xdr:rowOff>164388</xdr:rowOff>
    </xdr:to>
    <xdr:grpSp>
      <xdr:nvGrpSpPr>
        <xdr:cNvPr id="13" name="Group 12">
          <a:hlinkClick xmlns:r="http://schemas.openxmlformats.org/officeDocument/2006/relationships" r:id="rId2" tooltip="Home"/>
          <a:extLst>
            <a:ext uri="{FF2B5EF4-FFF2-40B4-BE49-F238E27FC236}">
              <a16:creationId xmlns:a16="http://schemas.microsoft.com/office/drawing/2014/main" xmlns="" id="{00000000-0008-0000-0500-00000D000000}"/>
            </a:ext>
          </a:extLst>
        </xdr:cNvPr>
        <xdr:cNvGrpSpPr>
          <a:grpSpLocks noChangeAspect="1"/>
        </xdr:cNvGrpSpPr>
      </xdr:nvGrpSpPr>
      <xdr:grpSpPr>
        <a:xfrm>
          <a:off x="4983740" y="221107"/>
          <a:ext cx="360000" cy="360000"/>
          <a:chOff x="4499992" y="1556792"/>
          <a:chExt cx="2232248" cy="2232248"/>
        </a:xfrm>
      </xdr:grpSpPr>
      <xdr:sp macro="" textlink="">
        <xdr:nvSpPr>
          <xdr:cNvPr id="14" name="Oval 13">
            <a:extLst>
              <a:ext uri="{FF2B5EF4-FFF2-40B4-BE49-F238E27FC236}">
                <a16:creationId xmlns:a16="http://schemas.microsoft.com/office/drawing/2014/main" xmlns="" id="{00000000-0008-0000-0500-00000E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5" name="Freeform 8">
            <a:extLst>
              <a:ext uri="{FF2B5EF4-FFF2-40B4-BE49-F238E27FC236}">
                <a16:creationId xmlns:a16="http://schemas.microsoft.com/office/drawing/2014/main" xmlns="" id="{00000000-0008-0000-0500-00000F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7</xdr:col>
      <xdr:colOff>399833</xdr:colOff>
      <xdr:row>0</xdr:row>
      <xdr:rowOff>221107</xdr:rowOff>
    </xdr:from>
    <xdr:to>
      <xdr:col>7</xdr:col>
      <xdr:colOff>759833</xdr:colOff>
      <xdr:row>1</xdr:row>
      <xdr:rowOff>164388</xdr:rowOff>
    </xdr:to>
    <xdr:grpSp>
      <xdr:nvGrpSpPr>
        <xdr:cNvPr id="19" name="Group 18">
          <a:hlinkClick xmlns:r="http://schemas.openxmlformats.org/officeDocument/2006/relationships" r:id="rId3" tooltip="Back"/>
          <a:extLst>
            <a:ext uri="{FF2B5EF4-FFF2-40B4-BE49-F238E27FC236}">
              <a16:creationId xmlns:a16="http://schemas.microsoft.com/office/drawing/2014/main" xmlns="" id="{00000000-0008-0000-0500-000013000000}"/>
            </a:ext>
          </a:extLst>
        </xdr:cNvPr>
        <xdr:cNvGrpSpPr>
          <a:grpSpLocks noChangeAspect="1"/>
        </xdr:cNvGrpSpPr>
      </xdr:nvGrpSpPr>
      <xdr:grpSpPr>
        <a:xfrm>
          <a:off x="4519396" y="221107"/>
          <a:ext cx="360000" cy="360000"/>
          <a:chOff x="4614645" y="221107"/>
          <a:chExt cx="360000" cy="361152"/>
        </a:xfrm>
      </xdr:grpSpPr>
      <xdr:sp macro="" textlink="">
        <xdr:nvSpPr>
          <xdr:cNvPr id="20" name="Oval 19">
            <a:extLst>
              <a:ext uri="{FF2B5EF4-FFF2-40B4-BE49-F238E27FC236}">
                <a16:creationId xmlns:a16="http://schemas.microsoft.com/office/drawing/2014/main" xmlns="" id="{00000000-0008-0000-0500-000014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1" name="Freeform 11">
            <a:extLst>
              <a:ext uri="{FF2B5EF4-FFF2-40B4-BE49-F238E27FC236}">
                <a16:creationId xmlns:a16="http://schemas.microsoft.com/office/drawing/2014/main" xmlns="" id="{00000000-0008-0000-0500-000015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7.xml><?xml version="1.0" encoding="utf-8"?>
<xdr:wsDr xmlns:xdr="http://schemas.openxmlformats.org/drawingml/2006/spreadsheetDrawing" xmlns:a="http://schemas.openxmlformats.org/drawingml/2006/main">
  <xdr:twoCellAnchor editAs="absolute">
    <xdr:from>
      <xdr:col>2</xdr:col>
      <xdr:colOff>127553</xdr:colOff>
      <xdr:row>0</xdr:row>
      <xdr:rowOff>264185</xdr:rowOff>
    </xdr:from>
    <xdr:to>
      <xdr:col>4</xdr:col>
      <xdr:colOff>558800</xdr:colOff>
      <xdr:row>1</xdr:row>
      <xdr:rowOff>121310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xmlns="" id="{00000000-0008-0000-0600-00000D000000}"/>
            </a:ext>
          </a:extLst>
        </xdr:cNvPr>
        <xdr:cNvSpPr/>
      </xdr:nvSpPr>
      <xdr:spPr>
        <a:xfrm>
          <a:off x="5556803" y="264185"/>
          <a:ext cx="2348153"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Return to Data Entry</a:t>
          </a:r>
        </a:p>
      </xdr:txBody>
    </xdr:sp>
    <xdr:clientData/>
  </xdr:twoCellAnchor>
  <xdr:twoCellAnchor editAs="absolute">
    <xdr:from>
      <xdr:col>1</xdr:col>
      <xdr:colOff>3864552</xdr:colOff>
      <xdr:row>0</xdr:row>
      <xdr:rowOff>221107</xdr:rowOff>
    </xdr:from>
    <xdr:to>
      <xdr:col>1</xdr:col>
      <xdr:colOff>4224552</xdr:colOff>
      <xdr:row>1</xdr:row>
      <xdr:rowOff>164388</xdr:rowOff>
    </xdr:to>
    <xdr:grpSp>
      <xdr:nvGrpSpPr>
        <xdr:cNvPr id="14" name="Group 13">
          <a:hlinkClick xmlns:r="http://schemas.openxmlformats.org/officeDocument/2006/relationships" r:id="rId2" tooltip="Home"/>
          <a:extLst>
            <a:ext uri="{FF2B5EF4-FFF2-40B4-BE49-F238E27FC236}">
              <a16:creationId xmlns:a16="http://schemas.microsoft.com/office/drawing/2014/main" xmlns="" id="{00000000-0008-0000-0600-00000E000000}"/>
            </a:ext>
          </a:extLst>
        </xdr:cNvPr>
        <xdr:cNvGrpSpPr>
          <a:grpSpLocks noChangeAspect="1"/>
        </xdr:cNvGrpSpPr>
      </xdr:nvGrpSpPr>
      <xdr:grpSpPr>
        <a:xfrm>
          <a:off x="4983740" y="221107"/>
          <a:ext cx="360000" cy="360000"/>
          <a:chOff x="4499992" y="1556792"/>
          <a:chExt cx="2232248" cy="2232248"/>
        </a:xfrm>
      </xdr:grpSpPr>
      <xdr:sp macro="" textlink="">
        <xdr:nvSpPr>
          <xdr:cNvPr id="22" name="Oval 21">
            <a:extLst>
              <a:ext uri="{FF2B5EF4-FFF2-40B4-BE49-F238E27FC236}">
                <a16:creationId xmlns:a16="http://schemas.microsoft.com/office/drawing/2014/main" xmlns="" id="{00000000-0008-0000-0600-000016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3" name="Freeform 8">
            <a:extLst>
              <a:ext uri="{FF2B5EF4-FFF2-40B4-BE49-F238E27FC236}">
                <a16:creationId xmlns:a16="http://schemas.microsoft.com/office/drawing/2014/main" xmlns="" id="{00000000-0008-0000-0600-000017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3400208</xdr:colOff>
      <xdr:row>0</xdr:row>
      <xdr:rowOff>221107</xdr:rowOff>
    </xdr:from>
    <xdr:to>
      <xdr:col>1</xdr:col>
      <xdr:colOff>3760208</xdr:colOff>
      <xdr:row>1</xdr:row>
      <xdr:rowOff>164388</xdr:rowOff>
    </xdr:to>
    <xdr:grpSp>
      <xdr:nvGrpSpPr>
        <xdr:cNvPr id="24" name="Group 23">
          <a:hlinkClick xmlns:r="http://schemas.openxmlformats.org/officeDocument/2006/relationships" r:id="rId3" tooltip="Back"/>
          <a:extLst>
            <a:ext uri="{FF2B5EF4-FFF2-40B4-BE49-F238E27FC236}">
              <a16:creationId xmlns:a16="http://schemas.microsoft.com/office/drawing/2014/main" xmlns="" id="{00000000-0008-0000-0600-000018000000}"/>
            </a:ext>
          </a:extLst>
        </xdr:cNvPr>
        <xdr:cNvGrpSpPr>
          <a:grpSpLocks noChangeAspect="1"/>
        </xdr:cNvGrpSpPr>
      </xdr:nvGrpSpPr>
      <xdr:grpSpPr>
        <a:xfrm>
          <a:off x="4519396" y="221107"/>
          <a:ext cx="360000" cy="360000"/>
          <a:chOff x="4614645" y="221107"/>
          <a:chExt cx="360000" cy="361152"/>
        </a:xfrm>
      </xdr:grpSpPr>
      <xdr:sp macro="" textlink="">
        <xdr:nvSpPr>
          <xdr:cNvPr id="25" name="Oval 24">
            <a:extLst>
              <a:ext uri="{FF2B5EF4-FFF2-40B4-BE49-F238E27FC236}">
                <a16:creationId xmlns:a16="http://schemas.microsoft.com/office/drawing/2014/main" xmlns="" id="{00000000-0008-0000-0600-000019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6" name="Freeform 11">
            <a:extLst>
              <a:ext uri="{FF2B5EF4-FFF2-40B4-BE49-F238E27FC236}">
                <a16:creationId xmlns:a16="http://schemas.microsoft.com/office/drawing/2014/main" xmlns="" id="{00000000-0008-0000-0600-00001A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3</xdr:col>
      <xdr:colOff>39687</xdr:colOff>
      <xdr:row>33</xdr:row>
      <xdr:rowOff>0</xdr:rowOff>
    </xdr:from>
    <xdr:to>
      <xdr:col>10</xdr:col>
      <xdr:colOff>431126</xdr:colOff>
      <xdr:row>99</xdr:row>
      <xdr:rowOff>148444</xdr:rowOff>
    </xdr:to>
    <xdr:graphicFrame macro="">
      <xdr:nvGraphicFramePr>
        <xdr:cNvPr id="2" name="Chart 1">
          <a:extLst>
            <a:ext uri="{FF2B5EF4-FFF2-40B4-BE49-F238E27FC236}">
              <a16:creationId xmlns:a16="http://schemas.microsoft.com/office/drawing/2014/main" xmlns=""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0</xdr:col>
      <xdr:colOff>357185</xdr:colOff>
      <xdr:row>77</xdr:row>
      <xdr:rowOff>11906</xdr:rowOff>
    </xdr:from>
    <xdr:to>
      <xdr:col>2</xdr:col>
      <xdr:colOff>566060</xdr:colOff>
      <xdr:row>99</xdr:row>
      <xdr:rowOff>164719</xdr:rowOff>
    </xdr:to>
    <xdr:graphicFrame macro="">
      <xdr:nvGraphicFramePr>
        <xdr:cNvPr id="15" name="Chart 14">
          <a:extLst>
            <a:ext uri="{FF2B5EF4-FFF2-40B4-BE49-F238E27FC236}">
              <a16:creationId xmlns:a16="http://schemas.microsoft.com/office/drawing/2014/main" xmlns="" id="{00000000-0008-0000-06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0</xdr:col>
      <xdr:colOff>357188</xdr:colOff>
      <xdr:row>100</xdr:row>
      <xdr:rowOff>178593</xdr:rowOff>
    </xdr:from>
    <xdr:to>
      <xdr:col>2</xdr:col>
      <xdr:colOff>566063</xdr:colOff>
      <xdr:row>123</xdr:row>
      <xdr:rowOff>164718</xdr:rowOff>
    </xdr:to>
    <xdr:graphicFrame macro="">
      <xdr:nvGraphicFramePr>
        <xdr:cNvPr id="16" name="Chart 15">
          <a:extLst>
            <a:ext uri="{FF2B5EF4-FFF2-40B4-BE49-F238E27FC236}">
              <a16:creationId xmlns:a16="http://schemas.microsoft.com/office/drawing/2014/main" xmlns="" id="{00000000-0008-0000-06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3</xdr:col>
      <xdr:colOff>39687</xdr:colOff>
      <xdr:row>100</xdr:row>
      <xdr:rowOff>174625</xdr:rowOff>
    </xdr:from>
    <xdr:to>
      <xdr:col>10</xdr:col>
      <xdr:colOff>462875</xdr:colOff>
      <xdr:row>123</xdr:row>
      <xdr:rowOff>160750</xdr:rowOff>
    </xdr:to>
    <xdr:graphicFrame macro="">
      <xdr:nvGraphicFramePr>
        <xdr:cNvPr id="17" name="Chart 16">
          <a:extLst>
            <a:ext uri="{FF2B5EF4-FFF2-40B4-BE49-F238E27FC236}">
              <a16:creationId xmlns:a16="http://schemas.microsoft.com/office/drawing/2014/main" xmlns="" id="{00000000-0008-0000-06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297658</xdr:colOff>
      <xdr:row>6</xdr:row>
      <xdr:rowOff>309562</xdr:rowOff>
    </xdr:from>
    <xdr:to>
      <xdr:col>6</xdr:col>
      <xdr:colOff>264561</xdr:colOff>
      <xdr:row>6</xdr:row>
      <xdr:rowOff>583406</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xmlns="" id="{00000000-0008-0000-0700-00000E000000}"/>
            </a:ext>
          </a:extLst>
        </xdr:cNvPr>
        <xdr:cNvSpPr/>
      </xdr:nvSpPr>
      <xdr:spPr>
        <a:xfrm>
          <a:off x="9453564" y="2071687"/>
          <a:ext cx="2348153" cy="273844"/>
        </a:xfrm>
        <a:prstGeom prst="roundRect">
          <a:avLst>
            <a:gd name="adj" fmla="val 50000"/>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Info about</a:t>
          </a:r>
          <a:r>
            <a:rPr lang="en-GB" sz="1100" baseline="0"/>
            <a:t> t</a:t>
          </a:r>
          <a:r>
            <a:rPr lang="en-GB" sz="1100"/>
            <a:t>ariff  affordability  </a:t>
          </a:r>
        </a:p>
      </xdr:txBody>
    </xdr:sp>
    <xdr:clientData/>
  </xdr:twoCellAnchor>
  <xdr:twoCellAnchor>
    <xdr:from>
      <xdr:col>1</xdr:col>
      <xdr:colOff>50006</xdr:colOff>
      <xdr:row>22</xdr:row>
      <xdr:rowOff>166686</xdr:rowOff>
    </xdr:from>
    <xdr:to>
      <xdr:col>1</xdr:col>
      <xdr:colOff>4991100</xdr:colOff>
      <xdr:row>23</xdr:row>
      <xdr:rowOff>108561</xdr:rowOff>
    </xdr:to>
    <xdr:grpSp>
      <xdr:nvGrpSpPr>
        <xdr:cNvPr id="16" name="Group 15">
          <a:extLst>
            <a:ext uri="{FF2B5EF4-FFF2-40B4-BE49-F238E27FC236}">
              <a16:creationId xmlns:a16="http://schemas.microsoft.com/office/drawing/2014/main" xmlns="" id="{00000000-0008-0000-0700-000010000000}"/>
            </a:ext>
          </a:extLst>
        </xdr:cNvPr>
        <xdr:cNvGrpSpPr/>
      </xdr:nvGrpSpPr>
      <xdr:grpSpPr>
        <a:xfrm>
          <a:off x="466725" y="10858499"/>
          <a:ext cx="4941094" cy="180000"/>
          <a:chOff x="392906" y="10403682"/>
          <a:chExt cx="4941094" cy="180000"/>
        </a:xfrm>
      </xdr:grpSpPr>
      <xdr:sp macro="" textlink="">
        <xdr:nvSpPr>
          <xdr:cNvPr id="17" name="Rectangle 16">
            <a:extLst>
              <a:ext uri="{FF2B5EF4-FFF2-40B4-BE49-F238E27FC236}">
                <a16:creationId xmlns:a16="http://schemas.microsoft.com/office/drawing/2014/main" xmlns="" id="{00000000-0008-0000-0700-000011000000}"/>
              </a:ext>
            </a:extLst>
          </xdr:cNvPr>
          <xdr:cNvSpPr/>
        </xdr:nvSpPr>
        <xdr:spPr>
          <a:xfrm>
            <a:off x="392906" y="10403682"/>
            <a:ext cx="607220" cy="180000"/>
          </a:xfrm>
          <a:prstGeom prst="rect">
            <a:avLst/>
          </a:prstGeom>
          <a:solidFill>
            <a:sysClr val="window" lastClr="FFFFFF"/>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8" name="Rectangle 17">
            <a:extLst>
              <a:ext uri="{FF2B5EF4-FFF2-40B4-BE49-F238E27FC236}">
                <a16:creationId xmlns:a16="http://schemas.microsoft.com/office/drawing/2014/main" xmlns="" id="{00000000-0008-0000-0700-000012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White cells are for filling out</a:t>
            </a:r>
          </a:p>
        </xdr:txBody>
      </xdr:sp>
    </xdr:grpSp>
    <xdr:clientData/>
  </xdr:twoCellAnchor>
  <xdr:twoCellAnchor>
    <xdr:from>
      <xdr:col>1</xdr:col>
      <xdr:colOff>47625</xdr:colOff>
      <xdr:row>24</xdr:row>
      <xdr:rowOff>58340</xdr:rowOff>
    </xdr:from>
    <xdr:to>
      <xdr:col>1</xdr:col>
      <xdr:colOff>4988719</xdr:colOff>
      <xdr:row>25</xdr:row>
      <xdr:rowOff>47840</xdr:rowOff>
    </xdr:to>
    <xdr:grpSp>
      <xdr:nvGrpSpPr>
        <xdr:cNvPr id="19" name="Group 18">
          <a:extLst>
            <a:ext uri="{FF2B5EF4-FFF2-40B4-BE49-F238E27FC236}">
              <a16:creationId xmlns:a16="http://schemas.microsoft.com/office/drawing/2014/main" xmlns="" id="{00000000-0008-0000-0700-000013000000}"/>
            </a:ext>
          </a:extLst>
        </xdr:cNvPr>
        <xdr:cNvGrpSpPr/>
      </xdr:nvGrpSpPr>
      <xdr:grpSpPr>
        <a:xfrm>
          <a:off x="464344" y="11178778"/>
          <a:ext cx="4941094" cy="180000"/>
          <a:chOff x="392906" y="10403682"/>
          <a:chExt cx="4941094" cy="180000"/>
        </a:xfrm>
      </xdr:grpSpPr>
      <xdr:sp macro="" textlink="">
        <xdr:nvSpPr>
          <xdr:cNvPr id="20" name="Rectangle 19">
            <a:extLst>
              <a:ext uri="{FF2B5EF4-FFF2-40B4-BE49-F238E27FC236}">
                <a16:creationId xmlns:a16="http://schemas.microsoft.com/office/drawing/2014/main" xmlns="" id="{00000000-0008-0000-0700-000014000000}"/>
              </a:ext>
            </a:extLst>
          </xdr:cNvPr>
          <xdr:cNvSpPr/>
        </xdr:nvSpPr>
        <xdr:spPr>
          <a:xfrm>
            <a:off x="392906" y="10403682"/>
            <a:ext cx="607220" cy="180000"/>
          </a:xfrm>
          <a:prstGeom prst="rect">
            <a:avLst/>
          </a:prstGeom>
          <a:solidFill>
            <a:schemeClr val="accent6"/>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1" name="Rectangle 20">
            <a:extLst>
              <a:ext uri="{FF2B5EF4-FFF2-40B4-BE49-F238E27FC236}">
                <a16:creationId xmlns:a16="http://schemas.microsoft.com/office/drawing/2014/main" xmlns="" id="{00000000-0008-0000-0700-000015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Pink cells are optional</a:t>
            </a:r>
          </a:p>
        </xdr:txBody>
      </xdr:sp>
    </xdr:grpSp>
    <xdr:clientData/>
  </xdr:twoCellAnchor>
  <xdr:twoCellAnchor>
    <xdr:from>
      <xdr:col>1</xdr:col>
      <xdr:colOff>47625</xdr:colOff>
      <xdr:row>25</xdr:row>
      <xdr:rowOff>188118</xdr:rowOff>
    </xdr:from>
    <xdr:to>
      <xdr:col>1</xdr:col>
      <xdr:colOff>5238749</xdr:colOff>
      <xdr:row>26</xdr:row>
      <xdr:rowOff>177618</xdr:rowOff>
    </xdr:to>
    <xdr:grpSp>
      <xdr:nvGrpSpPr>
        <xdr:cNvPr id="22" name="Group 21">
          <a:extLst>
            <a:ext uri="{FF2B5EF4-FFF2-40B4-BE49-F238E27FC236}">
              <a16:creationId xmlns:a16="http://schemas.microsoft.com/office/drawing/2014/main" xmlns="" id="{00000000-0008-0000-0700-000016000000}"/>
            </a:ext>
          </a:extLst>
        </xdr:cNvPr>
        <xdr:cNvGrpSpPr/>
      </xdr:nvGrpSpPr>
      <xdr:grpSpPr>
        <a:xfrm>
          <a:off x="464344" y="11499056"/>
          <a:ext cx="5191124" cy="180000"/>
          <a:chOff x="392906" y="10403682"/>
          <a:chExt cx="5191124" cy="180000"/>
        </a:xfrm>
      </xdr:grpSpPr>
      <xdr:sp macro="" textlink="">
        <xdr:nvSpPr>
          <xdr:cNvPr id="23" name="Rectangle 22">
            <a:extLst>
              <a:ext uri="{FF2B5EF4-FFF2-40B4-BE49-F238E27FC236}">
                <a16:creationId xmlns:a16="http://schemas.microsoft.com/office/drawing/2014/main" xmlns="" id="{00000000-0008-0000-0700-000017000000}"/>
              </a:ext>
            </a:extLst>
          </xdr:cNvPr>
          <xdr:cNvSpPr/>
        </xdr:nvSpPr>
        <xdr:spPr>
          <a:xfrm>
            <a:off x="392906" y="10403682"/>
            <a:ext cx="607220" cy="180000"/>
          </a:xfrm>
          <a:prstGeom prst="rect">
            <a:avLst/>
          </a:prstGeom>
          <a:solidFill>
            <a:schemeClr val="bg1">
              <a:lumMod val="50000"/>
            </a:schemeClr>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4" name="Rectangle 23">
            <a:extLst>
              <a:ext uri="{FF2B5EF4-FFF2-40B4-BE49-F238E27FC236}">
                <a16:creationId xmlns:a16="http://schemas.microsoft.com/office/drawing/2014/main" xmlns="" id="{00000000-0008-0000-0700-000018000000}"/>
              </a:ext>
            </a:extLst>
          </xdr:cNvPr>
          <xdr:cNvSpPr/>
        </xdr:nvSpPr>
        <xdr:spPr>
          <a:xfrm>
            <a:off x="1092993" y="10403682"/>
            <a:ext cx="4491037" cy="169069"/>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Grey  cells  can be edited</a:t>
            </a:r>
          </a:p>
        </xdr:txBody>
      </xdr:sp>
    </xdr:grpSp>
    <xdr:clientData/>
  </xdr:twoCellAnchor>
  <xdr:twoCellAnchor editAs="absolute">
    <xdr:from>
      <xdr:col>1</xdr:col>
      <xdr:colOff>5116272</xdr:colOff>
      <xdr:row>0</xdr:row>
      <xdr:rowOff>264185</xdr:rowOff>
    </xdr:from>
    <xdr:to>
      <xdr:col>1</xdr:col>
      <xdr:colOff>6762750</xdr:colOff>
      <xdr:row>1</xdr:row>
      <xdr:rowOff>121310</xdr:rowOff>
    </xdr:to>
    <xdr:sp macro="" textlink="">
      <xdr:nvSpPr>
        <xdr:cNvPr id="43" name="Rounded Rectangle 12">
          <a:hlinkClick xmlns:r="http://schemas.openxmlformats.org/officeDocument/2006/relationships" r:id="rId2"/>
          <a:extLst>
            <a:ext uri="{FF2B5EF4-FFF2-40B4-BE49-F238E27FC236}">
              <a16:creationId xmlns:a16="http://schemas.microsoft.com/office/drawing/2014/main" xmlns="" id="{00000000-0008-0000-0700-00002B000000}"/>
            </a:ext>
          </a:extLst>
        </xdr:cNvPr>
        <xdr:cNvSpPr/>
      </xdr:nvSpPr>
      <xdr:spPr>
        <a:xfrm>
          <a:off x="5532991" y="264185"/>
          <a:ext cx="1646478"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Enter Data</a:t>
          </a:r>
        </a:p>
      </xdr:txBody>
    </xdr:sp>
    <xdr:clientData/>
  </xdr:twoCellAnchor>
  <xdr:twoCellAnchor editAs="absolute">
    <xdr:from>
      <xdr:col>1</xdr:col>
      <xdr:colOff>4543209</xdr:colOff>
      <xdr:row>0</xdr:row>
      <xdr:rowOff>221107</xdr:rowOff>
    </xdr:from>
    <xdr:to>
      <xdr:col>1</xdr:col>
      <xdr:colOff>4903209</xdr:colOff>
      <xdr:row>1</xdr:row>
      <xdr:rowOff>164388</xdr:rowOff>
    </xdr:to>
    <xdr:grpSp>
      <xdr:nvGrpSpPr>
        <xdr:cNvPr id="44" name="Group 43">
          <a:hlinkClick xmlns:r="http://schemas.openxmlformats.org/officeDocument/2006/relationships" r:id="rId3" tooltip="Home"/>
          <a:extLst>
            <a:ext uri="{FF2B5EF4-FFF2-40B4-BE49-F238E27FC236}">
              <a16:creationId xmlns:a16="http://schemas.microsoft.com/office/drawing/2014/main" xmlns="" id="{00000000-0008-0000-0700-00002C000000}"/>
            </a:ext>
          </a:extLst>
        </xdr:cNvPr>
        <xdr:cNvGrpSpPr>
          <a:grpSpLocks noChangeAspect="1"/>
        </xdr:cNvGrpSpPr>
      </xdr:nvGrpSpPr>
      <xdr:grpSpPr>
        <a:xfrm>
          <a:off x="4959928" y="221107"/>
          <a:ext cx="360000" cy="360000"/>
          <a:chOff x="4499992" y="1556792"/>
          <a:chExt cx="2232248" cy="2232248"/>
        </a:xfrm>
      </xdr:grpSpPr>
      <xdr:sp macro="" textlink="">
        <xdr:nvSpPr>
          <xdr:cNvPr id="45" name="Oval 44">
            <a:extLst>
              <a:ext uri="{FF2B5EF4-FFF2-40B4-BE49-F238E27FC236}">
                <a16:creationId xmlns:a16="http://schemas.microsoft.com/office/drawing/2014/main" xmlns="" id="{00000000-0008-0000-0700-00002D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46" name="Freeform 8">
            <a:extLst>
              <a:ext uri="{FF2B5EF4-FFF2-40B4-BE49-F238E27FC236}">
                <a16:creationId xmlns:a16="http://schemas.microsoft.com/office/drawing/2014/main" xmlns="" id="{00000000-0008-0000-0700-00002E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4078865</xdr:colOff>
      <xdr:row>0</xdr:row>
      <xdr:rowOff>221107</xdr:rowOff>
    </xdr:from>
    <xdr:to>
      <xdr:col>1</xdr:col>
      <xdr:colOff>4438865</xdr:colOff>
      <xdr:row>1</xdr:row>
      <xdr:rowOff>164388</xdr:rowOff>
    </xdr:to>
    <xdr:grpSp>
      <xdr:nvGrpSpPr>
        <xdr:cNvPr id="47" name="Group 46">
          <a:hlinkClick xmlns:r="http://schemas.openxmlformats.org/officeDocument/2006/relationships" r:id="rId3" tooltip="Back"/>
          <a:extLst>
            <a:ext uri="{FF2B5EF4-FFF2-40B4-BE49-F238E27FC236}">
              <a16:creationId xmlns:a16="http://schemas.microsoft.com/office/drawing/2014/main" xmlns="" id="{00000000-0008-0000-0700-00002F000000}"/>
            </a:ext>
          </a:extLst>
        </xdr:cNvPr>
        <xdr:cNvGrpSpPr>
          <a:grpSpLocks noChangeAspect="1"/>
        </xdr:cNvGrpSpPr>
      </xdr:nvGrpSpPr>
      <xdr:grpSpPr>
        <a:xfrm>
          <a:off x="4495584" y="221107"/>
          <a:ext cx="360000" cy="360000"/>
          <a:chOff x="4614645" y="221107"/>
          <a:chExt cx="360000" cy="361152"/>
        </a:xfrm>
      </xdr:grpSpPr>
      <xdr:sp macro="" textlink="">
        <xdr:nvSpPr>
          <xdr:cNvPr id="48" name="Oval 47">
            <a:extLst>
              <a:ext uri="{FF2B5EF4-FFF2-40B4-BE49-F238E27FC236}">
                <a16:creationId xmlns:a16="http://schemas.microsoft.com/office/drawing/2014/main" xmlns="" id="{00000000-0008-0000-0700-000030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49" name="Freeform 11">
            <a:extLst>
              <a:ext uri="{FF2B5EF4-FFF2-40B4-BE49-F238E27FC236}">
                <a16:creationId xmlns:a16="http://schemas.microsoft.com/office/drawing/2014/main" xmlns="" id="{00000000-0008-0000-0700-000031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6943726</xdr:colOff>
      <xdr:row>0</xdr:row>
      <xdr:rowOff>264185</xdr:rowOff>
    </xdr:from>
    <xdr:to>
      <xdr:col>3</xdr:col>
      <xdr:colOff>550069</xdr:colOff>
      <xdr:row>1</xdr:row>
      <xdr:rowOff>121310</xdr:rowOff>
    </xdr:to>
    <xdr:sp macro="" textlink="">
      <xdr:nvSpPr>
        <xdr:cNvPr id="50" name="Rounded Rectangle 12">
          <a:hlinkClick xmlns:r="http://schemas.openxmlformats.org/officeDocument/2006/relationships" r:id="rId4"/>
          <a:extLst>
            <a:ext uri="{FF2B5EF4-FFF2-40B4-BE49-F238E27FC236}">
              <a16:creationId xmlns:a16="http://schemas.microsoft.com/office/drawing/2014/main" xmlns="" id="{00000000-0008-0000-0700-000032000000}"/>
            </a:ext>
          </a:extLst>
        </xdr:cNvPr>
        <xdr:cNvSpPr/>
      </xdr:nvSpPr>
      <xdr:spPr>
        <a:xfrm>
          <a:off x="7360445" y="264185"/>
          <a:ext cx="2940843"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IRC's costing and finance website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1826418</xdr:colOff>
      <xdr:row>38</xdr:row>
      <xdr:rowOff>75953</xdr:rowOff>
    </xdr:from>
    <xdr:to>
      <xdr:col>6</xdr:col>
      <xdr:colOff>11906</xdr:colOff>
      <xdr:row>50</xdr:row>
      <xdr:rowOff>404812</xdr:rowOff>
    </xdr:to>
    <xdr:sp macro="" textlink="">
      <xdr:nvSpPr>
        <xdr:cNvPr id="3" name="TextBox 2">
          <a:extLst>
            <a:ext uri="{FF2B5EF4-FFF2-40B4-BE49-F238E27FC236}">
              <a16:creationId xmlns:a16="http://schemas.microsoft.com/office/drawing/2014/main" xmlns="" id="{00000000-0008-0000-0800-000003000000}"/>
            </a:ext>
          </a:extLst>
        </xdr:cNvPr>
        <xdr:cNvSpPr txBox="1"/>
      </xdr:nvSpPr>
      <xdr:spPr>
        <a:xfrm>
          <a:off x="10041731" y="8743703"/>
          <a:ext cx="7329488" cy="2352922"/>
        </a:xfrm>
        <a:prstGeom prst="roundRect">
          <a:avLst>
            <a:gd name="adj" fmla="val 4419"/>
          </a:avLst>
        </a:prstGeom>
        <a:solidFill>
          <a:schemeClr val="bg1"/>
        </a:solidFill>
        <a:ln w="12700"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GB" sz="1400" b="1" baseline="0">
              <a:solidFill>
                <a:schemeClr val="accent2"/>
              </a:solidFill>
            </a:rPr>
            <a:t>Optional: Find out how to reach a balance between revenue and expenditure </a:t>
          </a:r>
        </a:p>
        <a:p>
          <a:r>
            <a:rPr lang="en-GB" sz="500" baseline="0">
              <a:solidFill>
                <a:sysClr val="windowText" lastClr="000000"/>
              </a:solidFill>
            </a:rPr>
            <a:t> </a:t>
          </a:r>
        </a:p>
        <a:p>
          <a:r>
            <a:rPr lang="en-GB" sz="1100" baseline="0">
              <a:solidFill>
                <a:sysClr val="windowText" lastClr="000000"/>
              </a:solidFill>
            </a:rPr>
            <a:t>If you want to calculate the necessary tariff  per household to reach a point of equilibrium between revenue and expenditure in a certain year, you can use  the  "solver" feature.</a:t>
          </a:r>
        </a:p>
        <a:p>
          <a:r>
            <a:rPr lang="en-GB" sz="1100" b="0" baseline="0">
              <a:solidFill>
                <a:sysClr val="windowText" lastClr="000000"/>
              </a:solidFill>
            </a:rPr>
            <a:t>1) In box 7, enter the year in which a fixed amount of savings should be reached.</a:t>
          </a:r>
        </a:p>
        <a:p>
          <a:r>
            <a:rPr lang="en-GB" sz="1100" b="0" baseline="0">
              <a:solidFill>
                <a:sysClr val="windowText" lastClr="000000"/>
              </a:solidFill>
            </a:rPr>
            <a:t>2) Leave the full  screen mode by double clicking on the Excel sheet and open solver (Data-&gt;Analysis-&gt;Solver). If you don't have solver you can activate it (Options-&gt;Add-ins-&gt; Manage Excel add-ins-&gt; Solver). </a:t>
          </a:r>
        </a:p>
        <a:p>
          <a:r>
            <a:rPr lang="en-GB" sz="1100" b="0" baseline="0">
              <a:solidFill>
                <a:sysClr val="windowText" lastClr="000000"/>
              </a:solidFill>
            </a:rPr>
            <a:t>3) Establish the "Objective cell" in the cell in box 7, where the required annual balance should appear</a:t>
          </a:r>
        </a:p>
        <a:p>
          <a:r>
            <a:rPr lang="en-GB" sz="1100" b="0" baseline="0">
              <a:solidFill>
                <a:sysClr val="windowText" lastClr="000000"/>
              </a:solidFill>
            </a:rPr>
            <a:t>4) Establish the goal in "Value of," indicating the desired reserved amount (suggested to equal the initial savings)</a:t>
          </a:r>
        </a:p>
        <a:p>
          <a:r>
            <a:rPr lang="en-GB" sz="1100" b="0" baseline="0">
              <a:solidFill>
                <a:sysClr val="windowText" lastClr="000000"/>
              </a:solidFill>
            </a:rPr>
            <a:t>5) Establish the "Exchange" cell  with the tariff </a:t>
          </a:r>
        </a:p>
        <a:p>
          <a:r>
            <a:rPr lang="en-GB" sz="1100" b="0" baseline="0">
              <a:solidFill>
                <a:sysClr val="windowText" lastClr="000000"/>
              </a:solidFill>
            </a:rPr>
            <a:t>6) Accept the solution.</a:t>
          </a:r>
        </a:p>
        <a:p>
          <a:r>
            <a:rPr lang="en-GB" sz="1100" b="0">
              <a:solidFill>
                <a:sysClr val="windowText" lastClr="000000"/>
              </a:solidFill>
            </a:rPr>
            <a:t>7) Analysis:</a:t>
          </a:r>
          <a:r>
            <a:rPr lang="en-GB" sz="1100" b="0" baseline="0">
              <a:solidFill>
                <a:sysClr val="windowText" lastClr="000000"/>
              </a:solidFill>
            </a:rPr>
            <a:t> The tariff that has been found is the required amount to </a:t>
          </a:r>
          <a:r>
            <a:rPr lang="en-GB" sz="1100" b="0" baseline="0">
              <a:solidFill>
                <a:schemeClr val="dk1"/>
              </a:solidFill>
              <a:effectLst/>
              <a:latin typeface="+mn-lt"/>
              <a:ea typeface="+mn-ea"/>
              <a:cs typeface="+mn-cs"/>
            </a:rPr>
            <a:t>en</a:t>
          </a:r>
          <a:r>
            <a:rPr lang="en-GB" sz="1100">
              <a:solidFill>
                <a:schemeClr val="dk1"/>
              </a:solidFill>
              <a:effectLst/>
              <a:latin typeface="+mn-lt"/>
              <a:ea typeface="+mn-ea"/>
              <a:cs typeface="+mn-cs"/>
            </a:rPr>
            <a:t>sure a balance between the revenue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the expenditure every year , considering all other factors constant.</a:t>
          </a:r>
          <a:endParaRPr lang="en-GB" sz="1100" b="0">
            <a:solidFill>
              <a:sysClr val="windowText" lastClr="000000"/>
            </a:solidFill>
          </a:endParaRPr>
        </a:p>
      </xdr:txBody>
    </xdr:sp>
    <xdr:clientData/>
  </xdr:twoCellAnchor>
  <xdr:twoCellAnchor editAs="absolute">
    <xdr:from>
      <xdr:col>1</xdr:col>
      <xdr:colOff>422413</xdr:colOff>
      <xdr:row>2</xdr:row>
      <xdr:rowOff>76200</xdr:rowOff>
    </xdr:from>
    <xdr:to>
      <xdr:col>1</xdr:col>
      <xdr:colOff>1466413</xdr:colOff>
      <xdr:row>2</xdr:row>
      <xdr:rowOff>292200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800-000002000000}"/>
            </a:ext>
          </a:extLst>
        </xdr:cNvPr>
        <xdr:cNvSpPr/>
      </xdr:nvSpPr>
      <xdr:spPr>
        <a:xfrm>
          <a:off x="839132"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Country</a:t>
          </a:r>
        </a:p>
      </xdr:txBody>
    </xdr:sp>
    <xdr:clientData/>
  </xdr:twoCellAnchor>
  <xdr:twoCellAnchor editAs="absolute">
    <xdr:from>
      <xdr:col>1</xdr:col>
      <xdr:colOff>1551182</xdr:colOff>
      <xdr:row>2</xdr:row>
      <xdr:rowOff>76200</xdr:rowOff>
    </xdr:from>
    <xdr:to>
      <xdr:col>1</xdr:col>
      <xdr:colOff>2595182</xdr:colOff>
      <xdr:row>2</xdr:row>
      <xdr:rowOff>292200</xdr:rowOff>
    </xdr:to>
    <xdr:sp macro="" textlink="">
      <xdr:nvSpPr>
        <xdr:cNvPr id="4" name="Rounded Rectangle 3">
          <a:hlinkClick xmlns:r="http://schemas.openxmlformats.org/officeDocument/2006/relationships" r:id="rId2"/>
          <a:extLst>
            <a:ext uri="{FF2B5EF4-FFF2-40B4-BE49-F238E27FC236}">
              <a16:creationId xmlns:a16="http://schemas.microsoft.com/office/drawing/2014/main" xmlns="" id="{00000000-0008-0000-0800-000004000000}"/>
            </a:ext>
          </a:extLst>
        </xdr:cNvPr>
        <xdr:cNvSpPr/>
      </xdr:nvSpPr>
      <xdr:spPr>
        <a:xfrm>
          <a:off x="1967901"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System</a:t>
          </a:r>
        </a:p>
      </xdr:txBody>
    </xdr:sp>
    <xdr:clientData/>
  </xdr:twoCellAnchor>
  <xdr:twoCellAnchor editAs="absolute">
    <xdr:from>
      <xdr:col>1</xdr:col>
      <xdr:colOff>2679951</xdr:colOff>
      <xdr:row>2</xdr:row>
      <xdr:rowOff>76200</xdr:rowOff>
    </xdr:from>
    <xdr:to>
      <xdr:col>1</xdr:col>
      <xdr:colOff>3723951</xdr:colOff>
      <xdr:row>2</xdr:row>
      <xdr:rowOff>292200</xdr:rowOff>
    </xdr:to>
    <xdr:sp macro="" textlink="">
      <xdr:nvSpPr>
        <xdr:cNvPr id="5" name="Rounded Rectangle 4">
          <a:hlinkClick xmlns:r="http://schemas.openxmlformats.org/officeDocument/2006/relationships" r:id="rId3"/>
          <a:extLst>
            <a:ext uri="{FF2B5EF4-FFF2-40B4-BE49-F238E27FC236}">
              <a16:creationId xmlns:a16="http://schemas.microsoft.com/office/drawing/2014/main" xmlns="" id="{00000000-0008-0000-0800-000005000000}"/>
            </a:ext>
          </a:extLst>
        </xdr:cNvPr>
        <xdr:cNvSpPr/>
      </xdr:nvSpPr>
      <xdr:spPr>
        <a:xfrm>
          <a:off x="3096670"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Revenue</a:t>
          </a:r>
        </a:p>
      </xdr:txBody>
    </xdr:sp>
    <xdr:clientData/>
  </xdr:twoCellAnchor>
  <xdr:twoCellAnchor editAs="absolute">
    <xdr:from>
      <xdr:col>1</xdr:col>
      <xdr:colOff>3808720</xdr:colOff>
      <xdr:row>2</xdr:row>
      <xdr:rowOff>76200</xdr:rowOff>
    </xdr:from>
    <xdr:to>
      <xdr:col>1</xdr:col>
      <xdr:colOff>4852720</xdr:colOff>
      <xdr:row>2</xdr:row>
      <xdr:rowOff>292200</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800-000006000000}"/>
            </a:ext>
          </a:extLst>
        </xdr:cNvPr>
        <xdr:cNvSpPr/>
      </xdr:nvSpPr>
      <xdr:spPr>
        <a:xfrm>
          <a:off x="4225439"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O&amp;M</a:t>
          </a:r>
        </a:p>
      </xdr:txBody>
    </xdr:sp>
    <xdr:clientData/>
  </xdr:twoCellAnchor>
  <xdr:twoCellAnchor editAs="absolute">
    <xdr:from>
      <xdr:col>1</xdr:col>
      <xdr:colOff>4937489</xdr:colOff>
      <xdr:row>2</xdr:row>
      <xdr:rowOff>76200</xdr:rowOff>
    </xdr:from>
    <xdr:to>
      <xdr:col>2</xdr:col>
      <xdr:colOff>242677</xdr:colOff>
      <xdr:row>2</xdr:row>
      <xdr:rowOff>292200</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800-000007000000}"/>
            </a:ext>
          </a:extLst>
        </xdr:cNvPr>
        <xdr:cNvSpPr/>
      </xdr:nvSpPr>
      <xdr:spPr>
        <a:xfrm>
          <a:off x="5354208"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Investments</a:t>
          </a:r>
        </a:p>
      </xdr:txBody>
    </xdr:sp>
    <xdr:clientData/>
  </xdr:twoCellAnchor>
  <xdr:twoCellAnchor editAs="absolute">
    <xdr:from>
      <xdr:col>2</xdr:col>
      <xdr:colOff>327446</xdr:colOff>
      <xdr:row>2</xdr:row>
      <xdr:rowOff>76200</xdr:rowOff>
    </xdr:from>
    <xdr:to>
      <xdr:col>2</xdr:col>
      <xdr:colOff>1371446</xdr:colOff>
      <xdr:row>2</xdr:row>
      <xdr:rowOff>292200</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800-000008000000}"/>
            </a:ext>
          </a:extLst>
        </xdr:cNvPr>
        <xdr:cNvSpPr/>
      </xdr:nvSpPr>
      <xdr:spPr>
        <a:xfrm>
          <a:off x="6482977"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Community</a:t>
          </a:r>
        </a:p>
      </xdr:txBody>
    </xdr:sp>
    <xdr:clientData/>
  </xdr:twoCellAnchor>
  <xdr:twoCellAnchor editAs="absolute">
    <xdr:from>
      <xdr:col>2</xdr:col>
      <xdr:colOff>1456217</xdr:colOff>
      <xdr:row>2</xdr:row>
      <xdr:rowOff>76200</xdr:rowOff>
    </xdr:from>
    <xdr:to>
      <xdr:col>3</xdr:col>
      <xdr:colOff>440435</xdr:colOff>
      <xdr:row>2</xdr:row>
      <xdr:rowOff>292200</xdr:rowOff>
    </xdr:to>
    <xdr:sp macro="" textlink="">
      <xdr:nvSpPr>
        <xdr:cNvPr id="9" name="Rounded Rectangle 8">
          <a:hlinkClick xmlns:r="http://schemas.openxmlformats.org/officeDocument/2006/relationships" r:id="rId7"/>
          <a:extLst>
            <a:ext uri="{FF2B5EF4-FFF2-40B4-BE49-F238E27FC236}">
              <a16:creationId xmlns:a16="http://schemas.microsoft.com/office/drawing/2014/main" xmlns="" id="{00000000-0008-0000-0800-000009000000}"/>
            </a:ext>
          </a:extLst>
        </xdr:cNvPr>
        <xdr:cNvSpPr/>
      </xdr:nvSpPr>
      <xdr:spPr>
        <a:xfrm>
          <a:off x="7611748"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Analysis</a:t>
          </a:r>
        </a:p>
      </xdr:txBody>
    </xdr:sp>
    <xdr:clientData/>
  </xdr:twoCellAnchor>
  <xdr:twoCellAnchor editAs="absolute">
    <xdr:from>
      <xdr:col>4</xdr:col>
      <xdr:colOff>5161099</xdr:colOff>
      <xdr:row>2</xdr:row>
      <xdr:rowOff>76200</xdr:rowOff>
    </xdr:from>
    <xdr:to>
      <xdr:col>4</xdr:col>
      <xdr:colOff>5387370</xdr:colOff>
      <xdr:row>2</xdr:row>
      <xdr:rowOff>295275</xdr:rowOff>
    </xdr:to>
    <xdr:sp macro="" textlink="">
      <xdr:nvSpPr>
        <xdr:cNvPr id="40" name="Rounded Rectangle 39">
          <a:hlinkClick xmlns:r="http://schemas.openxmlformats.org/officeDocument/2006/relationships" r:id="rId8"/>
          <a:extLst>
            <a:ext uri="{FF2B5EF4-FFF2-40B4-BE49-F238E27FC236}">
              <a16:creationId xmlns:a16="http://schemas.microsoft.com/office/drawing/2014/main" xmlns="" id="{00000000-0008-0000-0800-000028000000}"/>
            </a:ext>
          </a:extLst>
        </xdr:cNvPr>
        <xdr:cNvSpPr/>
      </xdr:nvSpPr>
      <xdr:spPr>
        <a:xfrm>
          <a:off x="16638724" y="873919"/>
          <a:ext cx="226271" cy="219075"/>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050" b="1">
              <a:solidFill>
                <a:schemeClr val="bg1">
                  <a:lumMod val="50000"/>
                </a:schemeClr>
              </a:solidFill>
            </a:rPr>
            <a:t>&lt;</a:t>
          </a:r>
        </a:p>
      </xdr:txBody>
    </xdr:sp>
    <xdr:clientData/>
  </xdr:twoCellAnchor>
  <xdr:twoCellAnchor editAs="absolute">
    <xdr:from>
      <xdr:col>4</xdr:col>
      <xdr:colOff>5515907</xdr:colOff>
      <xdr:row>2</xdr:row>
      <xdr:rowOff>76200</xdr:rowOff>
    </xdr:from>
    <xdr:to>
      <xdr:col>5</xdr:col>
      <xdr:colOff>761563</xdr:colOff>
      <xdr:row>2</xdr:row>
      <xdr:rowOff>292200</xdr:rowOff>
    </xdr:to>
    <xdr:sp macro="" textlink="">
      <xdr:nvSpPr>
        <xdr:cNvPr id="55" name="Rounded Rectangle 1">
          <a:hlinkClick xmlns:r="http://schemas.openxmlformats.org/officeDocument/2006/relationships" r:id="rId1"/>
          <a:extLst>
            <a:ext uri="{FF2B5EF4-FFF2-40B4-BE49-F238E27FC236}">
              <a16:creationId xmlns:a16="http://schemas.microsoft.com/office/drawing/2014/main" xmlns="" id="{00000000-0008-0000-0800-000037000000}"/>
            </a:ext>
          </a:extLst>
        </xdr:cNvPr>
        <xdr:cNvSpPr/>
      </xdr:nvSpPr>
      <xdr:spPr>
        <a:xfrm>
          <a:off x="15564782"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Country</a:t>
          </a:r>
        </a:p>
      </xdr:txBody>
    </xdr:sp>
    <xdr:clientData/>
  </xdr:twoCellAnchor>
  <xdr:twoCellAnchor editAs="absolute">
    <xdr:from>
      <xdr:col>5</xdr:col>
      <xdr:colOff>846332</xdr:colOff>
      <xdr:row>2</xdr:row>
      <xdr:rowOff>76200</xdr:rowOff>
    </xdr:from>
    <xdr:to>
      <xdr:col>6</xdr:col>
      <xdr:colOff>378238</xdr:colOff>
      <xdr:row>2</xdr:row>
      <xdr:rowOff>292200</xdr:rowOff>
    </xdr:to>
    <xdr:sp macro="" textlink="">
      <xdr:nvSpPr>
        <xdr:cNvPr id="56" name="Rounded Rectangle 3">
          <a:hlinkClick xmlns:r="http://schemas.openxmlformats.org/officeDocument/2006/relationships" r:id="rId2"/>
          <a:extLst>
            <a:ext uri="{FF2B5EF4-FFF2-40B4-BE49-F238E27FC236}">
              <a16:creationId xmlns:a16="http://schemas.microsoft.com/office/drawing/2014/main" xmlns="" id="{00000000-0008-0000-0800-000038000000}"/>
            </a:ext>
          </a:extLst>
        </xdr:cNvPr>
        <xdr:cNvSpPr/>
      </xdr:nvSpPr>
      <xdr:spPr>
        <a:xfrm>
          <a:off x="16693551"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System</a:t>
          </a:r>
        </a:p>
      </xdr:txBody>
    </xdr:sp>
    <xdr:clientData/>
  </xdr:twoCellAnchor>
  <xdr:twoCellAnchor editAs="absolute">
    <xdr:from>
      <xdr:col>6</xdr:col>
      <xdr:colOff>463007</xdr:colOff>
      <xdr:row>2</xdr:row>
      <xdr:rowOff>76200</xdr:rowOff>
    </xdr:from>
    <xdr:to>
      <xdr:col>6</xdr:col>
      <xdr:colOff>1507007</xdr:colOff>
      <xdr:row>2</xdr:row>
      <xdr:rowOff>292200</xdr:rowOff>
    </xdr:to>
    <xdr:sp macro="" textlink="">
      <xdr:nvSpPr>
        <xdr:cNvPr id="57" name="Rounded Rectangle 4">
          <a:hlinkClick xmlns:r="http://schemas.openxmlformats.org/officeDocument/2006/relationships" r:id="rId3"/>
          <a:extLst>
            <a:ext uri="{FF2B5EF4-FFF2-40B4-BE49-F238E27FC236}">
              <a16:creationId xmlns:a16="http://schemas.microsoft.com/office/drawing/2014/main" xmlns="" id="{00000000-0008-0000-0800-000039000000}"/>
            </a:ext>
          </a:extLst>
        </xdr:cNvPr>
        <xdr:cNvSpPr/>
      </xdr:nvSpPr>
      <xdr:spPr>
        <a:xfrm>
          <a:off x="17822320"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Revenue</a:t>
          </a:r>
        </a:p>
      </xdr:txBody>
    </xdr:sp>
    <xdr:clientData/>
  </xdr:twoCellAnchor>
  <xdr:twoCellAnchor editAs="absolute">
    <xdr:from>
      <xdr:col>6</xdr:col>
      <xdr:colOff>1591776</xdr:colOff>
      <xdr:row>2</xdr:row>
      <xdr:rowOff>76200</xdr:rowOff>
    </xdr:from>
    <xdr:to>
      <xdr:col>7</xdr:col>
      <xdr:colOff>587901</xdr:colOff>
      <xdr:row>2</xdr:row>
      <xdr:rowOff>292200</xdr:rowOff>
    </xdr:to>
    <xdr:sp macro="" textlink="">
      <xdr:nvSpPr>
        <xdr:cNvPr id="58" name="Rounded Rectangle 5">
          <a:hlinkClick xmlns:r="http://schemas.openxmlformats.org/officeDocument/2006/relationships" r:id="rId4"/>
          <a:extLst>
            <a:ext uri="{FF2B5EF4-FFF2-40B4-BE49-F238E27FC236}">
              <a16:creationId xmlns:a16="http://schemas.microsoft.com/office/drawing/2014/main" xmlns="" id="{00000000-0008-0000-0800-00003A000000}"/>
            </a:ext>
          </a:extLst>
        </xdr:cNvPr>
        <xdr:cNvSpPr/>
      </xdr:nvSpPr>
      <xdr:spPr>
        <a:xfrm>
          <a:off x="18951089"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O&amp;M</a:t>
          </a:r>
        </a:p>
      </xdr:txBody>
    </xdr:sp>
    <xdr:clientData/>
  </xdr:twoCellAnchor>
  <xdr:twoCellAnchor editAs="absolute">
    <xdr:from>
      <xdr:col>7</xdr:col>
      <xdr:colOff>672670</xdr:colOff>
      <xdr:row>2</xdr:row>
      <xdr:rowOff>76200</xdr:rowOff>
    </xdr:from>
    <xdr:to>
      <xdr:col>9</xdr:col>
      <xdr:colOff>25983</xdr:colOff>
      <xdr:row>2</xdr:row>
      <xdr:rowOff>292200</xdr:rowOff>
    </xdr:to>
    <xdr:sp macro="" textlink="">
      <xdr:nvSpPr>
        <xdr:cNvPr id="59" name="Rounded Rectangle 6">
          <a:hlinkClick xmlns:r="http://schemas.openxmlformats.org/officeDocument/2006/relationships" r:id="rId5"/>
          <a:extLst>
            <a:ext uri="{FF2B5EF4-FFF2-40B4-BE49-F238E27FC236}">
              <a16:creationId xmlns:a16="http://schemas.microsoft.com/office/drawing/2014/main" xmlns="" id="{00000000-0008-0000-0800-00003B000000}"/>
            </a:ext>
          </a:extLst>
        </xdr:cNvPr>
        <xdr:cNvSpPr/>
      </xdr:nvSpPr>
      <xdr:spPr>
        <a:xfrm>
          <a:off x="20079858"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Investments</a:t>
          </a:r>
        </a:p>
      </xdr:txBody>
    </xdr:sp>
    <xdr:clientData/>
  </xdr:twoCellAnchor>
  <xdr:twoCellAnchor editAs="absolute">
    <xdr:from>
      <xdr:col>9</xdr:col>
      <xdr:colOff>110752</xdr:colOff>
      <xdr:row>2</xdr:row>
      <xdr:rowOff>76200</xdr:rowOff>
    </xdr:from>
    <xdr:to>
      <xdr:col>11</xdr:col>
      <xdr:colOff>761846</xdr:colOff>
      <xdr:row>2</xdr:row>
      <xdr:rowOff>292200</xdr:rowOff>
    </xdr:to>
    <xdr:sp macro="" textlink="">
      <xdr:nvSpPr>
        <xdr:cNvPr id="60" name="Rounded Rectangle 7">
          <a:hlinkClick xmlns:r="http://schemas.openxmlformats.org/officeDocument/2006/relationships" r:id="rId6"/>
          <a:extLst>
            <a:ext uri="{FF2B5EF4-FFF2-40B4-BE49-F238E27FC236}">
              <a16:creationId xmlns:a16="http://schemas.microsoft.com/office/drawing/2014/main" xmlns="" id="{00000000-0008-0000-0800-00003C000000}"/>
            </a:ext>
          </a:extLst>
        </xdr:cNvPr>
        <xdr:cNvSpPr/>
      </xdr:nvSpPr>
      <xdr:spPr>
        <a:xfrm>
          <a:off x="21208627"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Community</a:t>
          </a:r>
        </a:p>
      </xdr:txBody>
    </xdr:sp>
    <xdr:clientData/>
  </xdr:twoCellAnchor>
  <xdr:twoCellAnchor editAs="absolute">
    <xdr:from>
      <xdr:col>11</xdr:col>
      <xdr:colOff>846617</xdr:colOff>
      <xdr:row>2</xdr:row>
      <xdr:rowOff>76200</xdr:rowOff>
    </xdr:from>
    <xdr:to>
      <xdr:col>11</xdr:col>
      <xdr:colOff>1890617</xdr:colOff>
      <xdr:row>2</xdr:row>
      <xdr:rowOff>292200</xdr:rowOff>
    </xdr:to>
    <xdr:sp macro="" textlink="">
      <xdr:nvSpPr>
        <xdr:cNvPr id="61" name="Rounded Rectangle 8">
          <a:hlinkClick xmlns:r="http://schemas.openxmlformats.org/officeDocument/2006/relationships" r:id="rId7"/>
          <a:extLst>
            <a:ext uri="{FF2B5EF4-FFF2-40B4-BE49-F238E27FC236}">
              <a16:creationId xmlns:a16="http://schemas.microsoft.com/office/drawing/2014/main" xmlns="" id="{00000000-0008-0000-0800-00003D000000}"/>
            </a:ext>
          </a:extLst>
        </xdr:cNvPr>
        <xdr:cNvSpPr/>
      </xdr:nvSpPr>
      <xdr:spPr>
        <a:xfrm>
          <a:off x="22337398" y="873919"/>
          <a:ext cx="1044000" cy="216000"/>
        </a:xfrm>
        <a:prstGeom prst="roundRect">
          <a:avLst>
            <a:gd name="adj" fmla="val 50000"/>
          </a:avLst>
        </a:prstGeom>
        <a:solidFill>
          <a:schemeClr val="bg1"/>
        </a:solidFill>
        <a:ln w="127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lIns="0" tIns="0" rIns="0" bIns="0" rtlCol="0" anchor="ctr"/>
        <a:lstStyle/>
        <a:p>
          <a:pPr algn="ctr"/>
          <a:r>
            <a:rPr lang="en-GB" sz="1050" b="1">
              <a:solidFill>
                <a:schemeClr val="bg1">
                  <a:lumMod val="50000"/>
                </a:schemeClr>
              </a:solidFill>
            </a:rPr>
            <a:t>Analysis</a:t>
          </a:r>
        </a:p>
      </xdr:txBody>
    </xdr:sp>
    <xdr:clientData/>
  </xdr:twoCellAnchor>
  <xdr:twoCellAnchor editAs="absolute">
    <xdr:from>
      <xdr:col>1</xdr:col>
      <xdr:colOff>5116272</xdr:colOff>
      <xdr:row>0</xdr:row>
      <xdr:rowOff>264185</xdr:rowOff>
    </xdr:from>
    <xdr:to>
      <xdr:col>2</xdr:col>
      <xdr:colOff>1023938</xdr:colOff>
      <xdr:row>1</xdr:row>
      <xdr:rowOff>121310</xdr:rowOff>
    </xdr:to>
    <xdr:sp macro="" textlink="">
      <xdr:nvSpPr>
        <xdr:cNvPr id="62" name="Rounded Rectangle 12">
          <a:hlinkClick xmlns:r="http://schemas.openxmlformats.org/officeDocument/2006/relationships" r:id="rId9"/>
          <a:extLst>
            <a:ext uri="{FF2B5EF4-FFF2-40B4-BE49-F238E27FC236}">
              <a16:creationId xmlns:a16="http://schemas.microsoft.com/office/drawing/2014/main" xmlns="" id="{00000000-0008-0000-0800-00003E000000}"/>
            </a:ext>
          </a:extLst>
        </xdr:cNvPr>
        <xdr:cNvSpPr/>
      </xdr:nvSpPr>
      <xdr:spPr>
        <a:xfrm>
          <a:off x="5532991" y="264185"/>
          <a:ext cx="1646478"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 Graphs</a:t>
          </a:r>
        </a:p>
      </xdr:txBody>
    </xdr:sp>
    <xdr:clientData/>
  </xdr:twoCellAnchor>
  <xdr:twoCellAnchor editAs="absolute">
    <xdr:from>
      <xdr:col>1</xdr:col>
      <xdr:colOff>4543209</xdr:colOff>
      <xdr:row>0</xdr:row>
      <xdr:rowOff>221107</xdr:rowOff>
    </xdr:from>
    <xdr:to>
      <xdr:col>1</xdr:col>
      <xdr:colOff>4903209</xdr:colOff>
      <xdr:row>1</xdr:row>
      <xdr:rowOff>164388</xdr:rowOff>
    </xdr:to>
    <xdr:grpSp>
      <xdr:nvGrpSpPr>
        <xdr:cNvPr id="63" name="Group 62">
          <a:hlinkClick xmlns:r="http://schemas.openxmlformats.org/officeDocument/2006/relationships" r:id="rId10" tooltip="Home"/>
          <a:extLst>
            <a:ext uri="{FF2B5EF4-FFF2-40B4-BE49-F238E27FC236}">
              <a16:creationId xmlns:a16="http://schemas.microsoft.com/office/drawing/2014/main" xmlns="" id="{00000000-0008-0000-0800-00003F000000}"/>
            </a:ext>
          </a:extLst>
        </xdr:cNvPr>
        <xdr:cNvGrpSpPr>
          <a:grpSpLocks noChangeAspect="1"/>
        </xdr:cNvGrpSpPr>
      </xdr:nvGrpSpPr>
      <xdr:grpSpPr>
        <a:xfrm>
          <a:off x="4959928" y="221107"/>
          <a:ext cx="360000" cy="360000"/>
          <a:chOff x="4499992" y="1556792"/>
          <a:chExt cx="2232248" cy="2232248"/>
        </a:xfrm>
      </xdr:grpSpPr>
      <xdr:sp macro="" textlink="">
        <xdr:nvSpPr>
          <xdr:cNvPr id="64" name="Oval 63">
            <a:extLst>
              <a:ext uri="{FF2B5EF4-FFF2-40B4-BE49-F238E27FC236}">
                <a16:creationId xmlns:a16="http://schemas.microsoft.com/office/drawing/2014/main" xmlns="" id="{00000000-0008-0000-0800-000040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65" name="Freeform 8">
            <a:extLst>
              <a:ext uri="{FF2B5EF4-FFF2-40B4-BE49-F238E27FC236}">
                <a16:creationId xmlns:a16="http://schemas.microsoft.com/office/drawing/2014/main" xmlns="" id="{00000000-0008-0000-0800-000041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4078865</xdr:colOff>
      <xdr:row>0</xdr:row>
      <xdr:rowOff>221107</xdr:rowOff>
    </xdr:from>
    <xdr:to>
      <xdr:col>1</xdr:col>
      <xdr:colOff>4438865</xdr:colOff>
      <xdr:row>1</xdr:row>
      <xdr:rowOff>164388</xdr:rowOff>
    </xdr:to>
    <xdr:grpSp>
      <xdr:nvGrpSpPr>
        <xdr:cNvPr id="66" name="Group 65">
          <a:hlinkClick xmlns:r="http://schemas.openxmlformats.org/officeDocument/2006/relationships" r:id="rId11" tooltip="Back"/>
          <a:extLst>
            <a:ext uri="{FF2B5EF4-FFF2-40B4-BE49-F238E27FC236}">
              <a16:creationId xmlns:a16="http://schemas.microsoft.com/office/drawing/2014/main" xmlns="" id="{00000000-0008-0000-0800-000042000000}"/>
            </a:ext>
          </a:extLst>
        </xdr:cNvPr>
        <xdr:cNvGrpSpPr>
          <a:grpSpLocks noChangeAspect="1"/>
        </xdr:cNvGrpSpPr>
      </xdr:nvGrpSpPr>
      <xdr:grpSpPr>
        <a:xfrm>
          <a:off x="4495584" y="221107"/>
          <a:ext cx="360000" cy="360000"/>
          <a:chOff x="4614645" y="221107"/>
          <a:chExt cx="360000" cy="361152"/>
        </a:xfrm>
      </xdr:grpSpPr>
      <xdr:sp macro="" textlink="">
        <xdr:nvSpPr>
          <xdr:cNvPr id="67" name="Oval 66">
            <a:extLst>
              <a:ext uri="{FF2B5EF4-FFF2-40B4-BE49-F238E27FC236}">
                <a16:creationId xmlns:a16="http://schemas.microsoft.com/office/drawing/2014/main" xmlns="" id="{00000000-0008-0000-0800-000043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68" name="Freeform 11">
            <a:extLst>
              <a:ext uri="{FF2B5EF4-FFF2-40B4-BE49-F238E27FC236}">
                <a16:creationId xmlns:a16="http://schemas.microsoft.com/office/drawing/2014/main" xmlns="" id="{00000000-0008-0000-0800-000044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2</xdr:col>
      <xdr:colOff>1204914</xdr:colOff>
      <xdr:row>0</xdr:row>
      <xdr:rowOff>264185</xdr:rowOff>
    </xdr:from>
    <xdr:to>
      <xdr:col>3</xdr:col>
      <xdr:colOff>718332</xdr:colOff>
      <xdr:row>1</xdr:row>
      <xdr:rowOff>121310</xdr:rowOff>
    </xdr:to>
    <xdr:sp macro="" textlink="">
      <xdr:nvSpPr>
        <xdr:cNvPr id="69" name="Rounded Rectangle 12">
          <a:hlinkClick xmlns:r="http://schemas.openxmlformats.org/officeDocument/2006/relationships" r:id="rId12"/>
          <a:extLst>
            <a:ext uri="{FF2B5EF4-FFF2-40B4-BE49-F238E27FC236}">
              <a16:creationId xmlns:a16="http://schemas.microsoft.com/office/drawing/2014/main" xmlns="" id="{00000000-0008-0000-0800-000045000000}"/>
            </a:ext>
          </a:extLst>
        </xdr:cNvPr>
        <xdr:cNvSpPr/>
      </xdr:nvSpPr>
      <xdr:spPr>
        <a:xfrm>
          <a:off x="7360445" y="264185"/>
          <a:ext cx="1573200"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Projections</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163272</xdr:colOff>
      <xdr:row>0</xdr:row>
      <xdr:rowOff>264185</xdr:rowOff>
    </xdr:from>
    <xdr:to>
      <xdr:col>6</xdr:col>
      <xdr:colOff>428625</xdr:colOff>
      <xdr:row>1</xdr:row>
      <xdr:rowOff>121310</xdr:rowOff>
    </xdr:to>
    <xdr:sp macro="" textlink="">
      <xdr:nvSpPr>
        <xdr:cNvPr id="20" name="Rounded Rectangle 12">
          <a:hlinkClick xmlns:r="http://schemas.openxmlformats.org/officeDocument/2006/relationships" r:id="rId1"/>
          <a:extLst>
            <a:ext uri="{FF2B5EF4-FFF2-40B4-BE49-F238E27FC236}">
              <a16:creationId xmlns:a16="http://schemas.microsoft.com/office/drawing/2014/main" xmlns="" id="{00000000-0008-0000-0900-000014000000}"/>
            </a:ext>
          </a:extLst>
        </xdr:cNvPr>
        <xdr:cNvSpPr/>
      </xdr:nvSpPr>
      <xdr:spPr>
        <a:xfrm>
          <a:off x="5532991" y="264185"/>
          <a:ext cx="1646478"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 Graphs</a:t>
          </a:r>
        </a:p>
      </xdr:txBody>
    </xdr:sp>
    <xdr:clientData/>
  </xdr:twoCellAnchor>
  <xdr:twoCellAnchor editAs="absolute">
    <xdr:from>
      <xdr:col>2</xdr:col>
      <xdr:colOff>423647</xdr:colOff>
      <xdr:row>0</xdr:row>
      <xdr:rowOff>221107</xdr:rowOff>
    </xdr:from>
    <xdr:to>
      <xdr:col>2</xdr:col>
      <xdr:colOff>783647</xdr:colOff>
      <xdr:row>1</xdr:row>
      <xdr:rowOff>164388</xdr:rowOff>
    </xdr:to>
    <xdr:grpSp>
      <xdr:nvGrpSpPr>
        <xdr:cNvPr id="21" name="Group 20">
          <a:hlinkClick xmlns:r="http://schemas.openxmlformats.org/officeDocument/2006/relationships" r:id="rId2" tooltip="Home"/>
          <a:extLst>
            <a:ext uri="{FF2B5EF4-FFF2-40B4-BE49-F238E27FC236}">
              <a16:creationId xmlns:a16="http://schemas.microsoft.com/office/drawing/2014/main" xmlns="" id="{00000000-0008-0000-0900-000015000000}"/>
            </a:ext>
          </a:extLst>
        </xdr:cNvPr>
        <xdr:cNvGrpSpPr>
          <a:grpSpLocks noChangeAspect="1"/>
        </xdr:cNvGrpSpPr>
      </xdr:nvGrpSpPr>
      <xdr:grpSpPr>
        <a:xfrm>
          <a:off x="4959928" y="221107"/>
          <a:ext cx="360000" cy="360000"/>
          <a:chOff x="4499992" y="1556792"/>
          <a:chExt cx="2232248" cy="2232248"/>
        </a:xfrm>
      </xdr:grpSpPr>
      <xdr:sp macro="" textlink="">
        <xdr:nvSpPr>
          <xdr:cNvPr id="22" name="Oval 21">
            <a:extLst>
              <a:ext uri="{FF2B5EF4-FFF2-40B4-BE49-F238E27FC236}">
                <a16:creationId xmlns:a16="http://schemas.microsoft.com/office/drawing/2014/main" xmlns="" id="{00000000-0008-0000-0900-000016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3" name="Freeform 8">
            <a:extLst>
              <a:ext uri="{FF2B5EF4-FFF2-40B4-BE49-F238E27FC236}">
                <a16:creationId xmlns:a16="http://schemas.microsoft.com/office/drawing/2014/main" xmlns="" id="{00000000-0008-0000-0900-000017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6</xdr:col>
      <xdr:colOff>609601</xdr:colOff>
      <xdr:row>0</xdr:row>
      <xdr:rowOff>264185</xdr:rowOff>
    </xdr:from>
    <xdr:to>
      <xdr:col>8</xdr:col>
      <xdr:colOff>835819</xdr:colOff>
      <xdr:row>1</xdr:row>
      <xdr:rowOff>121310</xdr:rowOff>
    </xdr:to>
    <xdr:sp macro="" textlink="">
      <xdr:nvSpPr>
        <xdr:cNvPr id="27" name="Rounded Rectangle 12">
          <a:hlinkClick xmlns:r="http://schemas.openxmlformats.org/officeDocument/2006/relationships" r:id="rId3"/>
          <a:extLst>
            <a:ext uri="{FF2B5EF4-FFF2-40B4-BE49-F238E27FC236}">
              <a16:creationId xmlns:a16="http://schemas.microsoft.com/office/drawing/2014/main" xmlns="" id="{00000000-0008-0000-0900-00001B000000}"/>
            </a:ext>
          </a:extLst>
        </xdr:cNvPr>
        <xdr:cNvSpPr/>
      </xdr:nvSpPr>
      <xdr:spPr>
        <a:xfrm>
          <a:off x="7360445" y="264185"/>
          <a:ext cx="2940843"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Summary Revenue and Expenditure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29</xdr:row>
      <xdr:rowOff>197427</xdr:rowOff>
    </xdr:from>
    <xdr:to>
      <xdr:col>2</xdr:col>
      <xdr:colOff>0</xdr:colOff>
      <xdr:row>29</xdr:row>
      <xdr:rowOff>197427</xdr:rowOff>
    </xdr:to>
    <xdr:sp macro="" textlink="">
      <xdr:nvSpPr>
        <xdr:cNvPr id="2" name="Rectangle 1" descr="ebd288e0-3328-498c-926b-65da8c8f582b">
          <a:extLst>
            <a:ext uri="{FF2B5EF4-FFF2-40B4-BE49-F238E27FC236}">
              <a16:creationId xmlns:a16="http://schemas.microsoft.com/office/drawing/2014/main" xmlns="" id="{00000000-0008-0000-0A00-000002000000}"/>
            </a:ext>
          </a:extLst>
        </xdr:cNvPr>
        <xdr:cNvSpPr>
          <a:spLocks noChangeArrowheads="1"/>
        </xdr:cNvSpPr>
      </xdr:nvSpPr>
      <xdr:spPr bwMode="auto">
        <a:xfrm>
          <a:off x="4038600" y="5226627"/>
          <a:ext cx="0" cy="0"/>
        </a:xfrm>
        <a:prstGeom prst="rect">
          <a:avLst/>
        </a:prstGeom>
        <a:noFill/>
        <a:ln w="9525">
          <a:solidFill>
            <a:srgbClr val="000000"/>
          </a:solidFill>
          <a:miter lim="800000"/>
          <a:headEnd/>
          <a:tailEnd/>
        </a:ln>
        <a:effectLst>
          <a:outerShdw dist="35921" dir="2700000" algn="ctr" rotWithShape="0">
            <a:srgbClr val="808080"/>
          </a:outerShdw>
        </a:effectLst>
      </xdr:spPr>
    </xdr:sp>
    <xdr:clientData/>
  </xdr:twoCellAnchor>
  <xdr:twoCellAnchor editAs="absolute">
    <xdr:from>
      <xdr:col>2</xdr:col>
      <xdr:colOff>1103866</xdr:colOff>
      <xdr:row>0</xdr:row>
      <xdr:rowOff>264185</xdr:rowOff>
    </xdr:from>
    <xdr:to>
      <xdr:col>4</xdr:col>
      <xdr:colOff>178594</xdr:colOff>
      <xdr:row>1</xdr:row>
      <xdr:rowOff>121310</xdr:rowOff>
    </xdr:to>
    <xdr:sp macro="" textlink="">
      <xdr:nvSpPr>
        <xdr:cNvPr id="10" name="Rounded Rectangle 12">
          <a:hlinkClick xmlns:r="http://schemas.openxmlformats.org/officeDocument/2006/relationships" r:id="rId1"/>
          <a:extLst>
            <a:ext uri="{FF2B5EF4-FFF2-40B4-BE49-F238E27FC236}">
              <a16:creationId xmlns:a16="http://schemas.microsoft.com/office/drawing/2014/main" xmlns="" id="{00000000-0008-0000-0A00-00000A000000}"/>
            </a:ext>
          </a:extLst>
        </xdr:cNvPr>
        <xdr:cNvSpPr/>
      </xdr:nvSpPr>
      <xdr:spPr>
        <a:xfrm>
          <a:off x="5532991" y="264185"/>
          <a:ext cx="1646478"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 Graphs</a:t>
          </a:r>
        </a:p>
      </xdr:txBody>
    </xdr:sp>
    <xdr:clientData/>
  </xdr:twoCellAnchor>
  <xdr:twoCellAnchor editAs="absolute">
    <xdr:from>
      <xdr:col>2</xdr:col>
      <xdr:colOff>530803</xdr:colOff>
      <xdr:row>0</xdr:row>
      <xdr:rowOff>221107</xdr:rowOff>
    </xdr:from>
    <xdr:to>
      <xdr:col>2</xdr:col>
      <xdr:colOff>890803</xdr:colOff>
      <xdr:row>1</xdr:row>
      <xdr:rowOff>164388</xdr:rowOff>
    </xdr:to>
    <xdr:grpSp>
      <xdr:nvGrpSpPr>
        <xdr:cNvPr id="11" name="Group 10">
          <a:hlinkClick xmlns:r="http://schemas.openxmlformats.org/officeDocument/2006/relationships" r:id="rId2" tooltip="Home"/>
          <a:extLst>
            <a:ext uri="{FF2B5EF4-FFF2-40B4-BE49-F238E27FC236}">
              <a16:creationId xmlns:a16="http://schemas.microsoft.com/office/drawing/2014/main" xmlns="" id="{00000000-0008-0000-0A00-00000B000000}"/>
            </a:ext>
          </a:extLst>
        </xdr:cNvPr>
        <xdr:cNvGrpSpPr>
          <a:grpSpLocks noChangeAspect="1"/>
        </xdr:cNvGrpSpPr>
      </xdr:nvGrpSpPr>
      <xdr:grpSpPr>
        <a:xfrm>
          <a:off x="4959928" y="221107"/>
          <a:ext cx="360000" cy="360000"/>
          <a:chOff x="4499992" y="1556792"/>
          <a:chExt cx="2232248" cy="2232248"/>
        </a:xfrm>
      </xdr:grpSpPr>
      <xdr:sp macro="" textlink="">
        <xdr:nvSpPr>
          <xdr:cNvPr id="12" name="Oval 11">
            <a:extLst>
              <a:ext uri="{FF2B5EF4-FFF2-40B4-BE49-F238E27FC236}">
                <a16:creationId xmlns:a16="http://schemas.microsoft.com/office/drawing/2014/main" xmlns="" id="{00000000-0008-0000-0A00-00000C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3" name="Freeform 8">
            <a:extLst>
              <a:ext uri="{FF2B5EF4-FFF2-40B4-BE49-F238E27FC236}">
                <a16:creationId xmlns:a16="http://schemas.microsoft.com/office/drawing/2014/main" xmlns="" id="{00000000-0008-0000-0A00-00000D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2</xdr:col>
      <xdr:colOff>66459</xdr:colOff>
      <xdr:row>0</xdr:row>
      <xdr:rowOff>221107</xdr:rowOff>
    </xdr:from>
    <xdr:to>
      <xdr:col>2</xdr:col>
      <xdr:colOff>426459</xdr:colOff>
      <xdr:row>1</xdr:row>
      <xdr:rowOff>164388</xdr:rowOff>
    </xdr:to>
    <xdr:grpSp>
      <xdr:nvGrpSpPr>
        <xdr:cNvPr id="14" name="Group 13">
          <a:hlinkClick xmlns:r="http://schemas.openxmlformats.org/officeDocument/2006/relationships" r:id="rId3" tooltip="Back"/>
          <a:extLst>
            <a:ext uri="{FF2B5EF4-FFF2-40B4-BE49-F238E27FC236}">
              <a16:creationId xmlns:a16="http://schemas.microsoft.com/office/drawing/2014/main" xmlns="" id="{00000000-0008-0000-0A00-00000E000000}"/>
            </a:ext>
          </a:extLst>
        </xdr:cNvPr>
        <xdr:cNvGrpSpPr>
          <a:grpSpLocks noChangeAspect="1"/>
        </xdr:cNvGrpSpPr>
      </xdr:nvGrpSpPr>
      <xdr:grpSpPr>
        <a:xfrm>
          <a:off x="4495584" y="221107"/>
          <a:ext cx="360000" cy="360000"/>
          <a:chOff x="4614645" y="221107"/>
          <a:chExt cx="360000" cy="361152"/>
        </a:xfrm>
      </xdr:grpSpPr>
      <xdr:sp macro="" textlink="">
        <xdr:nvSpPr>
          <xdr:cNvPr id="15" name="Oval 14">
            <a:extLst>
              <a:ext uri="{FF2B5EF4-FFF2-40B4-BE49-F238E27FC236}">
                <a16:creationId xmlns:a16="http://schemas.microsoft.com/office/drawing/2014/main" xmlns="" id="{00000000-0008-0000-0A00-00000F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6" name="Freeform 11">
            <a:extLst>
              <a:ext uri="{FF2B5EF4-FFF2-40B4-BE49-F238E27FC236}">
                <a16:creationId xmlns:a16="http://schemas.microsoft.com/office/drawing/2014/main" xmlns="" id="{00000000-0008-0000-0A00-000010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7</xdr:col>
      <xdr:colOff>374651</xdr:colOff>
      <xdr:row>24</xdr:row>
      <xdr:rowOff>133350</xdr:rowOff>
    </xdr:from>
    <xdr:to>
      <xdr:col>16</xdr:col>
      <xdr:colOff>85725</xdr:colOff>
      <xdr:row>49</xdr:row>
      <xdr:rowOff>76200</xdr:rowOff>
    </xdr:to>
    <xdr:graphicFrame macro="">
      <xdr:nvGraphicFramePr>
        <xdr:cNvPr id="2" name="Chart 1">
          <a:extLst>
            <a:ext uri="{FF2B5EF4-FFF2-40B4-BE49-F238E27FC236}">
              <a16:creationId xmlns:a16="http://schemas.microsoft.com/office/drawing/2014/main" xmlns=""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editAs="absolute">
    <xdr:from>
      <xdr:col>1</xdr:col>
      <xdr:colOff>68038</xdr:colOff>
      <xdr:row>24</xdr:row>
      <xdr:rowOff>120561</xdr:rowOff>
    </xdr:from>
    <xdr:to>
      <xdr:col>7</xdr:col>
      <xdr:colOff>180976</xdr:colOff>
      <xdr:row>49</xdr:row>
      <xdr:rowOff>66675</xdr:rowOff>
    </xdr:to>
    <xdr:graphicFrame macro="">
      <xdr:nvGraphicFramePr>
        <xdr:cNvPr id="3" name="Chart 2">
          <a:extLst>
            <a:ext uri="{FF2B5EF4-FFF2-40B4-BE49-F238E27FC236}">
              <a16:creationId xmlns:a16="http://schemas.microsoft.com/office/drawing/2014/main" xmlns=""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editAs="absolute">
    <xdr:from>
      <xdr:col>1</xdr:col>
      <xdr:colOff>71665</xdr:colOff>
      <xdr:row>50</xdr:row>
      <xdr:rowOff>87085</xdr:rowOff>
    </xdr:from>
    <xdr:to>
      <xdr:col>7</xdr:col>
      <xdr:colOff>180974</xdr:colOff>
      <xdr:row>73</xdr:row>
      <xdr:rowOff>95250</xdr:rowOff>
    </xdr:to>
    <xdr:graphicFrame macro="">
      <xdr:nvGraphicFramePr>
        <xdr:cNvPr id="4" name="Chart 3">
          <a:extLst>
            <a:ext uri="{FF2B5EF4-FFF2-40B4-BE49-F238E27FC236}">
              <a16:creationId xmlns:a16="http://schemas.microsoft.com/office/drawing/2014/main" xmlns="" id="{00000000-0008-0000-0B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editAs="absolute">
    <xdr:from>
      <xdr:col>7</xdr:col>
      <xdr:colOff>381001</xdr:colOff>
      <xdr:row>50</xdr:row>
      <xdr:rowOff>81303</xdr:rowOff>
    </xdr:from>
    <xdr:to>
      <xdr:col>16</xdr:col>
      <xdr:colOff>85726</xdr:colOff>
      <xdr:row>73</xdr:row>
      <xdr:rowOff>95250</xdr:rowOff>
    </xdr:to>
    <xdr:graphicFrame macro="">
      <xdr:nvGraphicFramePr>
        <xdr:cNvPr id="5" name="Chart 4">
          <a:extLst>
            <a:ext uri="{FF2B5EF4-FFF2-40B4-BE49-F238E27FC236}">
              <a16:creationId xmlns:a16="http://schemas.microsoft.com/office/drawing/2014/main" xmlns=""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editAs="absolute">
    <xdr:from>
      <xdr:col>5</xdr:col>
      <xdr:colOff>627616</xdr:colOff>
      <xdr:row>0</xdr:row>
      <xdr:rowOff>264185</xdr:rowOff>
    </xdr:from>
    <xdr:to>
      <xdr:col>9</xdr:col>
      <xdr:colOff>104776</xdr:colOff>
      <xdr:row>1</xdr:row>
      <xdr:rowOff>121310</xdr:rowOff>
    </xdr:to>
    <xdr:sp macro="" textlink="">
      <xdr:nvSpPr>
        <xdr:cNvPr id="13" name="Rounded Rectangle 12">
          <a:hlinkClick xmlns:r="http://schemas.openxmlformats.org/officeDocument/2006/relationships" r:id="rId5"/>
          <a:extLst>
            <a:ext uri="{FF2B5EF4-FFF2-40B4-BE49-F238E27FC236}">
              <a16:creationId xmlns:a16="http://schemas.microsoft.com/office/drawing/2014/main" xmlns="" id="{00000000-0008-0000-0B00-00000D000000}"/>
            </a:ext>
          </a:extLst>
        </xdr:cNvPr>
        <xdr:cNvSpPr/>
      </xdr:nvSpPr>
      <xdr:spPr>
        <a:xfrm>
          <a:off x="5523466" y="264185"/>
          <a:ext cx="2372760" cy="276225"/>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Return to Data Entry</a:t>
          </a:r>
        </a:p>
      </xdr:txBody>
    </xdr:sp>
    <xdr:clientData/>
  </xdr:twoCellAnchor>
  <xdr:twoCellAnchor editAs="absolute">
    <xdr:from>
      <xdr:col>5</xdr:col>
      <xdr:colOff>54553</xdr:colOff>
      <xdr:row>0</xdr:row>
      <xdr:rowOff>221107</xdr:rowOff>
    </xdr:from>
    <xdr:to>
      <xdr:col>5</xdr:col>
      <xdr:colOff>414553</xdr:colOff>
      <xdr:row>1</xdr:row>
      <xdr:rowOff>164388</xdr:rowOff>
    </xdr:to>
    <xdr:grpSp>
      <xdr:nvGrpSpPr>
        <xdr:cNvPr id="14" name="Group 13">
          <a:hlinkClick xmlns:r="http://schemas.openxmlformats.org/officeDocument/2006/relationships" r:id="rId6" tooltip="Home"/>
          <a:extLst>
            <a:ext uri="{FF2B5EF4-FFF2-40B4-BE49-F238E27FC236}">
              <a16:creationId xmlns:a16="http://schemas.microsoft.com/office/drawing/2014/main" xmlns="" id="{00000000-0008-0000-0B00-00000E000000}"/>
            </a:ext>
          </a:extLst>
        </xdr:cNvPr>
        <xdr:cNvGrpSpPr>
          <a:grpSpLocks noChangeAspect="1"/>
        </xdr:cNvGrpSpPr>
      </xdr:nvGrpSpPr>
      <xdr:grpSpPr>
        <a:xfrm>
          <a:off x="4959928" y="221107"/>
          <a:ext cx="360000" cy="360000"/>
          <a:chOff x="4499992" y="1556792"/>
          <a:chExt cx="2232248" cy="2232248"/>
        </a:xfrm>
      </xdr:grpSpPr>
      <xdr:sp macro="" textlink="">
        <xdr:nvSpPr>
          <xdr:cNvPr id="15" name="Oval 14">
            <a:extLst>
              <a:ext uri="{FF2B5EF4-FFF2-40B4-BE49-F238E27FC236}">
                <a16:creationId xmlns:a16="http://schemas.microsoft.com/office/drawing/2014/main" xmlns="" id="{00000000-0008-0000-0B00-00000F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6" name="Freeform 8">
            <a:extLst>
              <a:ext uri="{FF2B5EF4-FFF2-40B4-BE49-F238E27FC236}">
                <a16:creationId xmlns:a16="http://schemas.microsoft.com/office/drawing/2014/main" xmlns="" id="{00000000-0008-0000-0B00-000010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4</xdr:col>
      <xdr:colOff>316490</xdr:colOff>
      <xdr:row>0</xdr:row>
      <xdr:rowOff>221107</xdr:rowOff>
    </xdr:from>
    <xdr:to>
      <xdr:col>4</xdr:col>
      <xdr:colOff>676490</xdr:colOff>
      <xdr:row>1</xdr:row>
      <xdr:rowOff>164388</xdr:rowOff>
    </xdr:to>
    <xdr:grpSp>
      <xdr:nvGrpSpPr>
        <xdr:cNvPr id="17" name="Group 16">
          <a:hlinkClick xmlns:r="http://schemas.openxmlformats.org/officeDocument/2006/relationships" r:id="rId7" tooltip="Back"/>
          <a:extLst>
            <a:ext uri="{FF2B5EF4-FFF2-40B4-BE49-F238E27FC236}">
              <a16:creationId xmlns:a16="http://schemas.microsoft.com/office/drawing/2014/main" xmlns="" id="{00000000-0008-0000-0B00-000011000000}"/>
            </a:ext>
          </a:extLst>
        </xdr:cNvPr>
        <xdr:cNvGrpSpPr>
          <a:grpSpLocks noChangeAspect="1"/>
        </xdr:cNvGrpSpPr>
      </xdr:nvGrpSpPr>
      <xdr:grpSpPr>
        <a:xfrm>
          <a:off x="4495584" y="221107"/>
          <a:ext cx="360000" cy="360000"/>
          <a:chOff x="4614645" y="221107"/>
          <a:chExt cx="360000" cy="361152"/>
        </a:xfrm>
      </xdr:grpSpPr>
      <xdr:sp macro="" textlink="">
        <xdr:nvSpPr>
          <xdr:cNvPr id="18" name="Oval 17">
            <a:extLst>
              <a:ext uri="{FF2B5EF4-FFF2-40B4-BE49-F238E27FC236}">
                <a16:creationId xmlns:a16="http://schemas.microsoft.com/office/drawing/2014/main" xmlns="" id="{00000000-0008-0000-0B00-000012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5" name="Freeform 11">
            <a:extLst>
              <a:ext uri="{FF2B5EF4-FFF2-40B4-BE49-F238E27FC236}">
                <a16:creationId xmlns:a16="http://schemas.microsoft.com/office/drawing/2014/main" xmlns="" id="{00000000-0008-0000-0B00-000019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50006</xdr:colOff>
      <xdr:row>21</xdr:row>
      <xdr:rowOff>142871</xdr:rowOff>
    </xdr:from>
    <xdr:to>
      <xdr:col>1</xdr:col>
      <xdr:colOff>4991100</xdr:colOff>
      <xdr:row>22</xdr:row>
      <xdr:rowOff>132371</xdr:rowOff>
    </xdr:to>
    <xdr:grpSp>
      <xdr:nvGrpSpPr>
        <xdr:cNvPr id="12" name="Group 11">
          <a:extLst>
            <a:ext uri="{FF2B5EF4-FFF2-40B4-BE49-F238E27FC236}">
              <a16:creationId xmlns:a16="http://schemas.microsoft.com/office/drawing/2014/main" xmlns="" id="{00000000-0008-0000-0C00-00000C000000}"/>
            </a:ext>
          </a:extLst>
        </xdr:cNvPr>
        <xdr:cNvGrpSpPr/>
      </xdr:nvGrpSpPr>
      <xdr:grpSpPr>
        <a:xfrm>
          <a:off x="478631" y="10798965"/>
          <a:ext cx="4941094" cy="180000"/>
          <a:chOff x="392906" y="10403682"/>
          <a:chExt cx="4941094" cy="180000"/>
        </a:xfrm>
      </xdr:grpSpPr>
      <xdr:sp macro="" textlink="">
        <xdr:nvSpPr>
          <xdr:cNvPr id="13" name="Rectangle 12">
            <a:extLst>
              <a:ext uri="{FF2B5EF4-FFF2-40B4-BE49-F238E27FC236}">
                <a16:creationId xmlns:a16="http://schemas.microsoft.com/office/drawing/2014/main" xmlns="" id="{00000000-0008-0000-0C00-00000D000000}"/>
              </a:ext>
            </a:extLst>
          </xdr:cNvPr>
          <xdr:cNvSpPr/>
        </xdr:nvSpPr>
        <xdr:spPr>
          <a:xfrm>
            <a:off x="392906" y="10403682"/>
            <a:ext cx="607220" cy="180000"/>
          </a:xfrm>
          <a:prstGeom prst="rect">
            <a:avLst/>
          </a:prstGeom>
          <a:solidFill>
            <a:sysClr val="window" lastClr="FFFFFF"/>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4" name="Rectangle 13">
            <a:extLst>
              <a:ext uri="{FF2B5EF4-FFF2-40B4-BE49-F238E27FC236}">
                <a16:creationId xmlns:a16="http://schemas.microsoft.com/office/drawing/2014/main" xmlns="" id="{00000000-0008-0000-0C00-00000E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White cells are for filling out</a:t>
            </a:r>
          </a:p>
        </xdr:txBody>
      </xdr:sp>
    </xdr:grpSp>
    <xdr:clientData/>
  </xdr:twoCellAnchor>
  <xdr:twoCellAnchor>
    <xdr:from>
      <xdr:col>1</xdr:col>
      <xdr:colOff>47625</xdr:colOff>
      <xdr:row>23</xdr:row>
      <xdr:rowOff>82150</xdr:rowOff>
    </xdr:from>
    <xdr:to>
      <xdr:col>1</xdr:col>
      <xdr:colOff>4988719</xdr:colOff>
      <xdr:row>24</xdr:row>
      <xdr:rowOff>71650</xdr:rowOff>
    </xdr:to>
    <xdr:grpSp>
      <xdr:nvGrpSpPr>
        <xdr:cNvPr id="15" name="Group 14">
          <a:extLst>
            <a:ext uri="{FF2B5EF4-FFF2-40B4-BE49-F238E27FC236}">
              <a16:creationId xmlns:a16="http://schemas.microsoft.com/office/drawing/2014/main" xmlns="" id="{00000000-0008-0000-0C00-00000F000000}"/>
            </a:ext>
          </a:extLst>
        </xdr:cNvPr>
        <xdr:cNvGrpSpPr/>
      </xdr:nvGrpSpPr>
      <xdr:grpSpPr>
        <a:xfrm>
          <a:off x="476250" y="11119244"/>
          <a:ext cx="4941094" cy="180000"/>
          <a:chOff x="392906" y="10403682"/>
          <a:chExt cx="4941094" cy="180000"/>
        </a:xfrm>
      </xdr:grpSpPr>
      <xdr:sp macro="" textlink="">
        <xdr:nvSpPr>
          <xdr:cNvPr id="16" name="Rectangle 15">
            <a:extLst>
              <a:ext uri="{FF2B5EF4-FFF2-40B4-BE49-F238E27FC236}">
                <a16:creationId xmlns:a16="http://schemas.microsoft.com/office/drawing/2014/main" xmlns="" id="{00000000-0008-0000-0C00-000010000000}"/>
              </a:ext>
            </a:extLst>
          </xdr:cNvPr>
          <xdr:cNvSpPr/>
        </xdr:nvSpPr>
        <xdr:spPr>
          <a:xfrm>
            <a:off x="392906" y="10403682"/>
            <a:ext cx="607220" cy="180000"/>
          </a:xfrm>
          <a:prstGeom prst="rect">
            <a:avLst/>
          </a:prstGeom>
          <a:solidFill>
            <a:schemeClr val="accent6"/>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7" name="Rectangle 16">
            <a:extLst>
              <a:ext uri="{FF2B5EF4-FFF2-40B4-BE49-F238E27FC236}">
                <a16:creationId xmlns:a16="http://schemas.microsoft.com/office/drawing/2014/main" xmlns="" id="{00000000-0008-0000-0C00-000011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Pink cells are optional</a:t>
            </a:r>
          </a:p>
        </xdr:txBody>
      </xdr:sp>
    </xdr:grpSp>
    <xdr:clientData/>
  </xdr:twoCellAnchor>
  <xdr:twoCellAnchor>
    <xdr:from>
      <xdr:col>1</xdr:col>
      <xdr:colOff>47625</xdr:colOff>
      <xdr:row>25</xdr:row>
      <xdr:rowOff>21428</xdr:rowOff>
    </xdr:from>
    <xdr:to>
      <xdr:col>1</xdr:col>
      <xdr:colOff>4988719</xdr:colOff>
      <xdr:row>26</xdr:row>
      <xdr:rowOff>10928</xdr:rowOff>
    </xdr:to>
    <xdr:grpSp>
      <xdr:nvGrpSpPr>
        <xdr:cNvPr id="18" name="Group 17">
          <a:extLst>
            <a:ext uri="{FF2B5EF4-FFF2-40B4-BE49-F238E27FC236}">
              <a16:creationId xmlns:a16="http://schemas.microsoft.com/office/drawing/2014/main" xmlns="" id="{00000000-0008-0000-0C00-000012000000}"/>
            </a:ext>
          </a:extLst>
        </xdr:cNvPr>
        <xdr:cNvGrpSpPr/>
      </xdr:nvGrpSpPr>
      <xdr:grpSpPr>
        <a:xfrm>
          <a:off x="476250" y="11439522"/>
          <a:ext cx="4941094" cy="180000"/>
          <a:chOff x="392906" y="10403682"/>
          <a:chExt cx="4941094" cy="180000"/>
        </a:xfrm>
      </xdr:grpSpPr>
      <xdr:sp macro="" textlink="">
        <xdr:nvSpPr>
          <xdr:cNvPr id="25" name="Rectangle 24">
            <a:extLst>
              <a:ext uri="{FF2B5EF4-FFF2-40B4-BE49-F238E27FC236}">
                <a16:creationId xmlns:a16="http://schemas.microsoft.com/office/drawing/2014/main" xmlns="" id="{00000000-0008-0000-0C00-000019000000}"/>
              </a:ext>
            </a:extLst>
          </xdr:cNvPr>
          <xdr:cNvSpPr/>
        </xdr:nvSpPr>
        <xdr:spPr>
          <a:xfrm>
            <a:off x="392906" y="10403682"/>
            <a:ext cx="607220" cy="180000"/>
          </a:xfrm>
          <a:prstGeom prst="rect">
            <a:avLst/>
          </a:prstGeom>
          <a:solidFill>
            <a:schemeClr val="bg1">
              <a:lumMod val="50000"/>
            </a:schemeClr>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6" name="Rectangle 25">
            <a:extLst>
              <a:ext uri="{FF2B5EF4-FFF2-40B4-BE49-F238E27FC236}">
                <a16:creationId xmlns:a16="http://schemas.microsoft.com/office/drawing/2014/main" xmlns="" id="{00000000-0008-0000-0C00-00001A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Grey  cells  can be  edited</a:t>
            </a:r>
          </a:p>
        </xdr:txBody>
      </xdr:sp>
    </xdr:grpSp>
    <xdr:clientData/>
  </xdr:twoCellAnchor>
  <xdr:twoCellAnchor editAs="absolute">
    <xdr:from>
      <xdr:col>1</xdr:col>
      <xdr:colOff>5104366</xdr:colOff>
      <xdr:row>0</xdr:row>
      <xdr:rowOff>264185</xdr:rowOff>
    </xdr:from>
    <xdr:to>
      <xdr:col>1</xdr:col>
      <xdr:colOff>7486651</xdr:colOff>
      <xdr:row>1</xdr:row>
      <xdr:rowOff>121310</xdr:rowOff>
    </xdr:to>
    <xdr:sp macro="" textlink="">
      <xdr:nvSpPr>
        <xdr:cNvPr id="27" name="Rounded Rectangle 12">
          <a:hlinkClick xmlns:r="http://schemas.openxmlformats.org/officeDocument/2006/relationships" r:id="rId1"/>
          <a:extLst>
            <a:ext uri="{FF2B5EF4-FFF2-40B4-BE49-F238E27FC236}">
              <a16:creationId xmlns:a16="http://schemas.microsoft.com/office/drawing/2014/main" xmlns="" id="{00000000-0008-0000-0C00-00001B000000}"/>
            </a:ext>
          </a:extLst>
        </xdr:cNvPr>
        <xdr:cNvSpPr/>
      </xdr:nvSpPr>
      <xdr:spPr>
        <a:xfrm>
          <a:off x="5532991" y="264185"/>
          <a:ext cx="2382285" cy="276225"/>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IRC's direct support cost website</a:t>
          </a:r>
        </a:p>
      </xdr:txBody>
    </xdr:sp>
    <xdr:clientData/>
  </xdr:twoCellAnchor>
  <xdr:twoCellAnchor editAs="absolute">
    <xdr:from>
      <xdr:col>1</xdr:col>
      <xdr:colOff>4531303</xdr:colOff>
      <xdr:row>0</xdr:row>
      <xdr:rowOff>221107</xdr:rowOff>
    </xdr:from>
    <xdr:to>
      <xdr:col>1</xdr:col>
      <xdr:colOff>4891303</xdr:colOff>
      <xdr:row>1</xdr:row>
      <xdr:rowOff>164388</xdr:rowOff>
    </xdr:to>
    <xdr:grpSp>
      <xdr:nvGrpSpPr>
        <xdr:cNvPr id="28" name="Group 27">
          <a:hlinkClick xmlns:r="http://schemas.openxmlformats.org/officeDocument/2006/relationships" r:id="rId2" tooltip="Home"/>
          <a:extLst>
            <a:ext uri="{FF2B5EF4-FFF2-40B4-BE49-F238E27FC236}">
              <a16:creationId xmlns:a16="http://schemas.microsoft.com/office/drawing/2014/main" xmlns="" id="{00000000-0008-0000-0C00-00001C000000}"/>
            </a:ext>
          </a:extLst>
        </xdr:cNvPr>
        <xdr:cNvGrpSpPr>
          <a:grpSpLocks noChangeAspect="1"/>
        </xdr:cNvGrpSpPr>
      </xdr:nvGrpSpPr>
      <xdr:grpSpPr>
        <a:xfrm>
          <a:off x="4959928" y="221107"/>
          <a:ext cx="360000" cy="360000"/>
          <a:chOff x="4499992" y="1556792"/>
          <a:chExt cx="2232248" cy="2232248"/>
        </a:xfrm>
      </xdr:grpSpPr>
      <xdr:sp macro="" textlink="">
        <xdr:nvSpPr>
          <xdr:cNvPr id="29" name="Oval 28">
            <a:extLst>
              <a:ext uri="{FF2B5EF4-FFF2-40B4-BE49-F238E27FC236}">
                <a16:creationId xmlns:a16="http://schemas.microsoft.com/office/drawing/2014/main" xmlns="" id="{00000000-0008-0000-0C00-00001D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30" name="Freeform 8">
            <a:extLst>
              <a:ext uri="{FF2B5EF4-FFF2-40B4-BE49-F238E27FC236}">
                <a16:creationId xmlns:a16="http://schemas.microsoft.com/office/drawing/2014/main" xmlns="" id="{00000000-0008-0000-0C00-00001E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4066959</xdr:colOff>
      <xdr:row>0</xdr:row>
      <xdr:rowOff>221107</xdr:rowOff>
    </xdr:from>
    <xdr:to>
      <xdr:col>1</xdr:col>
      <xdr:colOff>4426959</xdr:colOff>
      <xdr:row>1</xdr:row>
      <xdr:rowOff>164388</xdr:rowOff>
    </xdr:to>
    <xdr:grpSp>
      <xdr:nvGrpSpPr>
        <xdr:cNvPr id="31" name="Group 30">
          <a:hlinkClick xmlns:r="http://schemas.openxmlformats.org/officeDocument/2006/relationships" r:id="rId2" tooltip="Back"/>
          <a:extLst>
            <a:ext uri="{FF2B5EF4-FFF2-40B4-BE49-F238E27FC236}">
              <a16:creationId xmlns:a16="http://schemas.microsoft.com/office/drawing/2014/main" xmlns="" id="{00000000-0008-0000-0C00-00001F000000}"/>
            </a:ext>
          </a:extLst>
        </xdr:cNvPr>
        <xdr:cNvGrpSpPr>
          <a:grpSpLocks noChangeAspect="1"/>
        </xdr:cNvGrpSpPr>
      </xdr:nvGrpSpPr>
      <xdr:grpSpPr>
        <a:xfrm>
          <a:off x="4495584" y="221107"/>
          <a:ext cx="360000" cy="360000"/>
          <a:chOff x="4614645" y="221107"/>
          <a:chExt cx="360000" cy="361152"/>
        </a:xfrm>
      </xdr:grpSpPr>
      <xdr:sp macro="" textlink="">
        <xdr:nvSpPr>
          <xdr:cNvPr id="32" name="Oval 31">
            <a:extLst>
              <a:ext uri="{FF2B5EF4-FFF2-40B4-BE49-F238E27FC236}">
                <a16:creationId xmlns:a16="http://schemas.microsoft.com/office/drawing/2014/main" xmlns="" id="{00000000-0008-0000-0C00-000020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33" name="Freeform 11">
            <a:extLst>
              <a:ext uri="{FF2B5EF4-FFF2-40B4-BE49-F238E27FC236}">
                <a16:creationId xmlns:a16="http://schemas.microsoft.com/office/drawing/2014/main" xmlns="" id="{00000000-0008-0000-0C00-000021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7638016</xdr:colOff>
      <xdr:row>0</xdr:row>
      <xdr:rowOff>264185</xdr:rowOff>
    </xdr:from>
    <xdr:to>
      <xdr:col>2</xdr:col>
      <xdr:colOff>476250</xdr:colOff>
      <xdr:row>1</xdr:row>
      <xdr:rowOff>121310</xdr:rowOff>
    </xdr:to>
    <xdr:sp macro="" textlink="">
      <xdr:nvSpPr>
        <xdr:cNvPr id="35" name="Rounded Rectangle 12">
          <a:hlinkClick xmlns:r="http://schemas.openxmlformats.org/officeDocument/2006/relationships" r:id="rId3"/>
          <a:extLst>
            <a:ext uri="{FF2B5EF4-FFF2-40B4-BE49-F238E27FC236}">
              <a16:creationId xmlns:a16="http://schemas.microsoft.com/office/drawing/2014/main" xmlns="" id="{00000000-0008-0000-0C00-000023000000}"/>
            </a:ext>
          </a:extLst>
        </xdr:cNvPr>
        <xdr:cNvSpPr/>
      </xdr:nvSpPr>
      <xdr:spPr>
        <a:xfrm>
          <a:off x="8066641" y="264185"/>
          <a:ext cx="1553609" cy="276225"/>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Enter Data</a:t>
          </a:r>
        </a:p>
      </xdr:txBody>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2</xdr:col>
      <xdr:colOff>484741</xdr:colOff>
      <xdr:row>0</xdr:row>
      <xdr:rowOff>264185</xdr:rowOff>
    </xdr:from>
    <xdr:to>
      <xdr:col>3</xdr:col>
      <xdr:colOff>1366838</xdr:colOff>
      <xdr:row>2</xdr:row>
      <xdr:rowOff>121310</xdr:rowOff>
    </xdr:to>
    <xdr:sp macro="" textlink="">
      <xdr:nvSpPr>
        <xdr:cNvPr id="9" name="Rounded Rectangle 12">
          <a:hlinkClick xmlns:r="http://schemas.openxmlformats.org/officeDocument/2006/relationships" r:id="rId1"/>
          <a:extLst>
            <a:ext uri="{FF2B5EF4-FFF2-40B4-BE49-F238E27FC236}">
              <a16:creationId xmlns:a16="http://schemas.microsoft.com/office/drawing/2014/main" xmlns="" id="{00000000-0008-0000-0D00-000009000000}"/>
            </a:ext>
          </a:extLst>
        </xdr:cNvPr>
        <xdr:cNvSpPr/>
      </xdr:nvSpPr>
      <xdr:spPr>
        <a:xfrm>
          <a:off x="5532991" y="264185"/>
          <a:ext cx="2382285"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 Graphs</a:t>
          </a:r>
        </a:p>
      </xdr:txBody>
    </xdr:sp>
    <xdr:clientData/>
  </xdr:twoCellAnchor>
  <xdr:twoCellAnchor editAs="absolute">
    <xdr:from>
      <xdr:col>1</xdr:col>
      <xdr:colOff>4686084</xdr:colOff>
      <xdr:row>0</xdr:row>
      <xdr:rowOff>221107</xdr:rowOff>
    </xdr:from>
    <xdr:to>
      <xdr:col>2</xdr:col>
      <xdr:colOff>271678</xdr:colOff>
      <xdr:row>2</xdr:row>
      <xdr:rowOff>164388</xdr:rowOff>
    </xdr:to>
    <xdr:grpSp>
      <xdr:nvGrpSpPr>
        <xdr:cNvPr id="10" name="Group 9">
          <a:hlinkClick xmlns:r="http://schemas.openxmlformats.org/officeDocument/2006/relationships" r:id="rId2" tooltip="Home"/>
          <a:extLst>
            <a:ext uri="{FF2B5EF4-FFF2-40B4-BE49-F238E27FC236}">
              <a16:creationId xmlns:a16="http://schemas.microsoft.com/office/drawing/2014/main" xmlns="" id="{00000000-0008-0000-0D00-00000A000000}"/>
            </a:ext>
          </a:extLst>
        </xdr:cNvPr>
        <xdr:cNvGrpSpPr>
          <a:grpSpLocks noChangeAspect="1"/>
        </xdr:cNvGrpSpPr>
      </xdr:nvGrpSpPr>
      <xdr:grpSpPr>
        <a:xfrm>
          <a:off x="4959928" y="221107"/>
          <a:ext cx="360000" cy="360000"/>
          <a:chOff x="4499992" y="1556792"/>
          <a:chExt cx="2232248" cy="2232248"/>
        </a:xfrm>
      </xdr:grpSpPr>
      <xdr:sp macro="" textlink="">
        <xdr:nvSpPr>
          <xdr:cNvPr id="11" name="Oval 10">
            <a:extLst>
              <a:ext uri="{FF2B5EF4-FFF2-40B4-BE49-F238E27FC236}">
                <a16:creationId xmlns:a16="http://schemas.microsoft.com/office/drawing/2014/main" xmlns="" id="{00000000-0008-0000-0D00-00000B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3" name="Freeform 8">
            <a:extLst>
              <a:ext uri="{FF2B5EF4-FFF2-40B4-BE49-F238E27FC236}">
                <a16:creationId xmlns:a16="http://schemas.microsoft.com/office/drawing/2014/main" xmlns="" id="{00000000-0008-0000-0D00-00000D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4221740</xdr:colOff>
      <xdr:row>0</xdr:row>
      <xdr:rowOff>221107</xdr:rowOff>
    </xdr:from>
    <xdr:to>
      <xdr:col>1</xdr:col>
      <xdr:colOff>4581740</xdr:colOff>
      <xdr:row>2</xdr:row>
      <xdr:rowOff>164388</xdr:rowOff>
    </xdr:to>
    <xdr:grpSp>
      <xdr:nvGrpSpPr>
        <xdr:cNvPr id="14" name="Group 13">
          <a:hlinkClick xmlns:r="http://schemas.openxmlformats.org/officeDocument/2006/relationships" r:id="rId3" tooltip="Back"/>
          <a:extLst>
            <a:ext uri="{FF2B5EF4-FFF2-40B4-BE49-F238E27FC236}">
              <a16:creationId xmlns:a16="http://schemas.microsoft.com/office/drawing/2014/main" xmlns="" id="{00000000-0008-0000-0D00-00000E000000}"/>
            </a:ext>
          </a:extLst>
        </xdr:cNvPr>
        <xdr:cNvGrpSpPr>
          <a:grpSpLocks noChangeAspect="1"/>
        </xdr:cNvGrpSpPr>
      </xdr:nvGrpSpPr>
      <xdr:grpSpPr>
        <a:xfrm>
          <a:off x="4495584" y="221107"/>
          <a:ext cx="360000" cy="360000"/>
          <a:chOff x="4614645" y="221107"/>
          <a:chExt cx="360000" cy="361152"/>
        </a:xfrm>
      </xdr:grpSpPr>
      <xdr:sp macro="" textlink="">
        <xdr:nvSpPr>
          <xdr:cNvPr id="15" name="Oval 14">
            <a:extLst>
              <a:ext uri="{FF2B5EF4-FFF2-40B4-BE49-F238E27FC236}">
                <a16:creationId xmlns:a16="http://schemas.microsoft.com/office/drawing/2014/main" xmlns="" id="{00000000-0008-0000-0D00-00000F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2" name="Freeform 11">
            <a:extLst>
              <a:ext uri="{FF2B5EF4-FFF2-40B4-BE49-F238E27FC236}">
                <a16:creationId xmlns:a16="http://schemas.microsoft.com/office/drawing/2014/main" xmlns="" id="{00000000-0008-0000-0D00-000016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323850</xdr:colOff>
      <xdr:row>3</xdr:row>
      <xdr:rowOff>130443</xdr:rowOff>
    </xdr:from>
    <xdr:to>
      <xdr:col>10</xdr:col>
      <xdr:colOff>419100</xdr:colOff>
      <xdr:row>26</xdr:row>
      <xdr:rowOff>66675</xdr:rowOff>
    </xdr:to>
    <xdr:graphicFrame macro="">
      <xdr:nvGraphicFramePr>
        <xdr:cNvPr id="2" name="Chart 1">
          <a:extLst>
            <a:ext uri="{FF2B5EF4-FFF2-40B4-BE49-F238E27FC236}">
              <a16:creationId xmlns:a16="http://schemas.microsoft.com/office/drawing/2014/main" xmlns="" id="{00000000-0008-0000-0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285750</xdr:colOff>
      <xdr:row>27</xdr:row>
      <xdr:rowOff>123825</xdr:rowOff>
    </xdr:from>
    <xdr:to>
      <xdr:col>10</xdr:col>
      <xdr:colOff>428625</xdr:colOff>
      <xdr:row>52</xdr:row>
      <xdr:rowOff>47625</xdr:rowOff>
    </xdr:to>
    <xdr:graphicFrame macro="">
      <xdr:nvGraphicFramePr>
        <xdr:cNvPr id="3" name="Chart 2">
          <a:extLst>
            <a:ext uri="{FF2B5EF4-FFF2-40B4-BE49-F238E27FC236}">
              <a16:creationId xmlns:a16="http://schemas.microsoft.com/office/drawing/2014/main" xmlns=""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11</xdr:col>
      <xdr:colOff>9524</xdr:colOff>
      <xdr:row>27</xdr:row>
      <xdr:rowOff>114299</xdr:rowOff>
    </xdr:from>
    <xdr:to>
      <xdr:col>15</xdr:col>
      <xdr:colOff>380999</xdr:colOff>
      <xdr:row>52</xdr:row>
      <xdr:rowOff>47624</xdr:rowOff>
    </xdr:to>
    <xdr:graphicFrame macro="">
      <xdr:nvGraphicFramePr>
        <xdr:cNvPr id="4" name="Chart 3">
          <a:extLst>
            <a:ext uri="{FF2B5EF4-FFF2-40B4-BE49-F238E27FC236}">
              <a16:creationId xmlns:a16="http://schemas.microsoft.com/office/drawing/2014/main" xmlns="" id="{00000000-0008-0000-0E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11</xdr:col>
      <xdr:colOff>13607</xdr:colOff>
      <xdr:row>3</xdr:row>
      <xdr:rowOff>136072</xdr:rowOff>
    </xdr:from>
    <xdr:to>
      <xdr:col>15</xdr:col>
      <xdr:colOff>385082</xdr:colOff>
      <xdr:row>26</xdr:row>
      <xdr:rowOff>66676</xdr:rowOff>
    </xdr:to>
    <xdr:graphicFrame macro="">
      <xdr:nvGraphicFramePr>
        <xdr:cNvPr id="5" name="Chart 4">
          <a:extLst>
            <a:ext uri="{FF2B5EF4-FFF2-40B4-BE49-F238E27FC236}">
              <a16:creationId xmlns:a16="http://schemas.microsoft.com/office/drawing/2014/main" xmlns=""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editAs="absolute">
    <xdr:from>
      <xdr:col>9</xdr:col>
      <xdr:colOff>68022</xdr:colOff>
      <xdr:row>0</xdr:row>
      <xdr:rowOff>264185</xdr:rowOff>
    </xdr:from>
    <xdr:to>
      <xdr:col>13</xdr:col>
      <xdr:colOff>21432</xdr:colOff>
      <xdr:row>1</xdr:row>
      <xdr:rowOff>121310</xdr:rowOff>
    </xdr:to>
    <xdr:sp macro="" textlink="">
      <xdr:nvSpPr>
        <xdr:cNvPr id="14" name="Rounded Rectangle 12">
          <a:hlinkClick xmlns:r="http://schemas.openxmlformats.org/officeDocument/2006/relationships" r:id="rId5"/>
          <a:extLst>
            <a:ext uri="{FF2B5EF4-FFF2-40B4-BE49-F238E27FC236}">
              <a16:creationId xmlns:a16="http://schemas.microsoft.com/office/drawing/2014/main" xmlns="" id="{00000000-0008-0000-0E00-00000E000000}"/>
            </a:ext>
          </a:extLst>
        </xdr:cNvPr>
        <xdr:cNvSpPr/>
      </xdr:nvSpPr>
      <xdr:spPr>
        <a:xfrm>
          <a:off x="5532991" y="264185"/>
          <a:ext cx="2382285"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Return to Data Entry</a:t>
          </a:r>
        </a:p>
      </xdr:txBody>
    </xdr:sp>
    <xdr:clientData/>
  </xdr:twoCellAnchor>
  <xdr:twoCellAnchor editAs="absolute">
    <xdr:from>
      <xdr:col>8</xdr:col>
      <xdr:colOff>102178</xdr:colOff>
      <xdr:row>0</xdr:row>
      <xdr:rowOff>221107</xdr:rowOff>
    </xdr:from>
    <xdr:to>
      <xdr:col>8</xdr:col>
      <xdr:colOff>462178</xdr:colOff>
      <xdr:row>1</xdr:row>
      <xdr:rowOff>164388</xdr:rowOff>
    </xdr:to>
    <xdr:grpSp>
      <xdr:nvGrpSpPr>
        <xdr:cNvPr id="15" name="Group 14">
          <a:hlinkClick xmlns:r="http://schemas.openxmlformats.org/officeDocument/2006/relationships" r:id="rId6" tooltip="Home"/>
          <a:extLst>
            <a:ext uri="{FF2B5EF4-FFF2-40B4-BE49-F238E27FC236}">
              <a16:creationId xmlns:a16="http://schemas.microsoft.com/office/drawing/2014/main" xmlns="" id="{00000000-0008-0000-0E00-00000F000000}"/>
            </a:ext>
          </a:extLst>
        </xdr:cNvPr>
        <xdr:cNvGrpSpPr>
          <a:grpSpLocks noChangeAspect="1"/>
        </xdr:cNvGrpSpPr>
      </xdr:nvGrpSpPr>
      <xdr:grpSpPr>
        <a:xfrm>
          <a:off x="4959928" y="221107"/>
          <a:ext cx="360000" cy="360000"/>
          <a:chOff x="4499992" y="1556792"/>
          <a:chExt cx="2232248" cy="2232248"/>
        </a:xfrm>
      </xdr:grpSpPr>
      <xdr:sp macro="" textlink="">
        <xdr:nvSpPr>
          <xdr:cNvPr id="16" name="Oval 15">
            <a:extLst>
              <a:ext uri="{FF2B5EF4-FFF2-40B4-BE49-F238E27FC236}">
                <a16:creationId xmlns:a16="http://schemas.microsoft.com/office/drawing/2014/main" xmlns="" id="{00000000-0008-0000-0E00-000010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7" name="Freeform 8">
            <a:extLst>
              <a:ext uri="{FF2B5EF4-FFF2-40B4-BE49-F238E27FC236}">
                <a16:creationId xmlns:a16="http://schemas.microsoft.com/office/drawing/2014/main" xmlns="" id="{00000000-0008-0000-0E00-000011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7</xdr:col>
      <xdr:colOff>245053</xdr:colOff>
      <xdr:row>0</xdr:row>
      <xdr:rowOff>221107</xdr:rowOff>
    </xdr:from>
    <xdr:to>
      <xdr:col>7</xdr:col>
      <xdr:colOff>605053</xdr:colOff>
      <xdr:row>1</xdr:row>
      <xdr:rowOff>164388</xdr:rowOff>
    </xdr:to>
    <xdr:grpSp>
      <xdr:nvGrpSpPr>
        <xdr:cNvPr id="18" name="Group 17">
          <a:hlinkClick xmlns:r="http://schemas.openxmlformats.org/officeDocument/2006/relationships" r:id="rId5" tooltip="Back"/>
          <a:extLst>
            <a:ext uri="{FF2B5EF4-FFF2-40B4-BE49-F238E27FC236}">
              <a16:creationId xmlns:a16="http://schemas.microsoft.com/office/drawing/2014/main" xmlns="" id="{00000000-0008-0000-0E00-000012000000}"/>
            </a:ext>
          </a:extLst>
        </xdr:cNvPr>
        <xdr:cNvGrpSpPr>
          <a:grpSpLocks noChangeAspect="1"/>
        </xdr:cNvGrpSpPr>
      </xdr:nvGrpSpPr>
      <xdr:grpSpPr>
        <a:xfrm>
          <a:off x="4495584" y="221107"/>
          <a:ext cx="360000" cy="360000"/>
          <a:chOff x="4614645" y="221107"/>
          <a:chExt cx="360000" cy="361152"/>
        </a:xfrm>
      </xdr:grpSpPr>
      <xdr:sp macro="" textlink="">
        <xdr:nvSpPr>
          <xdr:cNvPr id="19" name="Oval 18">
            <a:extLst>
              <a:ext uri="{FF2B5EF4-FFF2-40B4-BE49-F238E27FC236}">
                <a16:creationId xmlns:a16="http://schemas.microsoft.com/office/drawing/2014/main" xmlns="" id="{00000000-0008-0000-0E00-000013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0" name="Freeform 11">
            <a:extLst>
              <a:ext uri="{FF2B5EF4-FFF2-40B4-BE49-F238E27FC236}">
                <a16:creationId xmlns:a16="http://schemas.microsoft.com/office/drawing/2014/main" xmlns="" id="{00000000-0008-0000-0E00-000014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26194</xdr:colOff>
      <xdr:row>53</xdr:row>
      <xdr:rowOff>178593</xdr:rowOff>
    </xdr:from>
    <xdr:to>
      <xdr:col>4</xdr:col>
      <xdr:colOff>216695</xdr:colOff>
      <xdr:row>54</xdr:row>
      <xdr:rowOff>168093</xdr:rowOff>
    </xdr:to>
    <xdr:grpSp>
      <xdr:nvGrpSpPr>
        <xdr:cNvPr id="18" name="Group 17">
          <a:extLst>
            <a:ext uri="{FF2B5EF4-FFF2-40B4-BE49-F238E27FC236}">
              <a16:creationId xmlns:a16="http://schemas.microsoft.com/office/drawing/2014/main" xmlns="" id="{00000000-0008-0000-0F00-000012000000}"/>
            </a:ext>
          </a:extLst>
        </xdr:cNvPr>
        <xdr:cNvGrpSpPr/>
      </xdr:nvGrpSpPr>
      <xdr:grpSpPr>
        <a:xfrm>
          <a:off x="335757" y="14835187"/>
          <a:ext cx="4333876" cy="180000"/>
          <a:chOff x="392906" y="10403682"/>
          <a:chExt cx="4941094" cy="180000"/>
        </a:xfrm>
      </xdr:grpSpPr>
      <xdr:sp macro="" textlink="">
        <xdr:nvSpPr>
          <xdr:cNvPr id="19" name="Rectangle 18">
            <a:extLst>
              <a:ext uri="{FF2B5EF4-FFF2-40B4-BE49-F238E27FC236}">
                <a16:creationId xmlns:a16="http://schemas.microsoft.com/office/drawing/2014/main" xmlns="" id="{00000000-0008-0000-0F00-000013000000}"/>
              </a:ext>
            </a:extLst>
          </xdr:cNvPr>
          <xdr:cNvSpPr/>
        </xdr:nvSpPr>
        <xdr:spPr>
          <a:xfrm>
            <a:off x="392906" y="10403682"/>
            <a:ext cx="607220" cy="180000"/>
          </a:xfrm>
          <a:prstGeom prst="rect">
            <a:avLst/>
          </a:prstGeom>
          <a:solidFill>
            <a:sysClr val="window" lastClr="FFFFFF"/>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0" name="Rectangle 19">
            <a:extLst>
              <a:ext uri="{FF2B5EF4-FFF2-40B4-BE49-F238E27FC236}">
                <a16:creationId xmlns:a16="http://schemas.microsoft.com/office/drawing/2014/main" xmlns="" id="{00000000-0008-0000-0F00-000014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White cells are for filling out</a:t>
            </a:r>
          </a:p>
        </xdr:txBody>
      </xdr:sp>
    </xdr:grpSp>
    <xdr:clientData/>
  </xdr:twoCellAnchor>
  <xdr:twoCellAnchor>
    <xdr:from>
      <xdr:col>1</xdr:col>
      <xdr:colOff>23813</xdr:colOff>
      <xdr:row>55</xdr:row>
      <xdr:rowOff>117872</xdr:rowOff>
    </xdr:from>
    <xdr:to>
      <xdr:col>4</xdr:col>
      <xdr:colOff>214314</xdr:colOff>
      <xdr:row>56</xdr:row>
      <xdr:rowOff>107372</xdr:rowOff>
    </xdr:to>
    <xdr:grpSp>
      <xdr:nvGrpSpPr>
        <xdr:cNvPr id="21" name="Group 20">
          <a:extLst>
            <a:ext uri="{FF2B5EF4-FFF2-40B4-BE49-F238E27FC236}">
              <a16:creationId xmlns:a16="http://schemas.microsoft.com/office/drawing/2014/main" xmlns="" id="{00000000-0008-0000-0F00-000015000000}"/>
            </a:ext>
          </a:extLst>
        </xdr:cNvPr>
        <xdr:cNvGrpSpPr/>
      </xdr:nvGrpSpPr>
      <xdr:grpSpPr>
        <a:xfrm>
          <a:off x="333376" y="15155466"/>
          <a:ext cx="4333876" cy="180000"/>
          <a:chOff x="392906" y="10403682"/>
          <a:chExt cx="4941094" cy="180000"/>
        </a:xfrm>
      </xdr:grpSpPr>
      <xdr:sp macro="" textlink="">
        <xdr:nvSpPr>
          <xdr:cNvPr id="22" name="Rectangle 21">
            <a:extLst>
              <a:ext uri="{FF2B5EF4-FFF2-40B4-BE49-F238E27FC236}">
                <a16:creationId xmlns:a16="http://schemas.microsoft.com/office/drawing/2014/main" xmlns="" id="{00000000-0008-0000-0F00-000016000000}"/>
              </a:ext>
            </a:extLst>
          </xdr:cNvPr>
          <xdr:cNvSpPr/>
        </xdr:nvSpPr>
        <xdr:spPr>
          <a:xfrm>
            <a:off x="392906" y="10403682"/>
            <a:ext cx="607220" cy="180000"/>
          </a:xfrm>
          <a:prstGeom prst="rect">
            <a:avLst/>
          </a:prstGeom>
          <a:solidFill>
            <a:schemeClr val="accent6"/>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3" name="Rectangle 22">
            <a:extLst>
              <a:ext uri="{FF2B5EF4-FFF2-40B4-BE49-F238E27FC236}">
                <a16:creationId xmlns:a16="http://schemas.microsoft.com/office/drawing/2014/main" xmlns="" id="{00000000-0008-0000-0F00-000017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Pink cells are optional</a:t>
            </a:r>
          </a:p>
        </xdr:txBody>
      </xdr:sp>
    </xdr:grpSp>
    <xdr:clientData/>
  </xdr:twoCellAnchor>
  <xdr:twoCellAnchor>
    <xdr:from>
      <xdr:col>1</xdr:col>
      <xdr:colOff>23813</xdr:colOff>
      <xdr:row>57</xdr:row>
      <xdr:rowOff>57150</xdr:rowOff>
    </xdr:from>
    <xdr:to>
      <xdr:col>4</xdr:col>
      <xdr:colOff>214314</xdr:colOff>
      <xdr:row>58</xdr:row>
      <xdr:rowOff>46650</xdr:rowOff>
    </xdr:to>
    <xdr:grpSp>
      <xdr:nvGrpSpPr>
        <xdr:cNvPr id="24" name="Group 23">
          <a:extLst>
            <a:ext uri="{FF2B5EF4-FFF2-40B4-BE49-F238E27FC236}">
              <a16:creationId xmlns:a16="http://schemas.microsoft.com/office/drawing/2014/main" xmlns="" id="{00000000-0008-0000-0F00-000018000000}"/>
            </a:ext>
          </a:extLst>
        </xdr:cNvPr>
        <xdr:cNvGrpSpPr/>
      </xdr:nvGrpSpPr>
      <xdr:grpSpPr>
        <a:xfrm>
          <a:off x="333376" y="15475744"/>
          <a:ext cx="4333876" cy="180000"/>
          <a:chOff x="392906" y="10403682"/>
          <a:chExt cx="4941094" cy="180000"/>
        </a:xfrm>
      </xdr:grpSpPr>
      <xdr:sp macro="" textlink="">
        <xdr:nvSpPr>
          <xdr:cNvPr id="25" name="Rectangle 24">
            <a:extLst>
              <a:ext uri="{FF2B5EF4-FFF2-40B4-BE49-F238E27FC236}">
                <a16:creationId xmlns:a16="http://schemas.microsoft.com/office/drawing/2014/main" xmlns="" id="{00000000-0008-0000-0F00-000019000000}"/>
              </a:ext>
            </a:extLst>
          </xdr:cNvPr>
          <xdr:cNvSpPr/>
        </xdr:nvSpPr>
        <xdr:spPr>
          <a:xfrm>
            <a:off x="392906" y="10403682"/>
            <a:ext cx="607220" cy="180000"/>
          </a:xfrm>
          <a:prstGeom prst="rect">
            <a:avLst/>
          </a:prstGeom>
          <a:solidFill>
            <a:schemeClr val="bg1">
              <a:lumMod val="50000"/>
            </a:schemeClr>
          </a:solidFill>
          <a:ln w="635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6" name="Rectangle 25">
            <a:extLst>
              <a:ext uri="{FF2B5EF4-FFF2-40B4-BE49-F238E27FC236}">
                <a16:creationId xmlns:a16="http://schemas.microsoft.com/office/drawing/2014/main" xmlns="" id="{00000000-0008-0000-0F00-00001A000000}"/>
              </a:ext>
            </a:extLst>
          </xdr:cNvPr>
          <xdr:cNvSpPr/>
        </xdr:nvSpPr>
        <xdr:spPr>
          <a:xfrm>
            <a:off x="1092994" y="10403682"/>
            <a:ext cx="4241006" cy="180000"/>
          </a:xfrm>
          <a:prstGeom prst="rect">
            <a:avLst/>
          </a:prstGeom>
          <a:no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lang="en-GB" sz="1100">
                <a:solidFill>
                  <a:schemeClr val="tx1"/>
                </a:solidFill>
              </a:rPr>
              <a:t>Grey cells  can be edited</a:t>
            </a:r>
          </a:p>
        </xdr:txBody>
      </xdr:sp>
    </xdr:grpSp>
    <xdr:clientData/>
  </xdr:twoCellAnchor>
  <xdr:twoCellAnchor editAs="absolute">
    <xdr:from>
      <xdr:col>4</xdr:col>
      <xdr:colOff>1080053</xdr:colOff>
      <xdr:row>0</xdr:row>
      <xdr:rowOff>264185</xdr:rowOff>
    </xdr:from>
    <xdr:to>
      <xdr:col>6</xdr:col>
      <xdr:colOff>700088</xdr:colOff>
      <xdr:row>1</xdr:row>
      <xdr:rowOff>121310</xdr:rowOff>
    </xdr:to>
    <xdr:sp macro="" textlink="">
      <xdr:nvSpPr>
        <xdr:cNvPr id="33" name="Rounded Rectangle 12">
          <a:hlinkClick xmlns:r="http://schemas.openxmlformats.org/officeDocument/2006/relationships" r:id="rId1"/>
          <a:extLst>
            <a:ext uri="{FF2B5EF4-FFF2-40B4-BE49-F238E27FC236}">
              <a16:creationId xmlns:a16="http://schemas.microsoft.com/office/drawing/2014/main" xmlns="" id="{00000000-0008-0000-0F00-000021000000}"/>
            </a:ext>
          </a:extLst>
        </xdr:cNvPr>
        <xdr:cNvSpPr/>
      </xdr:nvSpPr>
      <xdr:spPr>
        <a:xfrm>
          <a:off x="5532991" y="264185"/>
          <a:ext cx="2382285"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Financial Overview</a:t>
          </a:r>
        </a:p>
      </xdr:txBody>
    </xdr:sp>
    <xdr:clientData/>
  </xdr:twoCellAnchor>
  <xdr:twoCellAnchor editAs="absolute">
    <xdr:from>
      <xdr:col>4</xdr:col>
      <xdr:colOff>506990</xdr:colOff>
      <xdr:row>0</xdr:row>
      <xdr:rowOff>221107</xdr:rowOff>
    </xdr:from>
    <xdr:to>
      <xdr:col>4</xdr:col>
      <xdr:colOff>866990</xdr:colOff>
      <xdr:row>1</xdr:row>
      <xdr:rowOff>164388</xdr:rowOff>
    </xdr:to>
    <xdr:grpSp>
      <xdr:nvGrpSpPr>
        <xdr:cNvPr id="34" name="Group 33">
          <a:hlinkClick xmlns:r="http://schemas.openxmlformats.org/officeDocument/2006/relationships" r:id="rId2" tooltip="Home"/>
          <a:extLst>
            <a:ext uri="{FF2B5EF4-FFF2-40B4-BE49-F238E27FC236}">
              <a16:creationId xmlns:a16="http://schemas.microsoft.com/office/drawing/2014/main" xmlns="" id="{00000000-0008-0000-0F00-000022000000}"/>
            </a:ext>
          </a:extLst>
        </xdr:cNvPr>
        <xdr:cNvGrpSpPr>
          <a:grpSpLocks noChangeAspect="1"/>
        </xdr:cNvGrpSpPr>
      </xdr:nvGrpSpPr>
      <xdr:grpSpPr>
        <a:xfrm>
          <a:off x="4959928" y="221107"/>
          <a:ext cx="360000" cy="360000"/>
          <a:chOff x="4499992" y="1556792"/>
          <a:chExt cx="2232248" cy="2232248"/>
        </a:xfrm>
      </xdr:grpSpPr>
      <xdr:sp macro="" textlink="">
        <xdr:nvSpPr>
          <xdr:cNvPr id="35" name="Oval 34">
            <a:extLst>
              <a:ext uri="{FF2B5EF4-FFF2-40B4-BE49-F238E27FC236}">
                <a16:creationId xmlns:a16="http://schemas.microsoft.com/office/drawing/2014/main" xmlns="" id="{00000000-0008-0000-0F00-000023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36" name="Freeform 8">
            <a:extLst>
              <a:ext uri="{FF2B5EF4-FFF2-40B4-BE49-F238E27FC236}">
                <a16:creationId xmlns:a16="http://schemas.microsoft.com/office/drawing/2014/main" xmlns="" id="{00000000-0008-0000-0F00-000024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4</xdr:col>
      <xdr:colOff>42646</xdr:colOff>
      <xdr:row>0</xdr:row>
      <xdr:rowOff>221107</xdr:rowOff>
    </xdr:from>
    <xdr:to>
      <xdr:col>4</xdr:col>
      <xdr:colOff>402646</xdr:colOff>
      <xdr:row>1</xdr:row>
      <xdr:rowOff>164388</xdr:rowOff>
    </xdr:to>
    <xdr:grpSp>
      <xdr:nvGrpSpPr>
        <xdr:cNvPr id="37" name="Group 36">
          <a:hlinkClick xmlns:r="http://schemas.openxmlformats.org/officeDocument/2006/relationships" r:id="rId2" tooltip="Back"/>
          <a:extLst>
            <a:ext uri="{FF2B5EF4-FFF2-40B4-BE49-F238E27FC236}">
              <a16:creationId xmlns:a16="http://schemas.microsoft.com/office/drawing/2014/main" xmlns="" id="{00000000-0008-0000-0F00-000025000000}"/>
            </a:ext>
          </a:extLst>
        </xdr:cNvPr>
        <xdr:cNvGrpSpPr>
          <a:grpSpLocks noChangeAspect="1"/>
        </xdr:cNvGrpSpPr>
      </xdr:nvGrpSpPr>
      <xdr:grpSpPr>
        <a:xfrm>
          <a:off x="4495584" y="221107"/>
          <a:ext cx="360000" cy="360000"/>
          <a:chOff x="4614645" y="221107"/>
          <a:chExt cx="360000" cy="361152"/>
        </a:xfrm>
      </xdr:grpSpPr>
      <xdr:sp macro="" textlink="">
        <xdr:nvSpPr>
          <xdr:cNvPr id="38" name="Oval 37">
            <a:extLst>
              <a:ext uri="{FF2B5EF4-FFF2-40B4-BE49-F238E27FC236}">
                <a16:creationId xmlns:a16="http://schemas.microsoft.com/office/drawing/2014/main" xmlns="" id="{00000000-0008-0000-0F00-000026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39" name="Freeform 11">
            <a:extLst>
              <a:ext uri="{FF2B5EF4-FFF2-40B4-BE49-F238E27FC236}">
                <a16:creationId xmlns:a16="http://schemas.microsoft.com/office/drawing/2014/main" xmlns="" id="{00000000-0008-0000-0F00-000027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6</xdr:col>
      <xdr:colOff>899078</xdr:colOff>
      <xdr:row>0</xdr:row>
      <xdr:rowOff>264185</xdr:rowOff>
    </xdr:from>
    <xdr:to>
      <xdr:col>8</xdr:col>
      <xdr:colOff>828675</xdr:colOff>
      <xdr:row>1</xdr:row>
      <xdr:rowOff>121310</xdr:rowOff>
    </xdr:to>
    <xdr:sp macro="" textlink="">
      <xdr:nvSpPr>
        <xdr:cNvPr id="41" name="Rounded Rectangle 12">
          <a:hlinkClick xmlns:r="http://schemas.openxmlformats.org/officeDocument/2006/relationships" r:id="rId3"/>
          <a:extLst>
            <a:ext uri="{FF2B5EF4-FFF2-40B4-BE49-F238E27FC236}">
              <a16:creationId xmlns:a16="http://schemas.microsoft.com/office/drawing/2014/main" xmlns="" id="{00000000-0008-0000-0F00-000029000000}"/>
            </a:ext>
          </a:extLst>
        </xdr:cNvPr>
        <xdr:cNvSpPr/>
      </xdr:nvSpPr>
      <xdr:spPr>
        <a:xfrm>
          <a:off x="8119028" y="264185"/>
          <a:ext cx="2691847" cy="276225"/>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IRC's costing and finance website</a:t>
          </a:r>
        </a:p>
      </xdr:txBody>
    </xdr:sp>
    <xdr:clientData/>
  </xdr:twoCellAnchor>
</xdr:wsDr>
</file>

<file path=xl/drawings/drawing17.xml><?xml version="1.0" encoding="utf-8"?>
<xdr:wsDr xmlns:xdr="http://schemas.openxmlformats.org/drawingml/2006/spreadsheetDrawing" xmlns:a="http://schemas.openxmlformats.org/drawingml/2006/main">
  <xdr:twoCellAnchor editAs="absolute">
    <xdr:from>
      <xdr:col>1</xdr:col>
      <xdr:colOff>4452720</xdr:colOff>
      <xdr:row>0</xdr:row>
      <xdr:rowOff>221107</xdr:rowOff>
    </xdr:from>
    <xdr:to>
      <xdr:col>2</xdr:col>
      <xdr:colOff>1733</xdr:colOff>
      <xdr:row>1</xdr:row>
      <xdr:rowOff>164388</xdr:rowOff>
    </xdr:to>
    <xdr:grpSp>
      <xdr:nvGrpSpPr>
        <xdr:cNvPr id="14" name="Group 13">
          <a:hlinkClick xmlns:r="http://schemas.openxmlformats.org/officeDocument/2006/relationships" r:id="rId1"/>
          <a:extLst>
            <a:ext uri="{FF2B5EF4-FFF2-40B4-BE49-F238E27FC236}">
              <a16:creationId xmlns:a16="http://schemas.microsoft.com/office/drawing/2014/main" xmlns="" id="{00000000-0008-0000-1000-00000E000000}"/>
            </a:ext>
          </a:extLst>
        </xdr:cNvPr>
        <xdr:cNvGrpSpPr>
          <a:grpSpLocks noChangeAspect="1"/>
        </xdr:cNvGrpSpPr>
      </xdr:nvGrpSpPr>
      <xdr:grpSpPr>
        <a:xfrm>
          <a:off x="4762283" y="221107"/>
          <a:ext cx="1950" cy="360000"/>
          <a:chOff x="4499992" y="1556792"/>
          <a:chExt cx="2232248" cy="2232248"/>
        </a:xfrm>
      </xdr:grpSpPr>
      <xdr:sp macro="" textlink="">
        <xdr:nvSpPr>
          <xdr:cNvPr id="15" name="Oval 14">
            <a:extLst>
              <a:ext uri="{FF2B5EF4-FFF2-40B4-BE49-F238E27FC236}">
                <a16:creationId xmlns:a16="http://schemas.microsoft.com/office/drawing/2014/main" xmlns="" id="{00000000-0008-0000-1000-00000F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6" name="Freeform 15">
            <a:extLst>
              <a:ext uri="{FF2B5EF4-FFF2-40B4-BE49-F238E27FC236}">
                <a16:creationId xmlns:a16="http://schemas.microsoft.com/office/drawing/2014/main" xmlns="" id="{00000000-0008-0000-1000-000010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2</xdr:col>
      <xdr:colOff>770491</xdr:colOff>
      <xdr:row>0</xdr:row>
      <xdr:rowOff>264185</xdr:rowOff>
    </xdr:from>
    <xdr:to>
      <xdr:col>4</xdr:col>
      <xdr:colOff>390526</xdr:colOff>
      <xdr:row>1</xdr:row>
      <xdr:rowOff>121310</xdr:rowOff>
    </xdr:to>
    <xdr:sp macro="" textlink="">
      <xdr:nvSpPr>
        <xdr:cNvPr id="11" name="Rounded Rectangle 12">
          <a:hlinkClick xmlns:r="http://schemas.openxmlformats.org/officeDocument/2006/relationships" r:id="rId2"/>
          <a:extLst>
            <a:ext uri="{FF2B5EF4-FFF2-40B4-BE49-F238E27FC236}">
              <a16:creationId xmlns:a16="http://schemas.microsoft.com/office/drawing/2014/main" xmlns="" id="{00000000-0008-0000-1000-00000B000000}"/>
            </a:ext>
          </a:extLst>
        </xdr:cNvPr>
        <xdr:cNvSpPr/>
      </xdr:nvSpPr>
      <xdr:spPr>
        <a:xfrm>
          <a:off x="5532991" y="264185"/>
          <a:ext cx="2382285" cy="273844"/>
        </a:xfrm>
        <a:prstGeom prst="roundRect">
          <a:avLst>
            <a:gd name="adj" fmla="val 50000"/>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Read Instructions</a:t>
          </a:r>
        </a:p>
      </xdr:txBody>
    </xdr:sp>
    <xdr:clientData/>
  </xdr:twoCellAnchor>
  <xdr:twoCellAnchor editAs="absolute">
    <xdr:from>
      <xdr:col>2</xdr:col>
      <xdr:colOff>197428</xdr:colOff>
      <xdr:row>0</xdr:row>
      <xdr:rowOff>221107</xdr:rowOff>
    </xdr:from>
    <xdr:to>
      <xdr:col>2</xdr:col>
      <xdr:colOff>557428</xdr:colOff>
      <xdr:row>1</xdr:row>
      <xdr:rowOff>164388</xdr:rowOff>
    </xdr:to>
    <xdr:grpSp>
      <xdr:nvGrpSpPr>
        <xdr:cNvPr id="12" name="Group 11">
          <a:hlinkClick xmlns:r="http://schemas.openxmlformats.org/officeDocument/2006/relationships" r:id="rId1" tooltip="Home"/>
          <a:extLst>
            <a:ext uri="{FF2B5EF4-FFF2-40B4-BE49-F238E27FC236}">
              <a16:creationId xmlns:a16="http://schemas.microsoft.com/office/drawing/2014/main" xmlns="" id="{00000000-0008-0000-1000-00000C000000}"/>
            </a:ext>
          </a:extLst>
        </xdr:cNvPr>
        <xdr:cNvGrpSpPr>
          <a:grpSpLocks noChangeAspect="1"/>
        </xdr:cNvGrpSpPr>
      </xdr:nvGrpSpPr>
      <xdr:grpSpPr>
        <a:xfrm>
          <a:off x="4959928" y="221107"/>
          <a:ext cx="360000" cy="360000"/>
          <a:chOff x="4499992" y="1556792"/>
          <a:chExt cx="2232248" cy="2232248"/>
        </a:xfrm>
      </xdr:grpSpPr>
      <xdr:sp macro="" textlink="">
        <xdr:nvSpPr>
          <xdr:cNvPr id="13" name="Oval 12">
            <a:extLst>
              <a:ext uri="{FF2B5EF4-FFF2-40B4-BE49-F238E27FC236}">
                <a16:creationId xmlns:a16="http://schemas.microsoft.com/office/drawing/2014/main" xmlns="" id="{00000000-0008-0000-1000-00000D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17" name="Freeform 8">
            <a:extLst>
              <a:ext uri="{FF2B5EF4-FFF2-40B4-BE49-F238E27FC236}">
                <a16:creationId xmlns:a16="http://schemas.microsoft.com/office/drawing/2014/main" xmlns="" id="{00000000-0008-0000-1000-000011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4186021</xdr:colOff>
      <xdr:row>0</xdr:row>
      <xdr:rowOff>221107</xdr:rowOff>
    </xdr:from>
    <xdr:to>
      <xdr:col>2</xdr:col>
      <xdr:colOff>93084</xdr:colOff>
      <xdr:row>1</xdr:row>
      <xdr:rowOff>164388</xdr:rowOff>
    </xdr:to>
    <xdr:grpSp>
      <xdr:nvGrpSpPr>
        <xdr:cNvPr id="18" name="Group 17">
          <a:hlinkClick xmlns:r="http://schemas.openxmlformats.org/officeDocument/2006/relationships" r:id="rId2" tooltip="Back"/>
          <a:extLst>
            <a:ext uri="{FF2B5EF4-FFF2-40B4-BE49-F238E27FC236}">
              <a16:creationId xmlns:a16="http://schemas.microsoft.com/office/drawing/2014/main" xmlns="" id="{00000000-0008-0000-1000-000012000000}"/>
            </a:ext>
          </a:extLst>
        </xdr:cNvPr>
        <xdr:cNvGrpSpPr>
          <a:grpSpLocks noChangeAspect="1"/>
        </xdr:cNvGrpSpPr>
      </xdr:nvGrpSpPr>
      <xdr:grpSpPr>
        <a:xfrm>
          <a:off x="4495584" y="221107"/>
          <a:ext cx="360000" cy="360000"/>
          <a:chOff x="4614645" y="221107"/>
          <a:chExt cx="360000" cy="361152"/>
        </a:xfrm>
      </xdr:grpSpPr>
      <xdr:sp macro="" textlink="">
        <xdr:nvSpPr>
          <xdr:cNvPr id="19" name="Oval 18">
            <a:extLst>
              <a:ext uri="{FF2B5EF4-FFF2-40B4-BE49-F238E27FC236}">
                <a16:creationId xmlns:a16="http://schemas.microsoft.com/office/drawing/2014/main" xmlns="" id="{00000000-0008-0000-1000-000013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20" name="Freeform 11">
            <a:extLst>
              <a:ext uri="{FF2B5EF4-FFF2-40B4-BE49-F238E27FC236}">
                <a16:creationId xmlns:a16="http://schemas.microsoft.com/office/drawing/2014/main" xmlns="" id="{00000000-0008-0000-1000-000014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4</xdr:col>
      <xdr:colOff>601422</xdr:colOff>
      <xdr:row>0</xdr:row>
      <xdr:rowOff>264185</xdr:rowOff>
    </xdr:from>
    <xdr:to>
      <xdr:col>6</xdr:col>
      <xdr:colOff>221457</xdr:colOff>
      <xdr:row>1</xdr:row>
      <xdr:rowOff>121310</xdr:rowOff>
    </xdr:to>
    <xdr:sp macro="" textlink="">
      <xdr:nvSpPr>
        <xdr:cNvPr id="22" name="Rounded Rectangle 12">
          <a:hlinkClick xmlns:r="http://schemas.openxmlformats.org/officeDocument/2006/relationships" r:id="rId3"/>
          <a:extLst>
            <a:ext uri="{FF2B5EF4-FFF2-40B4-BE49-F238E27FC236}">
              <a16:creationId xmlns:a16="http://schemas.microsoft.com/office/drawing/2014/main" xmlns="" id="{00000000-0008-0000-1000-000016000000}"/>
            </a:ext>
          </a:extLst>
        </xdr:cNvPr>
        <xdr:cNvSpPr/>
      </xdr:nvSpPr>
      <xdr:spPr>
        <a:xfrm>
          <a:off x="8126172" y="264185"/>
          <a:ext cx="2382285" cy="273844"/>
        </a:xfrm>
        <a:prstGeom prst="roundRect">
          <a:avLst>
            <a:gd name="adj"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lang="en-GB" sz="1100"/>
            <a:t>View Graphs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213</xdr:colOff>
      <xdr:row>4</xdr:row>
      <xdr:rowOff>11905</xdr:rowOff>
    </xdr:from>
    <xdr:to>
      <xdr:col>5</xdr:col>
      <xdr:colOff>65313</xdr:colOff>
      <xdr:row>30</xdr:row>
      <xdr:rowOff>95249</xdr:rowOff>
    </xdr:to>
    <xdr:sp macro="" textlink="">
      <xdr:nvSpPr>
        <xdr:cNvPr id="17" name="Rectangle 16">
          <a:extLst>
            <a:ext uri="{FF2B5EF4-FFF2-40B4-BE49-F238E27FC236}">
              <a16:creationId xmlns:a16="http://schemas.microsoft.com/office/drawing/2014/main" xmlns="" id="{00000000-0008-0000-1100-000011000000}"/>
            </a:ext>
          </a:extLst>
        </xdr:cNvPr>
        <xdr:cNvSpPr/>
      </xdr:nvSpPr>
      <xdr:spPr>
        <a:xfrm>
          <a:off x="262151" y="1321593"/>
          <a:ext cx="6482568" cy="5036344"/>
        </a:xfrm>
        <a:prstGeom prst="rect">
          <a:avLst/>
        </a:prstGeom>
        <a:solidFill>
          <a:schemeClr val="bg1"/>
        </a:solidFill>
        <a:ln w="952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213</xdr:colOff>
      <xdr:row>31</xdr:row>
      <xdr:rowOff>71439</xdr:rowOff>
    </xdr:from>
    <xdr:to>
      <xdr:col>5</xdr:col>
      <xdr:colOff>65313</xdr:colOff>
      <xdr:row>56</xdr:row>
      <xdr:rowOff>28539</xdr:rowOff>
    </xdr:to>
    <xdr:graphicFrame macro="">
      <xdr:nvGraphicFramePr>
        <xdr:cNvPr id="12" name="Chart 11">
          <a:extLst>
            <a:ext uri="{FF2B5EF4-FFF2-40B4-BE49-F238E27FC236}">
              <a16:creationId xmlns:a16="http://schemas.microsoft.com/office/drawing/2014/main" xmlns="" id="{00000000-0008-0000-1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5</xdr:col>
      <xdr:colOff>273844</xdr:colOff>
      <xdr:row>31</xdr:row>
      <xdr:rowOff>71439</xdr:rowOff>
    </xdr:from>
    <xdr:to>
      <xdr:col>15</xdr:col>
      <xdr:colOff>551856</xdr:colOff>
      <xdr:row>56</xdr:row>
      <xdr:rowOff>28539</xdr:rowOff>
    </xdr:to>
    <xdr:graphicFrame macro="">
      <xdr:nvGraphicFramePr>
        <xdr:cNvPr id="13" name="Chart 12">
          <a:extLst>
            <a:ext uri="{FF2B5EF4-FFF2-40B4-BE49-F238E27FC236}">
              <a16:creationId xmlns:a16="http://schemas.microsoft.com/office/drawing/2014/main" xmlns="" id="{00000000-0008-0000-1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5</xdr:col>
      <xdr:colOff>282561</xdr:colOff>
      <xdr:row>4</xdr:row>
      <xdr:rowOff>4801</xdr:rowOff>
    </xdr:from>
    <xdr:to>
      <xdr:col>15</xdr:col>
      <xdr:colOff>565376</xdr:colOff>
      <xdr:row>30</xdr:row>
      <xdr:rowOff>83343</xdr:rowOff>
    </xdr:to>
    <xdr:sp macro="" textlink="">
      <xdr:nvSpPr>
        <xdr:cNvPr id="23" name="Rectangle 22">
          <a:extLst>
            <a:ext uri="{FF2B5EF4-FFF2-40B4-BE49-F238E27FC236}">
              <a16:creationId xmlns:a16="http://schemas.microsoft.com/office/drawing/2014/main" xmlns="" id="{00000000-0008-0000-1100-000017000000}"/>
            </a:ext>
          </a:extLst>
        </xdr:cNvPr>
        <xdr:cNvSpPr/>
      </xdr:nvSpPr>
      <xdr:spPr>
        <a:xfrm>
          <a:off x="6961967" y="1314489"/>
          <a:ext cx="6355003" cy="5031542"/>
        </a:xfrm>
        <a:prstGeom prst="rect">
          <a:avLst/>
        </a:prstGeom>
        <a:solidFill>
          <a:schemeClr val="bg1"/>
        </a:solidFill>
        <a:ln w="952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2</xdr:col>
      <xdr:colOff>340303</xdr:colOff>
      <xdr:row>0</xdr:row>
      <xdr:rowOff>221107</xdr:rowOff>
    </xdr:from>
    <xdr:to>
      <xdr:col>3</xdr:col>
      <xdr:colOff>93084</xdr:colOff>
      <xdr:row>1</xdr:row>
      <xdr:rowOff>164388</xdr:rowOff>
    </xdr:to>
    <xdr:grpSp>
      <xdr:nvGrpSpPr>
        <xdr:cNvPr id="37" name="Group 36">
          <a:hlinkClick xmlns:r="http://schemas.openxmlformats.org/officeDocument/2006/relationships" r:id="rId3" tooltip="Home"/>
          <a:extLst>
            <a:ext uri="{FF2B5EF4-FFF2-40B4-BE49-F238E27FC236}">
              <a16:creationId xmlns:a16="http://schemas.microsoft.com/office/drawing/2014/main" xmlns="" id="{00000000-0008-0000-1100-000025000000}"/>
            </a:ext>
          </a:extLst>
        </xdr:cNvPr>
        <xdr:cNvGrpSpPr>
          <a:grpSpLocks noChangeAspect="1"/>
        </xdr:cNvGrpSpPr>
      </xdr:nvGrpSpPr>
      <xdr:grpSpPr>
        <a:xfrm>
          <a:off x="4959928" y="221107"/>
          <a:ext cx="360000" cy="360000"/>
          <a:chOff x="4499992" y="1556792"/>
          <a:chExt cx="2232248" cy="2232248"/>
        </a:xfrm>
      </xdr:grpSpPr>
      <xdr:sp macro="" textlink="">
        <xdr:nvSpPr>
          <xdr:cNvPr id="38" name="Oval 37">
            <a:extLst>
              <a:ext uri="{FF2B5EF4-FFF2-40B4-BE49-F238E27FC236}">
                <a16:creationId xmlns:a16="http://schemas.microsoft.com/office/drawing/2014/main" xmlns="" id="{00000000-0008-0000-1100-000026000000}"/>
              </a:ext>
            </a:extLst>
          </xdr:cNvPr>
          <xdr:cNvSpPr/>
        </xdr:nvSpPr>
        <xdr:spPr>
          <a:xfrm>
            <a:off x="4499992" y="1556792"/>
            <a:ext cx="2232248" cy="2232248"/>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39" name="Freeform 8">
            <a:extLst>
              <a:ext uri="{FF2B5EF4-FFF2-40B4-BE49-F238E27FC236}">
                <a16:creationId xmlns:a16="http://schemas.microsoft.com/office/drawing/2014/main" xmlns="" id="{00000000-0008-0000-1100-000027000000}"/>
              </a:ext>
            </a:extLst>
          </xdr:cNvPr>
          <xdr:cNvSpPr>
            <a:spLocks noEditPoints="1"/>
          </xdr:cNvSpPr>
        </xdr:nvSpPr>
        <xdr:spPr bwMode="auto">
          <a:xfrm>
            <a:off x="4925825" y="1988840"/>
            <a:ext cx="1380582" cy="1213247"/>
          </a:xfrm>
          <a:custGeom>
            <a:avLst/>
            <a:gdLst>
              <a:gd name="T0" fmla="*/ 2281 w 2328"/>
              <a:gd name="T1" fmla="*/ 949 h 2045"/>
              <a:gd name="T2" fmla="*/ 1251 w 2328"/>
              <a:gd name="T3" fmla="*/ 43 h 2045"/>
              <a:gd name="T4" fmla="*/ 1078 w 2328"/>
              <a:gd name="T5" fmla="*/ 43 h 2045"/>
              <a:gd name="T6" fmla="*/ 48 w 2328"/>
              <a:gd name="T7" fmla="*/ 949 h 2045"/>
              <a:gd name="T8" fmla="*/ 77 w 2328"/>
              <a:gd name="T9" fmla="*/ 1025 h 2045"/>
              <a:gd name="T10" fmla="*/ 395 w 2328"/>
              <a:gd name="T11" fmla="*/ 1025 h 2045"/>
              <a:gd name="T12" fmla="*/ 395 w 2328"/>
              <a:gd name="T13" fmla="*/ 1953 h 2045"/>
              <a:gd name="T14" fmla="*/ 487 w 2328"/>
              <a:gd name="T15" fmla="*/ 2045 h 2045"/>
              <a:gd name="T16" fmla="*/ 876 w 2328"/>
              <a:gd name="T17" fmla="*/ 2045 h 2045"/>
              <a:gd name="T18" fmla="*/ 876 w 2328"/>
              <a:gd name="T19" fmla="*/ 1435 h 2045"/>
              <a:gd name="T20" fmla="*/ 968 w 2328"/>
              <a:gd name="T21" fmla="*/ 1343 h 2045"/>
              <a:gd name="T22" fmla="*/ 1361 w 2328"/>
              <a:gd name="T23" fmla="*/ 1343 h 2045"/>
              <a:gd name="T24" fmla="*/ 1453 w 2328"/>
              <a:gd name="T25" fmla="*/ 1435 h 2045"/>
              <a:gd name="T26" fmla="*/ 1453 w 2328"/>
              <a:gd name="T27" fmla="*/ 2045 h 2045"/>
              <a:gd name="T28" fmla="*/ 1842 w 2328"/>
              <a:gd name="T29" fmla="*/ 2045 h 2045"/>
              <a:gd name="T30" fmla="*/ 1935 w 2328"/>
              <a:gd name="T31" fmla="*/ 1953 h 2045"/>
              <a:gd name="T32" fmla="*/ 1935 w 2328"/>
              <a:gd name="T33" fmla="*/ 1025 h 2045"/>
              <a:gd name="T34" fmla="*/ 2253 w 2328"/>
              <a:gd name="T35" fmla="*/ 1025 h 2045"/>
              <a:gd name="T36" fmla="*/ 2281 w 2328"/>
              <a:gd name="T37" fmla="*/ 949 h 2045"/>
              <a:gd name="T38" fmla="*/ 2281 w 2328"/>
              <a:gd name="T39" fmla="*/ 949 h 2045"/>
              <a:gd name="T40" fmla="*/ 2281 w 2328"/>
              <a:gd name="T41" fmla="*/ 949 h 20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2328" h="2045">
                <a:moveTo>
                  <a:pt x="2281" y="949"/>
                </a:moveTo>
                <a:cubicBezTo>
                  <a:pt x="1251" y="43"/>
                  <a:pt x="1251" y="43"/>
                  <a:pt x="1251" y="43"/>
                </a:cubicBezTo>
                <a:cubicBezTo>
                  <a:pt x="1203" y="0"/>
                  <a:pt x="1125" y="0"/>
                  <a:pt x="1078" y="43"/>
                </a:cubicBezTo>
                <a:cubicBezTo>
                  <a:pt x="48" y="949"/>
                  <a:pt x="48" y="949"/>
                  <a:pt x="48" y="949"/>
                </a:cubicBezTo>
                <a:cubicBezTo>
                  <a:pt x="0" y="991"/>
                  <a:pt x="13" y="1025"/>
                  <a:pt x="77" y="1025"/>
                </a:cubicBezTo>
                <a:cubicBezTo>
                  <a:pt x="395" y="1025"/>
                  <a:pt x="395" y="1025"/>
                  <a:pt x="395" y="1025"/>
                </a:cubicBezTo>
                <a:cubicBezTo>
                  <a:pt x="395" y="1953"/>
                  <a:pt x="395" y="1953"/>
                  <a:pt x="395" y="1953"/>
                </a:cubicBezTo>
                <a:cubicBezTo>
                  <a:pt x="395" y="2003"/>
                  <a:pt x="436" y="2045"/>
                  <a:pt x="487" y="2045"/>
                </a:cubicBezTo>
                <a:cubicBezTo>
                  <a:pt x="876" y="2045"/>
                  <a:pt x="876" y="2045"/>
                  <a:pt x="876" y="2045"/>
                </a:cubicBezTo>
                <a:cubicBezTo>
                  <a:pt x="876" y="1435"/>
                  <a:pt x="876" y="1435"/>
                  <a:pt x="876" y="1435"/>
                </a:cubicBezTo>
                <a:cubicBezTo>
                  <a:pt x="876" y="1384"/>
                  <a:pt x="917" y="1343"/>
                  <a:pt x="968" y="1343"/>
                </a:cubicBezTo>
                <a:cubicBezTo>
                  <a:pt x="1361" y="1343"/>
                  <a:pt x="1361" y="1343"/>
                  <a:pt x="1361" y="1343"/>
                </a:cubicBezTo>
                <a:cubicBezTo>
                  <a:pt x="1412" y="1343"/>
                  <a:pt x="1453" y="1383"/>
                  <a:pt x="1453" y="1435"/>
                </a:cubicBezTo>
                <a:cubicBezTo>
                  <a:pt x="1453" y="2045"/>
                  <a:pt x="1453" y="2045"/>
                  <a:pt x="1453" y="2045"/>
                </a:cubicBezTo>
                <a:cubicBezTo>
                  <a:pt x="1842" y="2045"/>
                  <a:pt x="1842" y="2045"/>
                  <a:pt x="1842" y="2045"/>
                </a:cubicBezTo>
                <a:cubicBezTo>
                  <a:pt x="1893" y="2045"/>
                  <a:pt x="1935" y="2004"/>
                  <a:pt x="1935" y="1953"/>
                </a:cubicBezTo>
                <a:cubicBezTo>
                  <a:pt x="1935" y="1025"/>
                  <a:pt x="1935" y="1025"/>
                  <a:pt x="1935" y="1025"/>
                </a:cubicBezTo>
                <a:cubicBezTo>
                  <a:pt x="2253" y="1025"/>
                  <a:pt x="2253" y="1025"/>
                  <a:pt x="2253" y="1025"/>
                </a:cubicBezTo>
                <a:cubicBezTo>
                  <a:pt x="2316" y="1025"/>
                  <a:pt x="2328" y="991"/>
                  <a:pt x="2281" y="949"/>
                </a:cubicBezTo>
                <a:close/>
                <a:moveTo>
                  <a:pt x="2281" y="949"/>
                </a:moveTo>
                <a:cubicBezTo>
                  <a:pt x="2281" y="949"/>
                  <a:pt x="2281" y="949"/>
                  <a:pt x="2281" y="949"/>
                </a:cubicBezTo>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editAs="absolute">
    <xdr:from>
      <xdr:col>1</xdr:col>
      <xdr:colOff>4233646</xdr:colOff>
      <xdr:row>0</xdr:row>
      <xdr:rowOff>221107</xdr:rowOff>
    </xdr:from>
    <xdr:to>
      <xdr:col>2</xdr:col>
      <xdr:colOff>235959</xdr:colOff>
      <xdr:row>1</xdr:row>
      <xdr:rowOff>164388</xdr:rowOff>
    </xdr:to>
    <xdr:grpSp>
      <xdr:nvGrpSpPr>
        <xdr:cNvPr id="40" name="Group 39">
          <a:hlinkClick xmlns:r="http://schemas.openxmlformats.org/officeDocument/2006/relationships" r:id="rId4" tooltip="Back"/>
          <a:extLst>
            <a:ext uri="{FF2B5EF4-FFF2-40B4-BE49-F238E27FC236}">
              <a16:creationId xmlns:a16="http://schemas.microsoft.com/office/drawing/2014/main" xmlns="" id="{00000000-0008-0000-1100-000028000000}"/>
            </a:ext>
          </a:extLst>
        </xdr:cNvPr>
        <xdr:cNvGrpSpPr>
          <a:grpSpLocks noChangeAspect="1"/>
        </xdr:cNvGrpSpPr>
      </xdr:nvGrpSpPr>
      <xdr:grpSpPr>
        <a:xfrm>
          <a:off x="4495584" y="221107"/>
          <a:ext cx="360000" cy="360000"/>
          <a:chOff x="4614645" y="221107"/>
          <a:chExt cx="360000" cy="361152"/>
        </a:xfrm>
      </xdr:grpSpPr>
      <xdr:sp macro="" textlink="">
        <xdr:nvSpPr>
          <xdr:cNvPr id="41" name="Oval 40">
            <a:extLst>
              <a:ext uri="{FF2B5EF4-FFF2-40B4-BE49-F238E27FC236}">
                <a16:creationId xmlns:a16="http://schemas.microsoft.com/office/drawing/2014/main" xmlns="" id="{00000000-0008-0000-1100-000029000000}"/>
              </a:ext>
            </a:extLst>
          </xdr:cNvPr>
          <xdr:cNvSpPr/>
        </xdr:nvSpPr>
        <xdr:spPr>
          <a:xfrm>
            <a:off x="4614645" y="221107"/>
            <a:ext cx="360000" cy="361152"/>
          </a:xfrm>
          <a:prstGeom prst="ellips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sp macro="" textlink="">
        <xdr:nvSpPr>
          <xdr:cNvPr id="42" name="Freeform 11">
            <a:extLst>
              <a:ext uri="{FF2B5EF4-FFF2-40B4-BE49-F238E27FC236}">
                <a16:creationId xmlns:a16="http://schemas.microsoft.com/office/drawing/2014/main" xmlns="" id="{00000000-0008-0000-1100-00002A000000}"/>
              </a:ext>
            </a:extLst>
          </xdr:cNvPr>
          <xdr:cNvSpPr>
            <a:spLocks/>
          </xdr:cNvSpPr>
        </xdr:nvSpPr>
        <xdr:spPr bwMode="auto">
          <a:xfrm>
            <a:off x="4715306" y="290266"/>
            <a:ext cx="131838" cy="222835"/>
          </a:xfrm>
          <a:custGeom>
            <a:avLst/>
            <a:gdLst>
              <a:gd name="T0" fmla="*/ 189 w 224"/>
              <a:gd name="T1" fmla="*/ 382 h 382"/>
              <a:gd name="T2" fmla="*/ 167 w 224"/>
              <a:gd name="T3" fmla="*/ 373 h 382"/>
              <a:gd name="T4" fmla="*/ 9 w 224"/>
              <a:gd name="T5" fmla="*/ 215 h 382"/>
              <a:gd name="T6" fmla="*/ 0 w 224"/>
              <a:gd name="T7" fmla="*/ 193 h 382"/>
              <a:gd name="T8" fmla="*/ 9 w 224"/>
              <a:gd name="T9" fmla="*/ 170 h 382"/>
              <a:gd name="T10" fmla="*/ 167 w 224"/>
              <a:gd name="T11" fmla="*/ 12 h 382"/>
              <a:gd name="T12" fmla="*/ 212 w 224"/>
              <a:gd name="T13" fmla="*/ 12 h 382"/>
              <a:gd name="T14" fmla="*/ 212 w 224"/>
              <a:gd name="T15" fmla="*/ 57 h 382"/>
              <a:gd name="T16" fmla="*/ 77 w 224"/>
              <a:gd name="T17" fmla="*/ 193 h 382"/>
              <a:gd name="T18" fmla="*/ 212 w 224"/>
              <a:gd name="T19" fmla="*/ 328 h 382"/>
              <a:gd name="T20" fmla="*/ 212 w 224"/>
              <a:gd name="T21" fmla="*/ 373 h 382"/>
              <a:gd name="T22" fmla="*/ 189 w 224"/>
              <a:gd name="T23" fmla="*/ 382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224" h="382">
                <a:moveTo>
                  <a:pt x="189" y="382"/>
                </a:moveTo>
                <a:cubicBezTo>
                  <a:pt x="181" y="382"/>
                  <a:pt x="173" y="379"/>
                  <a:pt x="167" y="373"/>
                </a:cubicBezTo>
                <a:cubicBezTo>
                  <a:pt x="9" y="215"/>
                  <a:pt x="9" y="215"/>
                  <a:pt x="9" y="215"/>
                </a:cubicBezTo>
                <a:cubicBezTo>
                  <a:pt x="3" y="209"/>
                  <a:pt x="0" y="201"/>
                  <a:pt x="0" y="193"/>
                </a:cubicBezTo>
                <a:cubicBezTo>
                  <a:pt x="0" y="184"/>
                  <a:pt x="3" y="176"/>
                  <a:pt x="9" y="170"/>
                </a:cubicBezTo>
                <a:cubicBezTo>
                  <a:pt x="167" y="12"/>
                  <a:pt x="167" y="12"/>
                  <a:pt x="167" y="12"/>
                </a:cubicBezTo>
                <a:cubicBezTo>
                  <a:pt x="179" y="0"/>
                  <a:pt x="199" y="0"/>
                  <a:pt x="212" y="12"/>
                </a:cubicBezTo>
                <a:cubicBezTo>
                  <a:pt x="224" y="25"/>
                  <a:pt x="224" y="45"/>
                  <a:pt x="212" y="57"/>
                </a:cubicBezTo>
                <a:cubicBezTo>
                  <a:pt x="77" y="193"/>
                  <a:pt x="77" y="193"/>
                  <a:pt x="77" y="193"/>
                </a:cubicBezTo>
                <a:cubicBezTo>
                  <a:pt x="212" y="328"/>
                  <a:pt x="212" y="328"/>
                  <a:pt x="212" y="328"/>
                </a:cubicBezTo>
                <a:cubicBezTo>
                  <a:pt x="224" y="340"/>
                  <a:pt x="224" y="361"/>
                  <a:pt x="212" y="373"/>
                </a:cubicBezTo>
                <a:cubicBezTo>
                  <a:pt x="206" y="379"/>
                  <a:pt x="198" y="382"/>
                  <a:pt x="189" y="382"/>
                </a:cubicBezTo>
                <a:close/>
              </a:path>
            </a:pathLst>
          </a:custGeom>
          <a:solidFill>
            <a:schemeClr val="bg1"/>
          </a:solidFill>
          <a:ln>
            <a:noFill/>
          </a:ln>
          <a:extLst/>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GB"/>
          </a:p>
        </xdr:txBody>
      </xdr:sp>
    </xdr:grpSp>
    <xdr:clientData/>
  </xdr:twoCellAnchor>
  <xdr:twoCellAnchor>
    <xdr:from>
      <xdr:col>5</xdr:col>
      <xdr:colOff>309563</xdr:colOff>
      <xdr:row>4</xdr:row>
      <xdr:rowOff>39289</xdr:rowOff>
    </xdr:from>
    <xdr:to>
      <xdr:col>15</xdr:col>
      <xdr:colOff>535781</xdr:colOff>
      <xdr:row>29</xdr:row>
      <xdr:rowOff>166686</xdr:rowOff>
    </xdr:to>
    <xdr:graphicFrame macro="">
      <xdr:nvGraphicFramePr>
        <xdr:cNvPr id="5" name="Chart 4">
          <a:extLst>
            <a:ext uri="{FF2B5EF4-FFF2-40B4-BE49-F238E27FC236}">
              <a16:creationId xmlns:a16="http://schemas.microsoft.com/office/drawing/2014/main" xmlns="" id="{00000000-0008-0000-1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1</xdr:col>
      <xdr:colOff>95251</xdr:colOff>
      <xdr:row>4</xdr:row>
      <xdr:rowOff>35719</xdr:rowOff>
    </xdr:from>
    <xdr:to>
      <xdr:col>4</xdr:col>
      <xdr:colOff>821532</xdr:colOff>
      <xdr:row>29</xdr:row>
      <xdr:rowOff>119062</xdr:rowOff>
    </xdr:to>
    <xdr:graphicFrame macro="">
      <xdr:nvGraphicFramePr>
        <xdr:cNvPr id="44" name="Chart 43">
          <a:extLst>
            <a:ext uri="{FF2B5EF4-FFF2-40B4-BE49-F238E27FC236}">
              <a16:creationId xmlns:a16="http://schemas.microsoft.com/office/drawing/2014/main" xmlns="" id="{00000000-0008-0000-11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5</xdr:col>
      <xdr:colOff>461960</xdr:colOff>
      <xdr:row>16</xdr:row>
      <xdr:rowOff>11904</xdr:rowOff>
    </xdr:from>
    <xdr:to>
      <xdr:col>6</xdr:col>
      <xdr:colOff>402429</xdr:colOff>
      <xdr:row>21</xdr:row>
      <xdr:rowOff>154779</xdr:rowOff>
    </xdr:to>
    <xdr:sp macro="" textlink="">
      <xdr:nvSpPr>
        <xdr:cNvPr id="2" name="Rectangle 1">
          <a:extLst>
            <a:ext uri="{FF2B5EF4-FFF2-40B4-BE49-F238E27FC236}">
              <a16:creationId xmlns:a16="http://schemas.microsoft.com/office/drawing/2014/main" xmlns="" id="{00000000-0008-0000-1100-000002000000}"/>
            </a:ext>
          </a:extLst>
        </xdr:cNvPr>
        <xdr:cNvSpPr/>
      </xdr:nvSpPr>
      <xdr:spPr>
        <a:xfrm rot="16200000">
          <a:off x="6867522" y="3881436"/>
          <a:ext cx="1095375" cy="5476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000" cap="all" baseline="0">
              <a:solidFill>
                <a:schemeClr val="tx1"/>
              </a:solidFill>
            </a:rPr>
            <a:t>revenue components</a:t>
          </a:r>
        </a:p>
      </xdr:txBody>
    </xdr:sp>
    <xdr:clientData/>
  </xdr:twoCellAnchor>
  <xdr:twoCellAnchor>
    <xdr:from>
      <xdr:col>5</xdr:col>
      <xdr:colOff>461961</xdr:colOff>
      <xdr:row>23</xdr:row>
      <xdr:rowOff>142872</xdr:rowOff>
    </xdr:from>
    <xdr:to>
      <xdr:col>6</xdr:col>
      <xdr:colOff>402430</xdr:colOff>
      <xdr:row>30</xdr:row>
      <xdr:rowOff>69054</xdr:rowOff>
    </xdr:to>
    <xdr:sp macro="" textlink="">
      <xdr:nvSpPr>
        <xdr:cNvPr id="19" name="Rectangle 18">
          <a:extLst>
            <a:ext uri="{FF2B5EF4-FFF2-40B4-BE49-F238E27FC236}">
              <a16:creationId xmlns:a16="http://schemas.microsoft.com/office/drawing/2014/main" xmlns="" id="{00000000-0008-0000-1100-000013000000}"/>
            </a:ext>
          </a:extLst>
        </xdr:cNvPr>
        <xdr:cNvSpPr/>
      </xdr:nvSpPr>
      <xdr:spPr>
        <a:xfrm rot="16200000">
          <a:off x="6785370" y="5428057"/>
          <a:ext cx="1259682" cy="5476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000" cap="all" baseline="0">
              <a:solidFill>
                <a:schemeClr val="tx1"/>
              </a:solidFill>
            </a:rPr>
            <a:t>expenditure components</a:t>
          </a:r>
        </a:p>
      </xdr:txBody>
    </xdr:sp>
    <xdr:clientData/>
  </xdr:twoCellAnchor>
  <xdr:twoCellAnchor>
    <xdr:from>
      <xdr:col>1</xdr:col>
      <xdr:colOff>211927</xdr:colOff>
      <xdr:row>16</xdr:row>
      <xdr:rowOff>11904</xdr:rowOff>
    </xdr:from>
    <xdr:to>
      <xdr:col>1</xdr:col>
      <xdr:colOff>759615</xdr:colOff>
      <xdr:row>21</xdr:row>
      <xdr:rowOff>154779</xdr:rowOff>
    </xdr:to>
    <xdr:sp macro="" textlink="">
      <xdr:nvSpPr>
        <xdr:cNvPr id="20" name="Rectangle 19">
          <a:extLst>
            <a:ext uri="{FF2B5EF4-FFF2-40B4-BE49-F238E27FC236}">
              <a16:creationId xmlns:a16="http://schemas.microsoft.com/office/drawing/2014/main" xmlns="" id="{00000000-0008-0000-1100-000014000000}"/>
            </a:ext>
          </a:extLst>
        </xdr:cNvPr>
        <xdr:cNvSpPr/>
      </xdr:nvSpPr>
      <xdr:spPr>
        <a:xfrm rot="16200000">
          <a:off x="200021" y="3881436"/>
          <a:ext cx="1095375" cy="5476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000" cap="all" baseline="0">
              <a:solidFill>
                <a:schemeClr val="tx1"/>
              </a:solidFill>
            </a:rPr>
            <a:t>revenue components</a:t>
          </a:r>
        </a:p>
      </xdr:txBody>
    </xdr:sp>
    <xdr:clientData/>
  </xdr:twoCellAnchor>
  <xdr:twoCellAnchor>
    <xdr:from>
      <xdr:col>1</xdr:col>
      <xdr:colOff>211928</xdr:colOff>
      <xdr:row>23</xdr:row>
      <xdr:rowOff>142872</xdr:rowOff>
    </xdr:from>
    <xdr:to>
      <xdr:col>1</xdr:col>
      <xdr:colOff>759616</xdr:colOff>
      <xdr:row>30</xdr:row>
      <xdr:rowOff>69054</xdr:rowOff>
    </xdr:to>
    <xdr:sp macro="" textlink="">
      <xdr:nvSpPr>
        <xdr:cNvPr id="21" name="Rectangle 20">
          <a:extLst>
            <a:ext uri="{FF2B5EF4-FFF2-40B4-BE49-F238E27FC236}">
              <a16:creationId xmlns:a16="http://schemas.microsoft.com/office/drawing/2014/main" xmlns="" id="{00000000-0008-0000-1100-000015000000}"/>
            </a:ext>
          </a:extLst>
        </xdr:cNvPr>
        <xdr:cNvSpPr/>
      </xdr:nvSpPr>
      <xdr:spPr>
        <a:xfrm rot="16200000">
          <a:off x="117869" y="5428057"/>
          <a:ext cx="1259682" cy="5476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000" cap="all" baseline="0">
              <a:solidFill>
                <a:schemeClr val="tx1"/>
              </a:solidFill>
            </a:rPr>
            <a:t>expenditure components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FP-08FS-01\International%20Programs\FLOW\Scoring\Master%20Transform%20Sheet\Master%20Transfor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w Data "/>
      <sheetName val="Transform New 4-23-12"/>
      <sheetName val="Government Standards"/>
      <sheetName val="Raw Data"/>
      <sheetName val="Transform Sheet"/>
    </sheetNames>
    <sheetDataSet>
      <sheetData sheetId="0">
        <row r="2">
          <cell r="A2" t="str">
            <v>7201612</v>
          </cell>
        </row>
      </sheetData>
      <sheetData sheetId="1"/>
      <sheetData sheetId="2">
        <row r="3">
          <cell r="A3" t="str">
            <v>Honduras</v>
          </cell>
          <cell r="B3">
            <v>60</v>
          </cell>
        </row>
      </sheetData>
      <sheetData sheetId="3" refreshError="1"/>
      <sheetData sheetId="4"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ndrea van der Kerk" refreshedDate="42837.446952777776" createdVersion="4" refreshedVersion="4" minRefreshableVersion="3" recordCount="6">
  <cacheSource type="worksheet">
    <worksheetSource name="Summary" sheet="ARAT - Results Overview"/>
  </cacheSource>
  <cacheFields count="111">
    <cacheField name="Year Data Was Collected" numFmtId="0">
      <sharedItems containsSemiMixedTypes="0" containsString="0" containsNumber="1" containsInteger="1" minValue="2012" maxValue="2016"/>
    </cacheField>
    <cacheField name="Country " numFmtId="0">
      <sharedItems/>
    </cacheField>
    <cacheField name="State" numFmtId="0">
      <sharedItems/>
    </cacheField>
    <cacheField name="District" numFmtId="0">
      <sharedItems/>
    </cacheField>
    <cacheField name="Village" numFmtId="0">
      <sharedItems/>
    </cacheField>
    <cacheField name="Geo Level 5" numFmtId="0">
      <sharedItems/>
    </cacheField>
    <cacheField name="Geo Level 6" numFmtId="0">
      <sharedItems/>
    </cacheField>
    <cacheField name="Community" numFmtId="0">
      <sharedItems/>
    </cacheField>
    <cacheField name="Water Point/System Unique ID" numFmtId="0">
      <sharedItems/>
    </cacheField>
    <cacheField name="GPS location" numFmtId="0">
      <sharedItems/>
    </cacheField>
    <cacheField name="Total Number Of Households In The Community" numFmtId="0">
      <sharedItems containsSemiMixedTypes="0" containsString="0" containsNumber="1" containsInteger="1" minValue="100" maxValue="200"/>
    </cacheField>
    <cacheField name="Total Number Of Households With Access To Any Improved Water Point/System" numFmtId="0">
      <sharedItems containsSemiMixedTypes="0" containsString="0" containsNumber="1" containsInteger="1" minValue="100" maxValue="160"/>
    </cacheField>
    <cacheField name="Total Number Of Households Without Access To Any Improved Water Point/System" numFmtId="0">
      <sharedItems containsSemiMixedTypes="0" containsString="0" containsNumber="1" containsInteger="1" minValue="0" maxValue="100"/>
    </cacheField>
    <cacheField name="Type Of Water Point/System" numFmtId="0">
      <sharedItems/>
    </cacheField>
    <cacheField name="Year Of Construction" numFmtId="0">
      <sharedItems containsSemiMixedTypes="0" containsString="0" containsNumber="1" containsInteger="1" minValue="2000" maxValue="2010"/>
    </cacheField>
    <cacheField name="blank" numFmtId="0">
      <sharedItems containsNonDate="0" containsString="0" containsBlank="1"/>
    </cacheField>
    <cacheField name="Risk Based On Age" numFmtId="0">
      <sharedItems count="4">
        <s v="High Risk"/>
        <s v="No Improved Water Point/System" u="1"/>
        <s v="Medium Risk" u="1"/>
        <s v="Low Risk" u="1"/>
      </sharedItems>
    </cacheField>
    <cacheField name="Risk Based On Current Condition" numFmtId="0">
      <sharedItems count="4">
        <s v="Medium Risk"/>
        <s v="High Risk"/>
        <s v="No Improved Water Point/System" u="1"/>
        <s v="Low Risk" u="1"/>
      </sharedItems>
    </cacheField>
    <cacheField name="Level Of Service: Water Point/System" numFmtId="0">
      <sharedItems count="5">
        <s v="Intermediate Level of Service"/>
        <s v="Basic Level of Service"/>
        <s v="Inadequate Level of Service" u="1"/>
        <s v="No Improved Water Point/System" u="1"/>
        <s v="High Level of Service" u="1"/>
      </sharedItems>
    </cacheField>
    <cacheField name="Level Of Priority To Replace/Repair The Water Point/System" numFmtId="0">
      <sharedItems containsMixedTypes="1" containsNumber="1" containsInteger="1" minValue="0" maxValue="0" count="3">
        <s v="Medium Priority"/>
        <s v="High Priority"/>
        <n v="0" u="1"/>
      </sharedItems>
    </cacheField>
    <cacheField name="Level Of Service: Water Point/System Score" numFmtId="0">
      <sharedItems containsSemiMixedTypes="0" containsString="0" containsNumber="1" containsInteger="1" minValue="3" maxValue="6"/>
    </cacheField>
    <cacheField name="blank2" numFmtId="0">
      <sharedItems containsNonDate="0" containsString="0" containsBlank="1"/>
    </cacheField>
    <cacheField name="Alert" numFmtId="0">
      <sharedItems/>
    </cacheField>
    <cacheField name="Component(s)" numFmtId="0">
      <sharedItems/>
    </cacheField>
    <cacheField name="Recommended Activity" numFmtId="0">
      <sharedItems/>
    </cacheField>
    <cacheField name="blank3" numFmtId="0">
      <sharedItems containsNonDate="0" containsString="0" containsBlank="1"/>
    </cacheField>
    <cacheField name="Remaining Lifespan Of The Spring Protection (Years)" numFmtId="1">
      <sharedItems containsSemiMixedTypes="0" containsString="0" containsNumber="1" containsInteger="1" minValue="-2" maxValue="4"/>
    </cacheField>
    <cacheField name="Remaining Lifespan Of Tap Stand (Years)" numFmtId="1">
      <sharedItems containsMixedTypes="1" containsNumber="1" containsInteger="1" minValue="8" maxValue="17"/>
    </cacheField>
    <cacheField name="Remaining Lifespan Of The Well (Years)" numFmtId="1">
      <sharedItems containsSemiMixedTypes="0" containsString="0" containsNumber="1" containsInteger="1" minValue="-5" maxValue="6"/>
    </cacheField>
    <cacheField name="Remaining Lifespan Of The Pump (Years)" numFmtId="1">
      <sharedItems containsSemiMixedTypes="0" containsString="0" containsNumber="1" containsInteger="1" minValue="-5" maxValue="4"/>
    </cacheField>
    <cacheField name="Remaining Lifespan Of The Apron/Seal(Years)" numFmtId="1">
      <sharedItems containsSemiMixedTypes="0" containsString="0" containsNumber="1" containsInteger="1" minValue="3" maxValue="12"/>
    </cacheField>
    <cacheField name="Remaining Lifespan Of Borehole  (Years)" numFmtId="1">
      <sharedItems containsSemiMixedTypes="0" containsString="0" containsNumber="1" containsInteger="1" minValue="3" maxValue="12"/>
    </cacheField>
    <cacheField name="Remaining Lifespan Of Main line (Years)" numFmtId="1">
      <sharedItems containsMixedTypes="1" containsNumber="1" containsInteger="1" minValue="-2" maxValue="4"/>
    </cacheField>
    <cacheField name="Remaining Lifespan Of Distribution network (Years)" numFmtId="1">
      <sharedItems containsSemiMixedTypes="0" containsString="0" containsNumber="1" containsInteger="1" minValue="-2" maxValue="5"/>
    </cacheField>
    <cacheField name="Remaining Lifespan Of Water Intake  (Years)" numFmtId="1">
      <sharedItems containsSemiMixedTypes="0" containsString="0" containsNumber="1" containsInteger="1" minValue="5" maxValue="9"/>
    </cacheField>
    <cacheField name="Remaining Lifespan Of Hand Pump  (Years)" numFmtId="1">
      <sharedItems containsSemiMixedTypes="0" containsString="0" containsNumber="1" containsInteger="1" minValue="5" maxValue="8"/>
    </cacheField>
    <cacheField name="Remaining Lifespan Of Storage Tank  (Years)" numFmtId="1">
      <sharedItems containsSemiMixedTypes="0" containsString="0" containsNumber="1" containsInteger="1" minValue="5" maxValue="16"/>
    </cacheField>
    <cacheField name="Remaining Lifespan Of Other Concrete Structures  (Years)" numFmtId="1">
      <sharedItems containsMixedTypes="1" containsNumber="1" containsInteger="1" minValue="9" maxValue="15"/>
    </cacheField>
    <cacheField name="Remaining Lifespan Of Treatment Plant / Equipment  (Years)" numFmtId="1">
      <sharedItems containsMixedTypes="1" containsNumber="1" containsInteger="1" minValue="4" maxValue="4"/>
    </cacheField>
    <cacheField name="Remaining Lifespan Of Chlorination System  (Years)" numFmtId="1">
      <sharedItems containsMixedTypes="1" containsNumber="1" containsInteger="1" minValue="-6" maxValue="-6"/>
    </cacheField>
    <cacheField name="Remaining Lifespan Of Water Meter  (Years)" numFmtId="1">
      <sharedItems containsMixedTypes="1" containsNumber="1" containsInteger="1" minValue="-6" maxValue="-5"/>
    </cacheField>
    <cacheField name="Remaining Lifespan Of Pumping Station / House  (Years)" numFmtId="1">
      <sharedItems containsSemiMixedTypes="0" containsString="0" containsNumber="1" containsInteger="1" minValue="5" maxValue="8"/>
    </cacheField>
    <cacheField name="Remaining Lifespan Of Pump Related (Electrical) Equipment and Panel Board (Years)" numFmtId="1">
      <sharedItems containsMixedTypes="1" containsNumber="1" containsInteger="1" minValue="-16" maxValue="5"/>
    </cacheField>
    <cacheField name="Remaining Lifespan Of Kiosk or Public Tap  (Years)" numFmtId="1">
      <sharedItems containsMixedTypes="1" containsNumber="1" containsInteger="1" minValue="10" maxValue="19"/>
    </cacheField>
    <cacheField name="blank4" numFmtId="1">
      <sharedItems containsNonDate="0" containsString="0" containsBlank="1"/>
    </cacheField>
    <cacheField name="Physical State Of The Spring Protection. 1: Normal; 2: Poor; 3: Does Not Function; None: Blank" numFmtId="0">
      <sharedItems containsSemiMixedTypes="0" containsString="0" containsNumber="1" containsInteger="1" minValue="1" maxValue="2"/>
    </cacheField>
    <cacheField name="Physical State Of Taps 1: Normal; 2: Poor; 3: Does Not Function; None: Blank" numFmtId="0">
      <sharedItems containsSemiMixedTypes="0" containsString="0" containsNumber="1" containsInteger="1" minValue="1" maxValue="2"/>
    </cacheField>
    <cacheField name="Physical State Of The Well. 1: Normal; 2: Poor; 3: Does Not Function; None: Blank" numFmtId="0">
      <sharedItems containsSemiMixedTypes="0" containsString="0" containsNumber="1" containsInteger="1" minValue="1" maxValue="2"/>
    </cacheField>
    <cacheField name="Physical State Of The Pump 1: Normal; 2: Poor; 3: Does Not Function; None: Blank" numFmtId="0">
      <sharedItems containsSemiMixedTypes="0" containsString="0" containsNumber="1" containsInteger="1" minValue="1" maxValue="3"/>
    </cacheField>
    <cacheField name="Physical State Of The Apron/Seal.  1: Normal; 2: Poor; 3: Does Not Function; None: Blank" numFmtId="0">
      <sharedItems containsSemiMixedTypes="0" containsString="0" containsNumber="1" containsInteger="1" minValue="1" maxValue="2"/>
    </cacheField>
    <cacheField name="Physical State Of The Borehole.  1: Normal; 2: Poor; 3: Does Not Function; None: Blank" numFmtId="0">
      <sharedItems containsSemiMixedTypes="0" containsString="0" containsNumber="1" containsInteger="1" minValue="1" maxValue="2"/>
    </cacheField>
    <cacheField name="Physical State Of The Main line.  1: Normal; 2: Poor; 3: Does Not Function; None: Blank" numFmtId="0">
      <sharedItems containsSemiMixedTypes="0" containsString="0" containsNumber="1" containsInteger="1" minValue="1" maxValue="2"/>
    </cacheField>
    <cacheField name="Physical State Of The Distribution Network.  1: Normal; 2: Poor; 3: Does Not Function; None: Blank" numFmtId="0">
      <sharedItems containsSemiMixedTypes="0" containsString="0" containsNumber="1" containsInteger="1" minValue="1" maxValue="2"/>
    </cacheField>
    <cacheField name="Physical State Of The Water intake.  1: Normal; 2: Poor; 3: Does Not Function; None: Blank" numFmtId="0">
      <sharedItems containsSemiMixedTypes="0" containsString="0" containsNumber="1" containsInteger="1" minValue="1" maxValue="2"/>
    </cacheField>
    <cacheField name="Physical State Of The Hand pump.  1: Normal; 2: Poor; 3: Does Not Function; None: Blank" numFmtId="0">
      <sharedItems containsSemiMixedTypes="0" containsString="0" containsNumber="1" containsInteger="1" minValue="1" maxValue="1"/>
    </cacheField>
    <cacheField name="Physical State Of The Storage Tank.  1: Normal; 2: Poor; 3: Does Not Function; None: Blank" numFmtId="0">
      <sharedItems containsSemiMixedTypes="0" containsString="0" containsNumber="1" containsInteger="1" minValue="1" maxValue="1"/>
    </cacheField>
    <cacheField name="Physical State Of The Other Concrete Structures.  1: Normal; 2: Poor; 3: Does Not Function; None: Blank" numFmtId="0">
      <sharedItems containsMixedTypes="1" containsNumber="1" containsInteger="1" minValue="1" maxValue="2"/>
    </cacheField>
    <cacheField name="Physical State Of The Treatment Plant /Equipment  1: Normal; 2: Poor; 3: Does Not Function; None: Blank" numFmtId="0">
      <sharedItems containsSemiMixedTypes="0" containsString="0" containsNumber="1" containsInteger="1" minValue="0" maxValue="1"/>
    </cacheField>
    <cacheField name="Physical State Of The Chlorination System.  1: Normal; 2: Poor; 3: Does Not Function; None: Blank" numFmtId="0">
      <sharedItems containsMixedTypes="1" containsNumber="1" containsInteger="1" minValue="1" maxValue="1"/>
    </cacheField>
    <cacheField name="Physical State Of The Water Meter.  1: Normal; 2: Poor; 3: Does Not Function; None: Blank" numFmtId="0">
      <sharedItems containsSemiMixedTypes="0" containsString="0" containsNumber="1" containsInteger="1" minValue="0" maxValue="1"/>
    </cacheField>
    <cacheField name="Physical State Of The Pumping Station/House.  1: Normal; 2: Poor; 3: Does Not Function; None: Blank" numFmtId="0">
      <sharedItems containsSemiMixedTypes="0" containsString="0" containsNumber="1" containsInteger="1" minValue="1" maxValue="2"/>
    </cacheField>
    <cacheField name="Physical State Of The Pump-related Equipment.  1: Normal; 2: Poor; 3: Does Not Function; None: Blank" numFmtId="0">
      <sharedItems containsSemiMixedTypes="0" containsString="0" containsNumber="1" containsInteger="1" minValue="0" maxValue="1"/>
    </cacheField>
    <cacheField name="Physical State Of The Kiosk / Public Tap.  1: Normal; 2: Poor; 3: Does Not Function; None: Blank" numFmtId="0">
      <sharedItems containsSemiMixedTypes="0" containsString="0" containsNumber="1" containsInteger="1" minValue="1" maxValue="2"/>
    </cacheField>
    <cacheField name="Rate The Overall State Of The Water Point/System (Consider Shortfalls, Physical, Design, Etc.) . 1: Normal; 2: Poor; 3: Does Not Function; None: Blank" numFmtId="0">
      <sharedItems containsSemiMixedTypes="0" containsString="0" containsNumber="1" containsInteger="1" minValue="1" maxValue="2"/>
    </cacheField>
    <cacheField name="blank5" numFmtId="49">
      <sharedItems containsNonDate="0" containsString="0" containsBlank="1"/>
    </cacheField>
    <cacheField name="Households With Access to An Improved Water Point/System. 1: 95% or Higher; 0: 94% or Lower" numFmtId="1">
      <sharedItems containsSemiMixedTypes="0" containsString="0" containsNumber="1" containsInteger="1" minValue="0" maxValue="1"/>
    </cacheField>
    <cacheField name="Water Point/System Improved Or Unimproved. 1: Improved; 0: Unimproved" numFmtId="1">
      <sharedItems containsSemiMixedTypes="0" containsString="0" containsNumber="1" containsInteger="1" minValue="1" maxValue="1"/>
    </cacheField>
    <cacheField name="Is The Source Protected? 1: Yes; 0: No" numFmtId="1">
      <sharedItems containsSemiMixedTypes="0" containsString="0" containsNumber="1" containsInteger="1" minValue="0" maxValue="1"/>
    </cacheField>
    <cacheField name="Does Water System Have Adequate Water Quality? (Bacteria, Turbidity, Other Contaminants Of Concern)  1: Yes; 0: No" numFmtId="1">
      <sharedItems containsSemiMixedTypes="0" containsString="0" containsNumber="1" containsInteger="1" minValue="0" maxValue="1"/>
    </cacheField>
    <cacheField name="Does The Water Point/System Provide Adequate Water Quantity?  1: Yes; 0: No" numFmtId="1">
      <sharedItems containsSemiMixedTypes="0" containsString="0" containsNumber="1" containsInteger="1" minValue="0" maxValue="1"/>
    </cacheField>
    <cacheField name="Was The Water Point/ System Out Of Service For One Day Or Less Per Month In The Last Year?  1: Yes; 0: No" numFmtId="1">
      <sharedItems containsSemiMixedTypes="0" containsString="0" containsNumber="1" containsInteger="1" minValue="0" maxValue="1"/>
    </cacheField>
    <cacheField name="Is Water Available From The Water Point/System On The Day Of The Visit?  1: Yes; 0: No" numFmtId="1">
      <sharedItems containsSemiMixedTypes="0" containsString="0" containsNumber="1" containsInteger="1" minValue="0" maxValue="1"/>
    </cacheField>
    <cacheField name="Water Point/System In Good Overall Condition and Functioning 1: Yes; 0: No" numFmtId="1">
      <sharedItems containsSemiMixedTypes="0" containsString="0" containsNumber="1" containsInteger="1" minValue="0" maxValue="1"/>
    </cacheField>
    <cacheField name="blank6" numFmtId="1">
      <sharedItems containsNonDate="0" containsString="0" containsBlank="1"/>
    </cacheField>
    <cacheField name="Presence Of Spring Protection?_x000a_ 1: Yes; 0: No" numFmtId="1">
      <sharedItems containsSemiMixedTypes="0" containsString="0" containsNumber="1" containsInteger="1" minValue="1" maxValue="1"/>
    </cacheField>
    <cacheField name="Year Source Protection Was Constructed. If Replaced Year Of Most Recent Replacement" numFmtId="1">
      <sharedItems containsSemiMixedTypes="0" containsString="0" containsNumber="1" containsInteger="1" minValue="2000" maxValue="2010"/>
    </cacheField>
    <cacheField name="Presence Of _x000a_Tap stand?_x000a_1: Yes; 0: No" numFmtId="1">
      <sharedItems containsSemiMixedTypes="0" containsString="0" containsNumber="1" containsInteger="1" minValue="0" maxValue="1"/>
    </cacheField>
    <cacheField name="Year Tap(s) Was Constructed. If Replaced Year Of Most Recent Replacement" numFmtId="1">
      <sharedItems containsSemiMixedTypes="0" containsString="0" containsNumber="1" containsInteger="1" minValue="2000" maxValue="2012"/>
    </cacheField>
    <cacheField name="Presence Of Well?          1: Yes; 0: No" numFmtId="1">
      <sharedItems containsSemiMixedTypes="0" containsString="0" containsNumber="1" containsInteger="1" minValue="1" maxValue="1"/>
    </cacheField>
    <cacheField name="Year Well Was Constructed. If Replaced Year Of Most Recent Replacement" numFmtId="1">
      <sharedItems containsSemiMixedTypes="0" containsString="0" containsNumber="1" containsInteger="1" minValue="2000" maxValue="2012"/>
    </cacheField>
    <cacheField name="Presence Of Pump?  1: Yes; 0: No" numFmtId="1">
      <sharedItems containsSemiMixedTypes="0" containsString="0" containsNumber="1" containsInteger="1" minValue="1" maxValue="1"/>
    </cacheField>
    <cacheField name="Year Pump Was Installed. If Replaced Year Of Most Recent Replacement" numFmtId="1">
      <sharedItems containsSemiMixedTypes="0" containsString="0" containsNumber="1" containsInteger="1" minValue="2000" maxValue="2010"/>
    </cacheField>
    <cacheField name="Presence Of An Apron/Seal?  1: Yes; 0: No" numFmtId="1">
      <sharedItems containsSemiMixedTypes="0" containsString="0" containsNumber="1" containsInteger="1" minValue="1" maxValue="1"/>
    </cacheField>
    <cacheField name="Year Apron/Seal Was Constructed. If Reconstructed, Year Of Most Recent Reconstruction " numFmtId="1">
      <sharedItems containsSemiMixedTypes="0" containsString="0" containsNumber="1" containsInteger="1" minValue="2000" maxValue="2012"/>
    </cacheField>
    <cacheField name=" Presence Of a Borehole?  1: Yes; 0: No" numFmtId="1">
      <sharedItems containsSemiMixedTypes="0" containsString="0" containsNumber="1" containsInteger="1" minValue="1" maxValue="1"/>
    </cacheField>
    <cacheField name="Year Borehole Was Constructed. If Reconstructed, Year Of Most Recent Reconstruction " numFmtId="1">
      <sharedItems containsSemiMixedTypes="0" containsString="0" containsNumber="1" containsInteger="1" minValue="2000" maxValue="2012"/>
    </cacheField>
    <cacheField name="Presence Of A Main Line?  1: Yes; 0: No" numFmtId="1">
      <sharedItems containsSemiMixedTypes="0" containsString="0" containsNumber="1" containsInteger="1" minValue="0" maxValue="1"/>
    </cacheField>
    <cacheField name="Year Main Line Was Constructed. If Reconstructed, Year Of Most Recent Reconstruction " numFmtId="1">
      <sharedItems containsSemiMixedTypes="0" containsString="0" containsNumber="1" containsInteger="1" minValue="2000" maxValue="2010"/>
    </cacheField>
    <cacheField name="Presence Of A Distribution Network?  1: Yes; 0: No" numFmtId="1">
      <sharedItems containsSemiMixedTypes="0" containsString="0" containsNumber="1" containsInteger="1" minValue="1" maxValue="1"/>
    </cacheField>
    <cacheField name="Year Distribution Network Was Constructed. If Reconstructed, Year Of Most Recent Reconstruction " numFmtId="1">
      <sharedItems containsSemiMixedTypes="0" containsString="0" containsNumber="1" containsInteger="1" minValue="2000" maxValue="2011"/>
    </cacheField>
    <cacheField name="Presence Of A Water Intake  1: Yes; 0: No" numFmtId="1">
      <sharedItems containsSemiMixedTypes="0" containsString="0" containsNumber="1" containsInteger="1" minValue="1" maxValue="1"/>
    </cacheField>
    <cacheField name="Year Water Intake Was Constructed. If Reconstructed, Year Of Most Recent Reconstruction " numFmtId="1">
      <sharedItems containsSemiMixedTypes="0" containsString="0" containsNumber="1" containsInteger="1" minValue="2000" maxValue="2005"/>
    </cacheField>
    <cacheField name="Presence Of A Hand Pump?  1: Yes; 0: No" numFmtId="1">
      <sharedItems containsSemiMixedTypes="0" containsString="0" containsNumber="1" containsInteger="1" minValue="1" maxValue="1"/>
    </cacheField>
    <cacheField name="Year Hand Pump Was Constructed. If Reconstructed, Year Of Most Recent Reconstruction " numFmtId="1">
      <sharedItems containsSemiMixedTypes="0" containsString="0" containsNumber="1" containsInteger="1" minValue="2010" maxValue="2011"/>
    </cacheField>
    <cacheField name="Presence Of A Storage Tank?  1: Yes; 0: No" numFmtId="1">
      <sharedItems containsSemiMixedTypes="0" containsString="0" containsNumber="1" containsInteger="1" minValue="1" maxValue="1"/>
    </cacheField>
    <cacheField name="Year Storage Tank Was Constructed. If Reconstructed, Year Of Most Recent Reconstruction " numFmtId="1">
      <sharedItems containsSemiMixedTypes="0" containsString="0" containsNumber="1" containsInteger="1" minValue="2000" maxValue="2012"/>
    </cacheField>
    <cacheField name=" Presence Of Other Concrete Structures?  1: Yes; 0: No" numFmtId="1">
      <sharedItems containsSemiMixedTypes="0" containsString="0" containsNumber="1" containsInteger="1" minValue="0" maxValue="1"/>
    </cacheField>
    <cacheField name="Year  Other Concrete Structures Were Constructed. If Reconstructed, Year Of Most Recent Reconstruction " numFmtId="1">
      <sharedItems containsMixedTypes="1" containsNumber="1" containsInteger="1" minValue="2005" maxValue="2010"/>
    </cacheField>
    <cacheField name="Presence Of A Treatment Plant or Equipment?  1: Yes; 0: No" numFmtId="1">
      <sharedItems containsSemiMixedTypes="0" containsString="0" containsNumber="1" containsInteger="1" minValue="0" maxValue="1"/>
    </cacheField>
    <cacheField name="Year Treatment Plant/ Equipment Was Constructed. If Reconstructed, Year Of Most Recent Reconstruction " numFmtId="1">
      <sharedItems containsMixedTypes="1" containsNumber="1" containsInteger="1" minValue="2010" maxValue="2010"/>
    </cacheField>
    <cacheField name="Presence Of A Chlorination System?  1: Yes; 0: No" numFmtId="1">
      <sharedItems containsSemiMixedTypes="0" containsString="0" containsNumber="1" containsInteger="1" minValue="0" maxValue="1"/>
    </cacheField>
    <cacheField name="Year Chlorination System Was Constructed. If Reconstructed, Year Of Most Recent Reconstruction " numFmtId="1">
      <sharedItems containsMixedTypes="1" containsNumber="1" containsInteger="1" minValue="2000" maxValue="2000"/>
    </cacheField>
    <cacheField name="Presence Of A Water Meter?  1: Yes; 0: No" numFmtId="1">
      <sharedItems containsSemiMixedTypes="0" containsString="0" containsNumber="1" containsInteger="1" minValue="0" maxValue="1"/>
    </cacheField>
    <cacheField name="Year Water Meter Was Constructed. If Reconstructed, Year Of Most Recent Reconstruction " numFmtId="1">
      <sharedItems containsMixedTypes="1" containsNumber="1" containsInteger="1" minValue="2000" maxValue="2000"/>
    </cacheField>
    <cacheField name="Presence Of A Pumping House/ Station?  1: Yes; 0: No" numFmtId="1">
      <sharedItems containsSemiMixedTypes="0" containsString="0" containsNumber="1" containsInteger="1" minValue="1" maxValue="1"/>
    </cacheField>
    <cacheField name="Year Pumping House/ Station Was Constructed. If Reconstructed, Year Of Most Recent Reconstruction " numFmtId="1">
      <sharedItems containsSemiMixedTypes="0" containsString="0" containsNumber="1" containsInteger="1" minValue="2010" maxValue="2012"/>
    </cacheField>
    <cacheField name="Presence Of Pumping Related (Electrical) Equipment and Panel Board?  1: Yes; 0: No" numFmtId="1">
      <sharedItems containsSemiMixedTypes="0" containsString="0" containsNumber="1" containsInteger="1" minValue="0" maxValue="1"/>
    </cacheField>
    <cacheField name="Year Pumping Rleated Equpment Was Constructed. If Reconstructed, Year Of Most Recent Reconstruction " numFmtId="1">
      <sharedItems containsMixedTypes="1" containsNumber="1" containsInteger="1" minValue="1990" maxValue="2011"/>
    </cacheField>
    <cacheField name="Presence Of A Water Kiosk / Public Tap?     1: Yes; 0: No" numFmtId="1">
      <sharedItems containsSemiMixedTypes="0" containsString="0" containsNumber="1" containsInteger="1" minValue="0" maxValue="1"/>
    </cacheField>
    <cacheField name="Year Water Kiosk / Public Tap Was Constructed. If Reconstructed, Year Of Most Recent Reconstruction " numFmtId="1">
      <sharedItems containsMixedTypes="1" containsNumber="1" containsInteger="1" minValue="2005" maxValue="2015"/>
    </cacheField>
    <cacheField name="Number Of Days The Water Point/System It Was Out Of Service in the Last Year" numFmtId="1">
      <sharedItems containsSemiMixedTypes="0" containsString="0" containsNumber="1" containsInteger="1" minValue="0" maxValue="2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
  <r>
    <n v="2016"/>
    <s v="Rwanda"/>
    <s v="xxx"/>
    <s v="xxx"/>
    <s v="xxx"/>
    <s v=""/>
    <s v=""/>
    <s v="xxx"/>
    <s v="xxx"/>
    <s v="xxx"/>
    <n v="200"/>
    <n v="160"/>
    <n v="40"/>
    <s v="Borehole"/>
    <n v="2010"/>
    <m/>
    <x v="0"/>
    <x v="0"/>
    <x v="0"/>
    <x v="0"/>
    <n v="6"/>
    <m/>
    <s v="Consider Replacing Aging Components"/>
    <s v="Spring Protection, Pump,  Main line,  Distribution network,  Hand pump,  Treatment Plant/ Equipment,  Chlorination system,  Water Meter,  Pump related equipment,  "/>
    <s v="Further Technical Diagnostic Needed "/>
    <m/>
    <n v="4"/>
    <n v="14"/>
    <n v="6"/>
    <n v="4"/>
    <n v="9"/>
    <n v="9"/>
    <n v="4"/>
    <n v="5"/>
    <n v="9"/>
    <n v="5"/>
    <n v="16"/>
    <n v="9"/>
    <n v="4"/>
    <n v="-6"/>
    <n v="-6"/>
    <n v="6"/>
    <n v="5"/>
    <n v="19"/>
    <m/>
    <n v="1"/>
    <n v="1"/>
    <n v="1"/>
    <n v="1"/>
    <n v="2"/>
    <n v="1"/>
    <n v="1"/>
    <n v="1"/>
    <n v="1"/>
    <n v="1"/>
    <n v="1"/>
    <n v="1"/>
    <n v="1"/>
    <n v="1"/>
    <n v="1"/>
    <n v="2"/>
    <n v="1"/>
    <n v="1"/>
    <n v="1"/>
    <m/>
    <n v="0"/>
    <n v="1"/>
    <n v="1"/>
    <n v="1"/>
    <n v="1"/>
    <n v="0"/>
    <n v="1"/>
    <n v="1"/>
    <m/>
    <n v="1"/>
    <n v="2010"/>
    <n v="1"/>
    <n v="2010"/>
    <n v="1"/>
    <n v="2012"/>
    <n v="1"/>
    <n v="2010"/>
    <n v="1"/>
    <n v="2010"/>
    <n v="1"/>
    <n v="2010"/>
    <n v="1"/>
    <n v="2010"/>
    <n v="1"/>
    <n v="2011"/>
    <n v="1"/>
    <n v="2005"/>
    <n v="1"/>
    <n v="2011"/>
    <n v="1"/>
    <n v="2012"/>
    <n v="1"/>
    <n v="2005"/>
    <n v="1"/>
    <n v="2010"/>
    <n v="1"/>
    <n v="2000"/>
    <n v="1"/>
    <n v="2000"/>
    <n v="1"/>
    <n v="2012"/>
    <n v="1"/>
    <n v="2011"/>
    <n v="1"/>
    <n v="2015"/>
    <n v="0"/>
  </r>
  <r>
    <n v="2016"/>
    <s v="Rwanda"/>
    <s v="xxx"/>
    <s v="xxx"/>
    <s v="xxx"/>
    <s v=""/>
    <s v=""/>
    <s v="xxx"/>
    <s v="xxx"/>
    <s v="xxx"/>
    <n v="200"/>
    <n v="100"/>
    <n v="100"/>
    <s v="Borehole"/>
    <n v="2010"/>
    <m/>
    <x v="0"/>
    <x v="0"/>
    <x v="1"/>
    <x v="1"/>
    <n v="3"/>
    <m/>
    <s v="Major Repairs or Replace System"/>
    <s v=" "/>
    <s v="Further Technical Diagnostic Needed"/>
    <m/>
    <n v="4"/>
    <n v="14"/>
    <n v="4"/>
    <n v="4"/>
    <n v="9"/>
    <n v="9"/>
    <n v="4"/>
    <n v="5"/>
    <n v="9"/>
    <n v="5"/>
    <n v="16"/>
    <n v="9"/>
    <n v="4"/>
    <n v="-6"/>
    <n v="-6"/>
    <n v="6"/>
    <n v="-16"/>
    <n v="19"/>
    <m/>
    <n v="1"/>
    <n v="1"/>
    <n v="1"/>
    <n v="1"/>
    <n v="2"/>
    <n v="1"/>
    <n v="1"/>
    <n v="1"/>
    <n v="1"/>
    <n v="1"/>
    <n v="1"/>
    <n v="1"/>
    <n v="1"/>
    <n v="1"/>
    <n v="1"/>
    <n v="2"/>
    <n v="1"/>
    <n v="1"/>
    <n v="2"/>
    <m/>
    <n v="0"/>
    <n v="1"/>
    <n v="1"/>
    <n v="0"/>
    <n v="1"/>
    <n v="0"/>
    <n v="0"/>
    <n v="0"/>
    <m/>
    <n v="1"/>
    <n v="2010"/>
    <n v="1"/>
    <n v="2010"/>
    <n v="1"/>
    <n v="2010"/>
    <n v="1"/>
    <n v="2010"/>
    <n v="1"/>
    <n v="2010"/>
    <n v="1"/>
    <n v="2010"/>
    <n v="1"/>
    <n v="2010"/>
    <n v="1"/>
    <n v="2011"/>
    <n v="1"/>
    <n v="2005"/>
    <n v="1"/>
    <n v="2011"/>
    <n v="1"/>
    <n v="2012"/>
    <n v="1"/>
    <n v="2005"/>
    <n v="1"/>
    <n v="2010"/>
    <n v="1"/>
    <n v="2000"/>
    <n v="1"/>
    <n v="2000"/>
    <n v="1"/>
    <n v="2012"/>
    <n v="1"/>
    <n v="1990"/>
    <n v="1"/>
    <n v="2015"/>
    <n v="0"/>
  </r>
  <r>
    <n v="2016"/>
    <s v="Rwanda"/>
    <s v="xxx"/>
    <s v="xxx"/>
    <s v="xxx"/>
    <s v=""/>
    <s v=""/>
    <s v="xxx"/>
    <s v="xxx"/>
    <s v="xxx"/>
    <n v="200"/>
    <n v="160"/>
    <n v="40"/>
    <s v="Borehole"/>
    <n v="2010"/>
    <m/>
    <x v="0"/>
    <x v="0"/>
    <x v="1"/>
    <x v="1"/>
    <n v="5"/>
    <m/>
    <s v="Major Repairs or Replace System"/>
    <s v=" "/>
    <s v="Further Technical Diagnostic Needed"/>
    <m/>
    <n v="4"/>
    <s v=" "/>
    <n v="6"/>
    <n v="4"/>
    <n v="9"/>
    <n v="9"/>
    <n v="4"/>
    <n v="5"/>
    <n v="9"/>
    <n v="5"/>
    <n v="16"/>
    <n v="9"/>
    <n v="4"/>
    <n v="-6"/>
    <n v="-6"/>
    <n v="6"/>
    <n v="5"/>
    <s v=" "/>
    <m/>
    <n v="1"/>
    <n v="1"/>
    <n v="1"/>
    <n v="1"/>
    <n v="2"/>
    <n v="1"/>
    <n v="1"/>
    <n v="1"/>
    <n v="1"/>
    <n v="1"/>
    <n v="1"/>
    <n v="1"/>
    <n v="1"/>
    <n v="1"/>
    <n v="1"/>
    <n v="2"/>
    <n v="1"/>
    <n v="1"/>
    <n v="1"/>
    <m/>
    <n v="0"/>
    <n v="1"/>
    <n v="1"/>
    <n v="1"/>
    <n v="0"/>
    <n v="1"/>
    <n v="0"/>
    <n v="1"/>
    <m/>
    <n v="1"/>
    <n v="2010"/>
    <n v="0"/>
    <n v="2010"/>
    <n v="1"/>
    <n v="2012"/>
    <n v="1"/>
    <n v="2010"/>
    <n v="1"/>
    <n v="2010"/>
    <n v="1"/>
    <n v="2010"/>
    <n v="1"/>
    <n v="2010"/>
    <n v="1"/>
    <n v="2011"/>
    <n v="1"/>
    <n v="2005"/>
    <n v="1"/>
    <n v="2011"/>
    <n v="1"/>
    <n v="2012"/>
    <n v="1"/>
    <n v="2005"/>
    <n v="1"/>
    <n v="2010"/>
    <n v="1"/>
    <n v="2000"/>
    <n v="1"/>
    <n v="2000"/>
    <n v="1"/>
    <n v="2012"/>
    <n v="1"/>
    <n v="2011"/>
    <n v="0"/>
    <s v=""/>
    <n v="20"/>
  </r>
  <r>
    <n v="2016"/>
    <s v="Rwanda"/>
    <s v="xxx"/>
    <s v="xxx"/>
    <s v="xxx"/>
    <s v=""/>
    <s v=""/>
    <s v="xxx"/>
    <s v="xxx"/>
    <s v="xxx"/>
    <n v="200"/>
    <n v="100"/>
    <n v="100"/>
    <s v="Borehole"/>
    <n v="2010"/>
    <m/>
    <x v="0"/>
    <x v="0"/>
    <x v="1"/>
    <x v="1"/>
    <n v="4"/>
    <m/>
    <s v="Major Repairs or Replace System"/>
    <s v=" "/>
    <s v="Further Technical Diagnostic Needed"/>
    <m/>
    <n v="4"/>
    <s v=" "/>
    <n v="4"/>
    <n v="4"/>
    <n v="9"/>
    <n v="9"/>
    <n v="4"/>
    <n v="5"/>
    <n v="9"/>
    <n v="5"/>
    <n v="16"/>
    <n v="9"/>
    <n v="4"/>
    <n v="-6"/>
    <n v="-6"/>
    <n v="6"/>
    <s v=" "/>
    <s v=" "/>
    <m/>
    <n v="1"/>
    <n v="1"/>
    <n v="1"/>
    <n v="1"/>
    <n v="2"/>
    <n v="1"/>
    <n v="1"/>
    <n v="1"/>
    <n v="1"/>
    <n v="1"/>
    <n v="1"/>
    <n v="1"/>
    <n v="1"/>
    <n v="1"/>
    <n v="1"/>
    <n v="2"/>
    <n v="0"/>
    <n v="1"/>
    <n v="2"/>
    <m/>
    <n v="0"/>
    <n v="1"/>
    <n v="1"/>
    <n v="0"/>
    <n v="0"/>
    <n v="1"/>
    <n v="1"/>
    <n v="0"/>
    <m/>
    <n v="1"/>
    <n v="2010"/>
    <n v="0"/>
    <n v="2010"/>
    <n v="1"/>
    <n v="2010"/>
    <n v="1"/>
    <n v="2010"/>
    <n v="1"/>
    <n v="2010"/>
    <n v="1"/>
    <n v="2010"/>
    <n v="1"/>
    <n v="2010"/>
    <n v="1"/>
    <n v="2011"/>
    <n v="1"/>
    <n v="2005"/>
    <n v="1"/>
    <n v="2011"/>
    <n v="1"/>
    <n v="2012"/>
    <n v="1"/>
    <n v="2005"/>
    <n v="1"/>
    <n v="2010"/>
    <n v="1"/>
    <n v="2000"/>
    <n v="1"/>
    <n v="2000"/>
    <n v="1"/>
    <n v="2012"/>
    <n v="0"/>
    <s v=""/>
    <n v="0"/>
    <s v=""/>
    <n v="10"/>
  </r>
  <r>
    <n v="2015"/>
    <s v="Kenya"/>
    <s v="xxx"/>
    <s v="xxx"/>
    <s v="xxx"/>
    <s v=""/>
    <s v=""/>
    <s v="xxx"/>
    <s v="xxx"/>
    <s v="xxx"/>
    <n v="100"/>
    <n v="100"/>
    <n v="0"/>
    <s v="Borehole"/>
    <n v="2005"/>
    <m/>
    <x v="0"/>
    <x v="0"/>
    <x v="1"/>
    <x v="1"/>
    <n v="5"/>
    <m/>
    <s v="Major Repairs or Replace System"/>
    <s v=" "/>
    <s v="Further Technical Diagnostic Needed"/>
    <m/>
    <n v="0"/>
    <n v="17"/>
    <n v="-5"/>
    <n v="-5"/>
    <n v="12"/>
    <n v="12"/>
    <s v=" "/>
    <n v="5"/>
    <n v="5"/>
    <n v="5"/>
    <n v="5"/>
    <n v="15"/>
    <s v=" "/>
    <s v=" "/>
    <n v="-5"/>
    <n v="5"/>
    <s v=" "/>
    <n v="10"/>
    <m/>
    <n v="2"/>
    <n v="1"/>
    <n v="1"/>
    <n v="1"/>
    <n v="1"/>
    <n v="1"/>
    <n v="1"/>
    <n v="1"/>
    <n v="2"/>
    <n v="1"/>
    <n v="1"/>
    <n v="2"/>
    <n v="0"/>
    <s v=""/>
    <n v="1"/>
    <n v="2"/>
    <n v="0"/>
    <n v="2"/>
    <n v="1"/>
    <m/>
    <n v="1"/>
    <n v="1"/>
    <n v="0"/>
    <n v="1"/>
    <n v="0"/>
    <n v="0"/>
    <n v="1"/>
    <n v="1"/>
    <m/>
    <n v="1"/>
    <n v="2005"/>
    <n v="1"/>
    <n v="2012"/>
    <n v="1"/>
    <n v="2000"/>
    <n v="1"/>
    <n v="2000"/>
    <n v="1"/>
    <n v="2012"/>
    <n v="1"/>
    <n v="2012"/>
    <n v="0"/>
    <n v="2010"/>
    <n v="1"/>
    <n v="2010"/>
    <n v="1"/>
    <n v="2000"/>
    <n v="1"/>
    <n v="2010"/>
    <n v="1"/>
    <n v="2000"/>
    <n v="1"/>
    <n v="2010"/>
    <n v="0"/>
    <s v=""/>
    <n v="0"/>
    <s v=""/>
    <n v="1"/>
    <n v="2000"/>
    <n v="1"/>
    <n v="2010"/>
    <n v="0"/>
    <s v=""/>
    <n v="1"/>
    <n v="2005"/>
    <n v="5"/>
  </r>
  <r>
    <n v="2012"/>
    <s v="Kenya"/>
    <s v="xxx"/>
    <s v="xxx"/>
    <s v="xxx"/>
    <s v=""/>
    <s v=""/>
    <s v="xxx"/>
    <s v="xxx"/>
    <s v="xxx"/>
    <n v="100"/>
    <n v="100"/>
    <n v="0"/>
    <s v="Borehole"/>
    <n v="2000"/>
    <m/>
    <x v="0"/>
    <x v="1"/>
    <x v="1"/>
    <x v="1"/>
    <n v="5"/>
    <m/>
    <s v="Major Repairs or Replace System"/>
    <s v=" "/>
    <s v="Further Technical Diagnostic Needed"/>
    <m/>
    <n v="-2"/>
    <n v="8"/>
    <n v="-2"/>
    <n v="-2"/>
    <n v="3"/>
    <n v="3"/>
    <n v="-2"/>
    <n v="-2"/>
    <n v="8"/>
    <n v="8"/>
    <n v="8"/>
    <s v=" "/>
    <s v=" "/>
    <s v=" "/>
    <s v=" "/>
    <n v="8"/>
    <s v=" "/>
    <n v="13"/>
    <m/>
    <n v="2"/>
    <n v="2"/>
    <n v="2"/>
    <n v="3"/>
    <n v="2"/>
    <n v="2"/>
    <n v="2"/>
    <n v="2"/>
    <n v="2"/>
    <n v="1"/>
    <n v="1"/>
    <s v=""/>
    <n v="0"/>
    <s v=""/>
    <n v="0"/>
    <n v="1"/>
    <n v="0"/>
    <n v="2"/>
    <n v="1"/>
    <m/>
    <n v="1"/>
    <n v="1"/>
    <n v="1"/>
    <n v="0"/>
    <n v="0"/>
    <n v="0"/>
    <n v="1"/>
    <n v="1"/>
    <m/>
    <n v="1"/>
    <n v="2000"/>
    <n v="1"/>
    <n v="2000"/>
    <n v="1"/>
    <n v="2000"/>
    <n v="1"/>
    <n v="2000"/>
    <n v="1"/>
    <n v="2000"/>
    <n v="1"/>
    <n v="2000"/>
    <n v="1"/>
    <n v="2000"/>
    <n v="1"/>
    <n v="2000"/>
    <n v="1"/>
    <n v="2000"/>
    <n v="1"/>
    <n v="2010"/>
    <n v="1"/>
    <n v="2000"/>
    <n v="0"/>
    <s v=""/>
    <n v="0"/>
    <s v=""/>
    <n v="0"/>
    <s v=""/>
    <n v="0"/>
    <s v=""/>
    <n v="1"/>
    <n v="2010"/>
    <n v="0"/>
    <s v=""/>
    <n v="1"/>
    <n v="2005"/>
    <n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6"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7">
  <location ref="A4:B6" firstHeaderRow="1" firstDataRow="1" firstDataCol="1"/>
  <pivotFields count="111">
    <pivotField showAll="0"/>
    <pivotField showAll="0" defaultSubtotal="0"/>
    <pivotField showAll="0" defaultSubtotal="0"/>
    <pivotField showAll="0" defaultSubtota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pivotField showAll="0"/>
    <pivotField showAll="0"/>
    <pivotField axis="axisRow" dataField="1" showAll="0">
      <items count="5">
        <item x="0"/>
        <item m="1" x="3"/>
        <item m="1" x="2"/>
        <item m="1" x="1"/>
        <item t="default"/>
      </items>
    </pivotField>
    <pivotField showAll="0"/>
    <pivotField showAll="0"/>
    <pivotField showAll="0"/>
    <pivotField showAll="0"/>
    <pivotField showAll="0"/>
    <pivotField showAl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numFmtId="1" showAll="0" defaultSubtotal="0"/>
    <pivotField numFmtId="1" showAll="0"/>
    <pivotField numFmtId="1" showAll="0"/>
    <pivotField numFmtId="1" showAll="0"/>
    <pivotField numFmtId="1" showAll="0"/>
    <pivotField numFmtId="1" showAll="0"/>
    <pivotField numFmtId="1" showAll="0"/>
    <pivotField numFmtId="1" showAll="0" defaultSubtotal="0"/>
    <pivotField showAll="0"/>
    <pivotField showAll="0"/>
    <pivotField showAll="0"/>
    <pivotField showAll="0" defaultSubtotal="0"/>
    <pivotField showAll="0"/>
    <pivotField showAll="0"/>
    <pivotField showAll="0"/>
    <pivotField showAll="0"/>
    <pivotField showAll="0"/>
    <pivotField numFmtId="1"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s>
  <rowFields count="1">
    <field x="16"/>
  </rowFields>
  <rowItems count="2">
    <i>
      <x/>
    </i>
    <i t="grand">
      <x/>
    </i>
  </rowItems>
  <colItems count="1">
    <i/>
  </colItems>
  <dataFields count="1">
    <dataField name="Count of Risk Based On Age" fld="16" subtotal="count" baseField="0" baseItem="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PivotTable5"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3">
  <location ref="A12:B15" firstHeaderRow="1" firstDataRow="1" firstDataCol="1"/>
  <pivotFields count="111">
    <pivotField showAll="0"/>
    <pivotField showAll="0" defaultSubtotal="0"/>
    <pivotField showAll="0" defaultSubtotal="0"/>
    <pivotField showAll="0" defaultSubtota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axis="axisRow" dataField="1" showAll="0">
      <items count="4">
        <item x="1"/>
        <item m="1" x="2"/>
        <item x="0"/>
        <item t="default"/>
      </items>
    </pivotField>
    <pivotField showAll="0"/>
    <pivotField showAll="0"/>
    <pivotField showAl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numFmtId="1" showAll="0" defaultSubtotal="0"/>
    <pivotField numFmtId="1" showAll="0"/>
    <pivotField numFmtId="1" showAll="0"/>
    <pivotField numFmtId="1" showAll="0"/>
    <pivotField numFmtId="1" showAll="0"/>
    <pivotField numFmtId="1" showAll="0"/>
    <pivotField numFmtId="1" showAll="0"/>
    <pivotField numFmtId="1" showAll="0" defaultSubtotal="0"/>
    <pivotField showAll="0"/>
    <pivotField showAll="0"/>
    <pivotField showAll="0"/>
    <pivotField showAll="0" defaultSubtotal="0"/>
    <pivotField showAll="0"/>
    <pivotField showAll="0"/>
    <pivotField showAll="0"/>
    <pivotField showAll="0"/>
    <pivotField showAll="0"/>
    <pivotField numFmtId="1"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s>
  <rowFields count="1">
    <field x="19"/>
  </rowFields>
  <rowItems count="3">
    <i>
      <x/>
    </i>
    <i>
      <x v="2"/>
    </i>
    <i t="grand">
      <x/>
    </i>
  </rowItems>
  <colItems count="1">
    <i/>
  </colItems>
  <dataFields count="1">
    <dataField name="Count of Level Of Priority To Replace/Repair The Water Point/System" fld="19" subtotal="count" baseField="0" baseItem="0"/>
  </dataFields>
  <pivotTableStyleInfo name="PivotStyleLight16" showRowHeaders="1" showColHeaders="1" showRowStripes="0" showColStripes="0" showLastColumn="1"/>
</pivotTableDefinition>
</file>

<file path=xl/pivotTables/pivotTable3.xml><?xml version="1.0" encoding="utf-8"?>
<pivotTableDefinition xmlns="http://schemas.openxmlformats.org/spreadsheetml/2006/main" name="PivotTable8"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3">
  <location ref="A28:B31" firstHeaderRow="1" firstDataRow="1" firstDataCol="1"/>
  <pivotFields count="111">
    <pivotField showAll="0"/>
    <pivotField showAll="0" defaultSubtotal="0"/>
    <pivotField showAll="0" defaultSubtotal="0"/>
    <pivotField showAll="0" defaultSubtota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axis="axisRow" dataField="1" showAll="0" sortType="ascending">
      <items count="6">
        <item x="1"/>
        <item m="1" x="4"/>
        <item m="1" x="2"/>
        <item x="0"/>
        <item m="1" x="3"/>
        <item t="default"/>
      </items>
    </pivotField>
    <pivotField showAll="0"/>
    <pivotField showAll="0"/>
    <pivotField showAll="0"/>
    <pivotField showAl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numFmtId="1" showAll="0" defaultSubtotal="0"/>
    <pivotField numFmtId="1" showAll="0"/>
    <pivotField numFmtId="1" showAll="0"/>
    <pivotField numFmtId="1" showAll="0"/>
    <pivotField numFmtId="1" showAll="0"/>
    <pivotField numFmtId="1" showAll="0"/>
    <pivotField numFmtId="1" showAll="0"/>
    <pivotField numFmtId="1" showAll="0" defaultSubtotal="0"/>
    <pivotField showAll="0"/>
    <pivotField showAll="0"/>
    <pivotField showAll="0"/>
    <pivotField showAll="0" defaultSubtotal="0"/>
    <pivotField showAll="0"/>
    <pivotField showAll="0"/>
    <pivotField showAll="0"/>
    <pivotField showAll="0"/>
    <pivotField showAll="0"/>
    <pivotField numFmtId="1"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s>
  <rowFields count="1">
    <field x="18"/>
  </rowFields>
  <rowItems count="3">
    <i>
      <x/>
    </i>
    <i>
      <x v="3"/>
    </i>
    <i t="grand">
      <x/>
    </i>
  </rowItems>
  <colItems count="1">
    <i/>
  </colItems>
  <dataFields count="1">
    <dataField name="Count of Level Of Service: Water Point/System" fld="18" subtotal="count" baseField="0" baseItem="0"/>
  </dataFields>
  <pivotTableStyleInfo name="PivotStyleLight16" showRowHeaders="1" showColHeaders="1" showRowStripes="0" showColStripes="0" showLastColumn="1"/>
</pivotTableDefinition>
</file>

<file path=xl/pivotTables/pivotTable4.xml><?xml version="1.0" encoding="utf-8"?>
<pivotTableDefinition xmlns="http://schemas.openxmlformats.org/spreadsheetml/2006/main" name="PivotTable7"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3">
  <location ref="A20:B23" firstHeaderRow="1" firstDataRow="1" firstDataCol="1"/>
  <pivotFields count="111">
    <pivotField showAll="0"/>
    <pivotField showAll="0" defaultSubtotal="0"/>
    <pivotField showAll="0" defaultSubtotal="0"/>
    <pivotField showAll="0" defaultSubtota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axis="axisRow" dataField="1" showAll="0">
      <items count="5">
        <item x="1"/>
        <item m="1" x="3"/>
        <item x="0"/>
        <item m="1" x="2"/>
        <item t="default"/>
      </items>
    </pivotField>
    <pivotField showAll="0"/>
    <pivotField showAll="0"/>
    <pivotField showAll="0"/>
    <pivotField showAll="0"/>
    <pivotField showAl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numFmtId="1" showAll="0" defaultSubtotal="0"/>
    <pivotField numFmtId="1" showAll="0"/>
    <pivotField numFmtId="1" showAll="0"/>
    <pivotField numFmtId="1" showAll="0"/>
    <pivotField numFmtId="1" showAll="0"/>
    <pivotField numFmtId="1" showAll="0"/>
    <pivotField numFmtId="1" showAll="0"/>
    <pivotField numFmtId="1" showAll="0" defaultSubtotal="0"/>
    <pivotField showAll="0"/>
    <pivotField showAll="0"/>
    <pivotField showAll="0"/>
    <pivotField showAll="0" defaultSubtotal="0"/>
    <pivotField showAll="0"/>
    <pivotField showAll="0"/>
    <pivotField showAll="0"/>
    <pivotField showAll="0"/>
    <pivotField showAll="0"/>
    <pivotField numFmtId="1"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s>
  <rowFields count="1">
    <field x="17"/>
  </rowFields>
  <rowItems count="3">
    <i>
      <x/>
    </i>
    <i>
      <x v="2"/>
    </i>
    <i t="grand">
      <x/>
    </i>
  </rowItems>
  <colItems count="1">
    <i/>
  </colItems>
  <dataFields count="1">
    <dataField name="Count of Risk Based On Current Condition" fld="17" subtotal="count" baseField="0" baseItem="0"/>
  </dataFields>
  <pivotTableStyleInfo name="PivotStyleLight16" showRowHeaders="1" showColHeaders="1" showRowStripes="0" showColStripes="0" showLastColumn="1"/>
</pivotTableDefinition>
</file>

<file path=xl/tables/table1.xml><?xml version="1.0" encoding="utf-8"?>
<table xmlns="http://schemas.openxmlformats.org/spreadsheetml/2006/main" id="2" name="Table2" displayName="Table2" ref="E44:F48" totalsRowShown="0">
  <autoFilter ref="E44:F48"/>
  <tableColumns count="2">
    <tableColumn id="1" name="Level"/>
    <tableColumn id="2" name="Level of Priority to Replace/Repair the Water Point System">
      <calculatedColumnFormula>VLOOKUP(Table2[[#This Row],[Level]],$A$13:$B$16,2,FALSE)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4" name="Table25" displayName="Table25" ref="E60:F64" totalsRowShown="0">
  <autoFilter ref="E60:F64"/>
  <tableColumns count="2">
    <tableColumn id="1" name="Level"/>
    <tableColumn id="2" name="Risk Based on Current Conditions">
      <calculatedColumnFormula>VLOOKUP(Table25[[#This Row],[Level]],$A$21:$B$24,2,FALSE)</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5" name="Table256" displayName="Table256" ref="E68:F72" totalsRowShown="0">
  <autoFilter ref="E68:F72"/>
  <tableColumns count="2">
    <tableColumn id="1" name="Level"/>
    <tableColumn id="2" name="Level of Service: Water Point/System" dataDxfId="4">
      <calculatedColumnFormula>VLOOKUP(Table256[[#This Row],[Level]],$A$29:$B$32,2,FALSE)</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blCurrencies" displayName="tblCurrencies" ref="A6:F68" totalsRowShown="0" headerRowDxfId="2">
  <autoFilter ref="A6:F68"/>
  <sortState ref="A7:E13">
    <sortCondition ref="A4:A11"/>
  </sortState>
  <tableColumns count="6">
    <tableColumn id="7" name="Country"/>
    <tableColumn id="8" name="Symbol"/>
    <tableColumn id="9" name="Before/After"/>
    <tableColumn id="12" name="RowID">
      <calculatedColumnFormula>ROW()</calculatedColumnFormula>
    </tableColumn>
    <tableColumn id="10" name="Combined" dataDxfId="1">
      <calculatedColumnFormula>tblCurrencies[[#This Row],[Country]]&amp;" ("&amp;tblCurrencies[[#This Row],[Symbol]]&amp;")"</calculatedColumnFormula>
    </tableColumn>
    <tableColumn id="13" name="Example" dataDxfId="0">
      <calculatedColumnFormula>IF(tblCurrencies[[#This Row],[Before/After]]="Before",tblCurrencies[[#This Row],[Symbol]]&amp;" 1,234"," 1,234 "&amp; tblCurrencies[[#This Row],[Symbol]])</calculatedColumnFormula>
    </tableColumn>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IRC shitflow">
      <a:dk1>
        <a:sysClr val="windowText" lastClr="000000"/>
      </a:dk1>
      <a:lt1>
        <a:sysClr val="window" lastClr="FFFFFF"/>
      </a:lt1>
      <a:dk2>
        <a:srgbClr val="003F4C"/>
      </a:dk2>
      <a:lt2>
        <a:srgbClr val="FFFFFF"/>
      </a:lt2>
      <a:accent1>
        <a:srgbClr val="007E97"/>
      </a:accent1>
      <a:accent2>
        <a:srgbClr val="E62733"/>
      </a:accent2>
      <a:accent3>
        <a:srgbClr val="FAB400"/>
      </a:accent3>
      <a:accent4>
        <a:srgbClr val="F0E51B"/>
      </a:accent4>
      <a:accent5>
        <a:srgbClr val="CAE1E8"/>
      </a:accent5>
      <a:accent6>
        <a:srgbClr val="FCDED5"/>
      </a:accent6>
      <a:hlink>
        <a:srgbClr val="007E97"/>
      </a:hlink>
      <a:folHlink>
        <a:srgbClr val="E62733"/>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pivotTable" Target="../pivotTables/pivotTable3.xml"/><Relationship Id="rId7" Type="http://schemas.openxmlformats.org/officeDocument/2006/relationships/table" Target="../tables/table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pivotTable" Target="../pivotTables/pivotTable4.xml"/><Relationship Id="rId9" Type="http://schemas.openxmlformats.org/officeDocument/2006/relationships/table" Target="../tables/table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25"/>
  <sheetViews>
    <sheetView showGridLines="0" showRowColHeaders="0" tabSelected="1" topLeftCell="A7" zoomScale="80" zoomScaleNormal="80" workbookViewId="0"/>
  </sheetViews>
  <sheetFormatPr defaultColWidth="9.140625" defaultRowHeight="15" x14ac:dyDescent="0.25"/>
  <cols>
    <col min="1" max="8" width="9.140625" style="21"/>
    <col min="9" max="9" width="9.140625" style="21" customWidth="1"/>
    <col min="10" max="11" width="9.140625" style="21"/>
    <col min="12" max="12" width="9.140625" style="21" customWidth="1"/>
    <col min="13" max="16384" width="9.140625" style="21"/>
  </cols>
  <sheetData>
    <row r="1" spans="1:1" s="22" customFormat="1" ht="42.75" customHeight="1" x14ac:dyDescent="0.25">
      <c r="A1" s="418"/>
    </row>
    <row r="2" spans="1:1" s="22" customFormat="1" ht="1.5" customHeight="1" x14ac:dyDescent="0.25"/>
    <row r="3" spans="1:1" s="22" customFormat="1" ht="43.5" customHeight="1" x14ac:dyDescent="0.25"/>
    <row r="4" spans="1:1" s="23" customFormat="1" ht="6" customHeight="1" x14ac:dyDescent="0.25"/>
    <row r="24" spans="4:5" x14ac:dyDescent="0.25">
      <c r="D24" s="329"/>
    </row>
    <row r="25" spans="4:5" x14ac:dyDescent="0.25">
      <c r="E25" s="329"/>
    </row>
  </sheetData>
  <sheetProtection password="C970" sheet="1" objects="1" scenarios="1" selectLockedCells="1"/>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32"/>
  <sheetViews>
    <sheetView showGridLines="0" showRowColHeaders="0" zoomScale="80" zoomScaleNormal="80" workbookViewId="0">
      <selection activeCell="A3" sqref="A3"/>
    </sheetView>
  </sheetViews>
  <sheetFormatPr defaultRowHeight="15" x14ac:dyDescent="0.25"/>
  <cols>
    <col min="17" max="17" width="21.85546875" customWidth="1"/>
  </cols>
  <sheetData>
    <row r="1" spans="1:17" s="21" customFormat="1" ht="33" customHeight="1" x14ac:dyDescent="0.35">
      <c r="A1" s="663" t="s">
        <v>293</v>
      </c>
      <c r="B1" s="663"/>
      <c r="C1" s="663"/>
      <c r="D1" s="663"/>
      <c r="E1" s="663"/>
      <c r="F1" s="663"/>
      <c r="G1" s="663"/>
      <c r="H1" s="663"/>
      <c r="I1" s="663"/>
      <c r="J1" s="663"/>
      <c r="K1" s="663"/>
      <c r="L1" s="663"/>
      <c r="M1" s="663"/>
      <c r="N1" s="663"/>
      <c r="O1" s="663"/>
      <c r="P1" s="663"/>
      <c r="Q1" s="663"/>
    </row>
    <row r="2" spans="1:17" s="21" customFormat="1" ht="30" customHeight="1" x14ac:dyDescent="0.25">
      <c r="A2" s="664" t="s">
        <v>294</v>
      </c>
      <c r="B2" s="664"/>
      <c r="C2" s="664"/>
      <c r="D2" s="664"/>
      <c r="E2" s="664"/>
      <c r="F2" s="664"/>
      <c r="G2" s="664"/>
      <c r="H2" s="664"/>
      <c r="I2" s="664"/>
      <c r="J2" s="664"/>
      <c r="K2" s="664"/>
      <c r="L2" s="664"/>
      <c r="M2" s="664"/>
      <c r="N2" s="664"/>
      <c r="O2" s="664"/>
      <c r="P2" s="664"/>
      <c r="Q2" s="664"/>
    </row>
    <row r="3" spans="1:17" ht="0.95" customHeight="1" x14ac:dyDescent="0.25">
      <c r="A3" s="331"/>
    </row>
    <row r="5" spans="1:17" ht="24" customHeight="1" x14ac:dyDescent="0.25">
      <c r="B5" s="409" t="s">
        <v>355</v>
      </c>
    </row>
    <row r="6" spans="1:17" ht="45" customHeight="1" x14ac:dyDescent="0.25">
      <c r="B6" s="662" t="s">
        <v>515</v>
      </c>
      <c r="C6" s="662"/>
      <c r="D6" s="662"/>
      <c r="E6" s="662"/>
      <c r="F6" s="662"/>
      <c r="G6" s="662"/>
      <c r="H6" s="662"/>
      <c r="I6" s="662"/>
      <c r="J6" s="662"/>
      <c r="K6" s="662"/>
      <c r="L6" s="662"/>
      <c r="M6" s="662"/>
      <c r="N6" s="662"/>
      <c r="O6" s="662"/>
      <c r="P6" s="662"/>
      <c r="Q6" s="662"/>
    </row>
    <row r="8" spans="1:17" ht="24" customHeight="1" x14ac:dyDescent="0.25">
      <c r="B8" s="409" t="s">
        <v>354</v>
      </c>
    </row>
    <row r="9" spans="1:17" ht="33" customHeight="1" x14ac:dyDescent="0.25">
      <c r="B9" s="661" t="s">
        <v>516</v>
      </c>
      <c r="C9" s="661"/>
      <c r="D9" s="661"/>
      <c r="E9" s="661"/>
      <c r="F9" s="661"/>
      <c r="G9" s="661"/>
      <c r="H9" s="661"/>
      <c r="I9" s="661"/>
      <c r="J9" s="661"/>
      <c r="K9" s="661"/>
      <c r="L9" s="661"/>
      <c r="M9" s="661"/>
      <c r="N9" s="661"/>
      <c r="O9" s="661"/>
      <c r="P9" s="661"/>
      <c r="Q9" s="661"/>
    </row>
    <row r="10" spans="1:17" ht="33" customHeight="1" x14ac:dyDescent="0.25">
      <c r="B10" s="661"/>
      <c r="C10" s="661"/>
      <c r="D10" s="661"/>
      <c r="E10" s="661"/>
      <c r="F10" s="661"/>
      <c r="G10" s="661"/>
      <c r="H10" s="661"/>
      <c r="I10" s="661"/>
      <c r="J10" s="661"/>
      <c r="K10" s="661"/>
      <c r="L10" s="661"/>
      <c r="M10" s="661"/>
      <c r="N10" s="661"/>
      <c r="O10" s="661"/>
      <c r="P10" s="661"/>
      <c r="Q10" s="661"/>
    </row>
    <row r="11" spans="1:17" ht="33" customHeight="1" x14ac:dyDescent="0.25">
      <c r="B11" s="661"/>
      <c r="C11" s="661"/>
      <c r="D11" s="661"/>
      <c r="E11" s="661"/>
      <c r="F11" s="661"/>
      <c r="G11" s="661"/>
      <c r="H11" s="661"/>
      <c r="I11" s="661"/>
      <c r="J11" s="661"/>
      <c r="K11" s="661"/>
      <c r="L11" s="661"/>
      <c r="M11" s="661"/>
      <c r="N11" s="661"/>
      <c r="O11" s="661"/>
      <c r="P11" s="661"/>
      <c r="Q11" s="661"/>
    </row>
    <row r="12" spans="1:17" ht="33" customHeight="1" x14ac:dyDescent="0.25">
      <c r="B12" s="661"/>
      <c r="C12" s="661"/>
      <c r="D12" s="661"/>
      <c r="E12" s="661"/>
      <c r="F12" s="661"/>
      <c r="G12" s="661"/>
      <c r="H12" s="661"/>
      <c r="I12" s="661"/>
      <c r="J12" s="661"/>
      <c r="K12" s="661"/>
      <c r="L12" s="661"/>
      <c r="M12" s="661"/>
      <c r="N12" s="661"/>
      <c r="O12" s="661"/>
      <c r="P12" s="661"/>
      <c r="Q12" s="661"/>
    </row>
    <row r="13" spans="1:17" ht="33" customHeight="1" x14ac:dyDescent="0.25">
      <c r="B13" s="661"/>
      <c r="C13" s="661"/>
      <c r="D13" s="661"/>
      <c r="E13" s="661"/>
      <c r="F13" s="661"/>
      <c r="G13" s="661"/>
      <c r="H13" s="661"/>
      <c r="I13" s="661"/>
      <c r="J13" s="661"/>
      <c r="K13" s="661"/>
      <c r="L13" s="661"/>
      <c r="M13" s="661"/>
      <c r="N13" s="661"/>
      <c r="O13" s="661"/>
      <c r="P13" s="661"/>
      <c r="Q13" s="661"/>
    </row>
    <row r="14" spans="1:17" ht="33" customHeight="1" x14ac:dyDescent="0.25">
      <c r="B14" s="661"/>
      <c r="C14" s="661"/>
      <c r="D14" s="661"/>
      <c r="E14" s="661"/>
      <c r="F14" s="661"/>
      <c r="G14" s="661"/>
      <c r="H14" s="661"/>
      <c r="I14" s="661"/>
      <c r="J14" s="661"/>
      <c r="K14" s="661"/>
      <c r="L14" s="661"/>
      <c r="M14" s="661"/>
      <c r="N14" s="661"/>
      <c r="O14" s="661"/>
      <c r="P14" s="661"/>
      <c r="Q14" s="661"/>
    </row>
    <row r="15" spans="1:17" ht="33" customHeight="1" x14ac:dyDescent="0.25">
      <c r="B15" s="661"/>
      <c r="C15" s="661"/>
      <c r="D15" s="661"/>
      <c r="E15" s="661"/>
      <c r="F15" s="661"/>
      <c r="G15" s="661"/>
      <c r="H15" s="661"/>
      <c r="I15" s="661"/>
      <c r="J15" s="661"/>
      <c r="K15" s="661"/>
      <c r="L15" s="661"/>
      <c r="M15" s="661"/>
      <c r="N15" s="661"/>
      <c r="O15" s="661"/>
      <c r="P15" s="661"/>
      <c r="Q15" s="661"/>
    </row>
    <row r="16" spans="1:17" ht="33" customHeight="1" x14ac:dyDescent="0.25">
      <c r="B16" s="661"/>
      <c r="C16" s="661"/>
      <c r="D16" s="661"/>
      <c r="E16" s="661"/>
      <c r="F16" s="661"/>
      <c r="G16" s="661"/>
      <c r="H16" s="661"/>
      <c r="I16" s="661"/>
      <c r="J16" s="661"/>
      <c r="K16" s="661"/>
      <c r="L16" s="661"/>
      <c r="M16" s="661"/>
      <c r="N16" s="661"/>
      <c r="O16" s="661"/>
      <c r="P16" s="661"/>
      <c r="Q16" s="661"/>
    </row>
    <row r="18" spans="2:17" ht="21.95" customHeight="1" x14ac:dyDescent="0.25">
      <c r="B18" s="409" t="s">
        <v>356</v>
      </c>
    </row>
    <row r="19" spans="2:17" ht="99" customHeight="1" x14ac:dyDescent="0.25">
      <c r="B19" s="661" t="s">
        <v>764</v>
      </c>
      <c r="C19" s="661"/>
      <c r="D19" s="661"/>
      <c r="E19" s="661"/>
      <c r="F19" s="661"/>
      <c r="G19" s="661"/>
      <c r="H19" s="661"/>
      <c r="I19" s="661"/>
      <c r="J19" s="661"/>
      <c r="K19" s="661"/>
      <c r="L19" s="661"/>
      <c r="M19" s="661"/>
      <c r="N19" s="661"/>
      <c r="O19" s="661"/>
      <c r="P19" s="661"/>
      <c r="Q19" s="661"/>
    </row>
    <row r="20" spans="2:17" ht="99" customHeight="1" x14ac:dyDescent="0.25">
      <c r="B20" s="661"/>
      <c r="C20" s="661"/>
      <c r="D20" s="661"/>
      <c r="E20" s="661"/>
      <c r="F20" s="661"/>
      <c r="G20" s="661"/>
      <c r="H20" s="661"/>
      <c r="I20" s="661"/>
      <c r="J20" s="661"/>
      <c r="K20" s="661"/>
      <c r="L20" s="661"/>
      <c r="M20" s="661"/>
      <c r="N20" s="661"/>
      <c r="O20" s="661"/>
      <c r="P20" s="661"/>
      <c r="Q20" s="661"/>
    </row>
    <row r="21" spans="2:17" ht="22.5" customHeight="1" x14ac:dyDescent="0.25">
      <c r="B21" s="409" t="s">
        <v>457</v>
      </c>
    </row>
    <row r="22" spans="2:17" ht="18.75" customHeight="1" x14ac:dyDescent="0.25">
      <c r="B22" s="422" t="s">
        <v>460</v>
      </c>
      <c r="C22" s="417"/>
      <c r="D22" s="417"/>
      <c r="E22" s="417"/>
      <c r="F22" s="417"/>
      <c r="G22" s="417"/>
      <c r="H22" s="417"/>
      <c r="I22" s="417"/>
      <c r="J22" s="417"/>
      <c r="K22" s="417"/>
      <c r="L22" s="417"/>
      <c r="M22" s="417"/>
      <c r="N22" s="417"/>
      <c r="O22" s="417"/>
      <c r="P22" s="417"/>
      <c r="Q22" s="417"/>
    </row>
    <row r="24" spans="2:17" x14ac:dyDescent="0.25">
      <c r="B24" s="419"/>
      <c r="C24" s="421" t="s">
        <v>458</v>
      </c>
    </row>
    <row r="26" spans="2:17" x14ac:dyDescent="0.25">
      <c r="B26" s="420"/>
      <c r="C26" s="421" t="s">
        <v>461</v>
      </c>
    </row>
    <row r="28" spans="2:17" x14ac:dyDescent="0.25">
      <c r="B28" s="423"/>
      <c r="C28" s="421" t="s">
        <v>459</v>
      </c>
    </row>
    <row r="31" spans="2:17" ht="21.95" customHeight="1" x14ac:dyDescent="0.25">
      <c r="B31" s="409" t="s">
        <v>357</v>
      </c>
      <c r="C31" s="424"/>
    </row>
    <row r="32" spans="2:17" ht="345" customHeight="1" x14ac:dyDescent="0.25">
      <c r="B32" s="661" t="s">
        <v>517</v>
      </c>
      <c r="C32" s="661"/>
      <c r="D32" s="661"/>
      <c r="E32" s="661"/>
      <c r="F32" s="661"/>
      <c r="G32" s="661"/>
      <c r="H32" s="661"/>
      <c r="I32" s="661"/>
      <c r="J32" s="661"/>
      <c r="K32" s="661"/>
      <c r="L32" s="661"/>
      <c r="M32" s="661"/>
      <c r="N32" s="661"/>
      <c r="O32" s="661"/>
      <c r="P32" s="661"/>
      <c r="Q32" s="661"/>
    </row>
  </sheetData>
  <sheetProtection password="C970" sheet="1" objects="1" scenarios="1" selectLockedCells="1"/>
  <mergeCells count="6">
    <mergeCell ref="B9:Q16"/>
    <mergeCell ref="B6:Q6"/>
    <mergeCell ref="B19:Q20"/>
    <mergeCell ref="B32:Q32"/>
    <mergeCell ref="A1:Q1"/>
    <mergeCell ref="A2:Q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sheetPr>
  <dimension ref="A1:B78"/>
  <sheetViews>
    <sheetView showGridLines="0" showRowColHeaders="0" zoomScale="80" zoomScaleNormal="80" workbookViewId="0">
      <pane ySplit="2" topLeftCell="A3" activePane="bottomLeft" state="frozen"/>
      <selection pane="bottomLeft" activeCell="A3" sqref="A3"/>
    </sheetView>
  </sheetViews>
  <sheetFormatPr defaultRowHeight="15" x14ac:dyDescent="0.25"/>
  <cols>
    <col min="1" max="1" width="5" customWidth="1"/>
    <col min="2" max="2" width="150.7109375" customWidth="1"/>
  </cols>
  <sheetData>
    <row r="1" spans="1:2" s="24" customFormat="1" ht="33" customHeight="1" x14ac:dyDescent="0.35">
      <c r="A1" s="663" t="s">
        <v>256</v>
      </c>
      <c r="B1" s="663"/>
    </row>
    <row r="2" spans="1:2" s="24" customFormat="1" ht="30" customHeight="1" x14ac:dyDescent="0.25">
      <c r="A2" s="664" t="s">
        <v>73</v>
      </c>
      <c r="B2" s="664"/>
    </row>
    <row r="3" spans="1:2" ht="0.95" customHeight="1" x14ac:dyDescent="0.25">
      <c r="A3" s="331"/>
      <c r="B3" s="13"/>
    </row>
    <row r="4" spans="1:2" ht="15.75" customHeight="1" x14ac:dyDescent="0.25">
      <c r="A4" s="350"/>
      <c r="B4" s="13"/>
    </row>
    <row r="5" spans="1:2" ht="15.75" customHeight="1" x14ac:dyDescent="0.3">
      <c r="A5" s="331"/>
      <c r="B5" s="13" t="s">
        <v>464</v>
      </c>
    </row>
    <row r="6" spans="1:2" ht="15.75" customHeight="1" x14ac:dyDescent="0.25">
      <c r="A6" s="331"/>
    </row>
    <row r="7" spans="1:2" ht="110.1" customHeight="1" x14ac:dyDescent="0.25">
      <c r="B7" s="13" t="s">
        <v>518</v>
      </c>
    </row>
    <row r="8" spans="1:2" ht="210" customHeight="1" x14ac:dyDescent="0.25">
      <c r="B8" s="426" t="s">
        <v>519</v>
      </c>
    </row>
    <row r="9" spans="1:2" ht="99.75" customHeight="1" x14ac:dyDescent="0.25">
      <c r="B9" s="425" t="s">
        <v>465</v>
      </c>
    </row>
    <row r="10" spans="1:2" ht="8.25" customHeight="1" x14ac:dyDescent="0.25">
      <c r="B10" s="12"/>
    </row>
    <row r="11" spans="1:2" ht="18.75" x14ac:dyDescent="0.3">
      <c r="B11" s="26" t="s">
        <v>457</v>
      </c>
    </row>
    <row r="12" spans="1:2" x14ac:dyDescent="0.25">
      <c r="B12" s="12"/>
    </row>
    <row r="13" spans="1:2" x14ac:dyDescent="0.25">
      <c r="B13" s="12"/>
    </row>
    <row r="14" spans="1:2" x14ac:dyDescent="0.25">
      <c r="B14" s="12"/>
    </row>
    <row r="15" spans="1:2" x14ac:dyDescent="0.25">
      <c r="B15" s="12"/>
    </row>
    <row r="16" spans="1:2" x14ac:dyDescent="0.25">
      <c r="B16" s="12"/>
    </row>
    <row r="17" spans="2:2" x14ac:dyDescent="0.25">
      <c r="B17" s="12"/>
    </row>
    <row r="18" spans="2:2" x14ac:dyDescent="0.25">
      <c r="B18" s="12"/>
    </row>
    <row r="19" spans="2:2" x14ac:dyDescent="0.25">
      <c r="B19" s="12"/>
    </row>
    <row r="20" spans="2:2" x14ac:dyDescent="0.25">
      <c r="B20" s="12"/>
    </row>
    <row r="21" spans="2:2" x14ac:dyDescent="0.25">
      <c r="B21" s="12"/>
    </row>
    <row r="22" spans="2:2" x14ac:dyDescent="0.25">
      <c r="B22" s="12"/>
    </row>
    <row r="23" spans="2:2" x14ac:dyDescent="0.25">
      <c r="B23" s="12"/>
    </row>
    <row r="24" spans="2:2" x14ac:dyDescent="0.25">
      <c r="B24" s="12"/>
    </row>
    <row r="25" spans="2:2" x14ac:dyDescent="0.25">
      <c r="B25" s="12"/>
    </row>
    <row r="26" spans="2:2" x14ac:dyDescent="0.25">
      <c r="B26" s="12"/>
    </row>
    <row r="27" spans="2:2" x14ac:dyDescent="0.25">
      <c r="B27" s="12"/>
    </row>
    <row r="28" spans="2:2" x14ac:dyDescent="0.25">
      <c r="B28" s="12"/>
    </row>
    <row r="29" spans="2:2" x14ac:dyDescent="0.25">
      <c r="B29" s="12"/>
    </row>
    <row r="30" spans="2:2" x14ac:dyDescent="0.25">
      <c r="B30" s="12"/>
    </row>
    <row r="31" spans="2:2" x14ac:dyDescent="0.25">
      <c r="B31" s="12"/>
    </row>
    <row r="32" spans="2:2" x14ac:dyDescent="0.25">
      <c r="B32" s="12"/>
    </row>
    <row r="33" spans="2:2" x14ac:dyDescent="0.25">
      <c r="B33" s="12"/>
    </row>
    <row r="34" spans="2:2" x14ac:dyDescent="0.25">
      <c r="B34" s="12"/>
    </row>
    <row r="35" spans="2:2" x14ac:dyDescent="0.25">
      <c r="B35" s="12"/>
    </row>
    <row r="36" spans="2:2" x14ac:dyDescent="0.25">
      <c r="B36" s="12"/>
    </row>
    <row r="37" spans="2:2" x14ac:dyDescent="0.25">
      <c r="B37" s="12"/>
    </row>
    <row r="38" spans="2:2" x14ac:dyDescent="0.25">
      <c r="B38" s="12"/>
    </row>
    <row r="39" spans="2:2" x14ac:dyDescent="0.25">
      <c r="B39" s="12"/>
    </row>
    <row r="40" spans="2:2" x14ac:dyDescent="0.25">
      <c r="B40" s="12"/>
    </row>
    <row r="41" spans="2:2" x14ac:dyDescent="0.25">
      <c r="B41" s="12"/>
    </row>
    <row r="42" spans="2:2" x14ac:dyDescent="0.25">
      <c r="B42" s="12"/>
    </row>
    <row r="43" spans="2:2" x14ac:dyDescent="0.25">
      <c r="B43" s="12"/>
    </row>
    <row r="44" spans="2:2" x14ac:dyDescent="0.25">
      <c r="B44" s="12"/>
    </row>
    <row r="45" spans="2:2" x14ac:dyDescent="0.25">
      <c r="B45" s="12"/>
    </row>
    <row r="46" spans="2:2" x14ac:dyDescent="0.25">
      <c r="B46" s="12"/>
    </row>
    <row r="47" spans="2:2" x14ac:dyDescent="0.25">
      <c r="B47" s="12"/>
    </row>
    <row r="48" spans="2:2" x14ac:dyDescent="0.25">
      <c r="B48" s="12"/>
    </row>
    <row r="49" spans="2:2" ht="72.75" customHeight="1" x14ac:dyDescent="0.25">
      <c r="B49" s="187"/>
    </row>
    <row r="50" spans="2:2" x14ac:dyDescent="0.25">
      <c r="B50" s="12"/>
    </row>
    <row r="51" spans="2:2" x14ac:dyDescent="0.25">
      <c r="B51" s="27"/>
    </row>
    <row r="52" spans="2:2" x14ac:dyDescent="0.25">
      <c r="B52" s="14"/>
    </row>
    <row r="53" spans="2:2" x14ac:dyDescent="0.25">
      <c r="B53" s="12"/>
    </row>
    <row r="54" spans="2:2" x14ac:dyDescent="0.25">
      <c r="B54" s="12"/>
    </row>
    <row r="55" spans="2:2" x14ac:dyDescent="0.25">
      <c r="B55" s="12"/>
    </row>
    <row r="56" spans="2:2" x14ac:dyDescent="0.25">
      <c r="B56" s="12"/>
    </row>
    <row r="57" spans="2:2" x14ac:dyDescent="0.25">
      <c r="B57" s="12"/>
    </row>
    <row r="58" spans="2:2" x14ac:dyDescent="0.25">
      <c r="B58" s="12"/>
    </row>
    <row r="59" spans="2:2" x14ac:dyDescent="0.25">
      <c r="B59" s="12"/>
    </row>
    <row r="60" spans="2:2" x14ac:dyDescent="0.25">
      <c r="B60" s="12"/>
    </row>
    <row r="61" spans="2:2" x14ac:dyDescent="0.25">
      <c r="B61" s="12"/>
    </row>
    <row r="62" spans="2:2" x14ac:dyDescent="0.25">
      <c r="B62" s="12"/>
    </row>
    <row r="63" spans="2:2" x14ac:dyDescent="0.25">
      <c r="B63" s="12"/>
    </row>
    <row r="64" spans="2:2" x14ac:dyDescent="0.25">
      <c r="B64" s="12"/>
    </row>
    <row r="65" spans="2:2" x14ac:dyDescent="0.25">
      <c r="B65" s="12"/>
    </row>
    <row r="66" spans="2:2" x14ac:dyDescent="0.25">
      <c r="B66" s="12"/>
    </row>
    <row r="67" spans="2:2" x14ac:dyDescent="0.25">
      <c r="B67" s="12"/>
    </row>
    <row r="68" spans="2:2" x14ac:dyDescent="0.25">
      <c r="B68" s="12"/>
    </row>
    <row r="69" spans="2:2" x14ac:dyDescent="0.25">
      <c r="B69" s="12"/>
    </row>
    <row r="70" spans="2:2" x14ac:dyDescent="0.25">
      <c r="B70" s="12"/>
    </row>
    <row r="71" spans="2:2" x14ac:dyDescent="0.25">
      <c r="B71" s="12"/>
    </row>
    <row r="72" spans="2:2" x14ac:dyDescent="0.25">
      <c r="B72" s="12"/>
    </row>
    <row r="73" spans="2:2" x14ac:dyDescent="0.25">
      <c r="B73" s="12"/>
    </row>
    <row r="74" spans="2:2" x14ac:dyDescent="0.25">
      <c r="B74" s="12"/>
    </row>
    <row r="75" spans="2:2" x14ac:dyDescent="0.25">
      <c r="B75" s="12"/>
    </row>
    <row r="76" spans="2:2" x14ac:dyDescent="0.25">
      <c r="B76" s="12"/>
    </row>
    <row r="77" spans="2:2" x14ac:dyDescent="0.25">
      <c r="B77" s="12"/>
    </row>
    <row r="78" spans="2:2" ht="36" customHeight="1" x14ac:dyDescent="0.25">
      <c r="B78" s="187"/>
    </row>
  </sheetData>
  <sheetProtection password="C970" sheet="1" objects="1" scenarios="1" selectLockedCells="1"/>
  <mergeCells count="2">
    <mergeCell ref="A1:B1"/>
    <mergeCell ref="A2:B2"/>
  </mergeCell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sheetPr>
  <dimension ref="A1:F516"/>
  <sheetViews>
    <sheetView showGridLines="0" showRowColHeaders="0" zoomScale="80" zoomScaleNormal="80" workbookViewId="0">
      <pane ySplit="2" topLeftCell="A3" activePane="bottomLeft" state="frozen"/>
      <selection pane="bottomLeft" activeCell="C22" sqref="C22"/>
    </sheetView>
  </sheetViews>
  <sheetFormatPr defaultColWidth="9.140625" defaultRowHeight="15" x14ac:dyDescent="0.25"/>
  <cols>
    <col min="1" max="1" width="5.42578125" style="12" customWidth="1"/>
    <col min="2" max="2" width="42.140625" style="12" customWidth="1"/>
    <col min="3" max="3" width="27.7109375" style="12" customWidth="1"/>
    <col min="4" max="4" width="22.7109375" style="12" bestFit="1" customWidth="1"/>
    <col min="5" max="5" width="16.42578125" style="12" customWidth="1"/>
    <col min="6" max="6" width="30.28515625" style="12" bestFit="1" customWidth="1"/>
    <col min="7" max="16384" width="9.140625" style="12"/>
  </cols>
  <sheetData>
    <row r="1" spans="1:6" s="60" customFormat="1" ht="33" customHeight="1" x14ac:dyDescent="0.35">
      <c r="A1" s="663" t="s">
        <v>256</v>
      </c>
      <c r="B1" s="663"/>
      <c r="C1" s="663"/>
      <c r="D1" s="663"/>
      <c r="E1" s="663"/>
      <c r="F1" s="663"/>
    </row>
    <row r="2" spans="1:6" s="60" customFormat="1" ht="30" customHeight="1" x14ac:dyDescent="0.25">
      <c r="A2" s="664" t="s">
        <v>257</v>
      </c>
      <c r="B2" s="664"/>
      <c r="C2" s="664"/>
      <c r="D2" s="664"/>
      <c r="E2" s="664"/>
      <c r="F2" s="664"/>
    </row>
    <row r="3" spans="1:6" s="272" customFormat="1" x14ac:dyDescent="0.25">
      <c r="A3" s="332"/>
    </row>
    <row r="4" spans="1:6" s="272" customFormat="1" x14ac:dyDescent="0.25"/>
    <row r="5" spans="1:6" s="272" customFormat="1" ht="15.75" x14ac:dyDescent="0.25">
      <c r="B5" s="273" t="s">
        <v>276</v>
      </c>
      <c r="C5" s="274" t="s">
        <v>3</v>
      </c>
      <c r="D5" s="229" t="s">
        <v>385</v>
      </c>
    </row>
    <row r="6" spans="1:6" s="272" customFormat="1" x14ac:dyDescent="0.25">
      <c r="B6" s="427" t="s">
        <v>12</v>
      </c>
      <c r="C6" s="275">
        <v>10</v>
      </c>
      <c r="D6" s="354" t="s">
        <v>466</v>
      </c>
    </row>
    <row r="7" spans="1:6" s="272" customFormat="1" x14ac:dyDescent="0.25">
      <c r="B7" s="427" t="s">
        <v>37</v>
      </c>
      <c r="C7" s="275">
        <v>10</v>
      </c>
    </row>
    <row r="8" spans="1:6" s="272" customFormat="1" x14ac:dyDescent="0.25">
      <c r="B8" s="427" t="s">
        <v>676</v>
      </c>
      <c r="C8" s="275">
        <v>15</v>
      </c>
    </row>
    <row r="9" spans="1:6" s="272" customFormat="1" x14ac:dyDescent="0.25">
      <c r="B9" s="427" t="s">
        <v>52</v>
      </c>
      <c r="C9" s="275">
        <v>10</v>
      </c>
    </row>
    <row r="10" spans="1:6" s="272" customFormat="1" x14ac:dyDescent="0.25">
      <c r="B10" s="427" t="s">
        <v>667</v>
      </c>
      <c r="C10" s="275">
        <v>20</v>
      </c>
    </row>
    <row r="11" spans="1:6" s="272" customFormat="1" x14ac:dyDescent="0.25">
      <c r="B11" s="427" t="s">
        <v>375</v>
      </c>
      <c r="C11" s="275">
        <v>15</v>
      </c>
    </row>
    <row r="12" spans="1:6" s="272" customFormat="1" x14ac:dyDescent="0.25">
      <c r="B12" s="427" t="s">
        <v>377</v>
      </c>
      <c r="C12" s="275">
        <v>10</v>
      </c>
    </row>
    <row r="13" spans="1:6" s="272" customFormat="1" x14ac:dyDescent="0.25">
      <c r="B13" s="427" t="s">
        <v>379</v>
      </c>
      <c r="C13" s="275">
        <v>10</v>
      </c>
    </row>
    <row r="14" spans="1:6" s="272" customFormat="1" x14ac:dyDescent="0.25">
      <c r="B14" s="427" t="s">
        <v>397</v>
      </c>
      <c r="C14" s="275">
        <v>20</v>
      </c>
    </row>
    <row r="15" spans="1:6" s="272" customFormat="1" x14ac:dyDescent="0.25">
      <c r="B15" s="427" t="s">
        <v>376</v>
      </c>
      <c r="C15" s="275">
        <v>10</v>
      </c>
    </row>
    <row r="16" spans="1:6" s="272" customFormat="1" x14ac:dyDescent="0.25">
      <c r="B16" s="427" t="s">
        <v>378</v>
      </c>
      <c r="C16" s="275">
        <v>20</v>
      </c>
    </row>
    <row r="17" spans="2:4" s="272" customFormat="1" ht="30" x14ac:dyDescent="0.25">
      <c r="B17" s="427" t="s">
        <v>382</v>
      </c>
      <c r="C17" s="275">
        <v>20</v>
      </c>
    </row>
    <row r="18" spans="2:4" s="272" customFormat="1" x14ac:dyDescent="0.25">
      <c r="B18" s="427" t="s">
        <v>404</v>
      </c>
      <c r="C18" s="275">
        <v>10</v>
      </c>
    </row>
    <row r="19" spans="2:4" s="272" customFormat="1" x14ac:dyDescent="0.25">
      <c r="B19" s="427" t="s">
        <v>380</v>
      </c>
      <c r="C19" s="275">
        <v>10</v>
      </c>
    </row>
    <row r="20" spans="2:4" s="272" customFormat="1" x14ac:dyDescent="0.25">
      <c r="B20" s="427" t="s">
        <v>424</v>
      </c>
      <c r="C20" s="275">
        <v>10</v>
      </c>
    </row>
    <row r="21" spans="2:4" s="272" customFormat="1" x14ac:dyDescent="0.25">
      <c r="B21" s="427" t="s">
        <v>381</v>
      </c>
      <c r="C21" s="275">
        <v>10</v>
      </c>
    </row>
    <row r="22" spans="2:4" s="272" customFormat="1" ht="30" x14ac:dyDescent="0.25">
      <c r="B22" s="427" t="s">
        <v>384</v>
      </c>
      <c r="C22" s="275">
        <v>10</v>
      </c>
    </row>
    <row r="23" spans="2:4" s="272" customFormat="1" x14ac:dyDescent="0.25">
      <c r="B23" s="427" t="s">
        <v>383</v>
      </c>
      <c r="C23" s="275">
        <v>20</v>
      </c>
    </row>
    <row r="24" spans="2:4" s="272" customFormat="1" x14ac:dyDescent="0.25"/>
    <row r="25" spans="2:4" s="272" customFormat="1" ht="15.75" x14ac:dyDescent="0.25">
      <c r="B25" s="273" t="s">
        <v>20</v>
      </c>
      <c r="C25" s="276" t="s">
        <v>13</v>
      </c>
      <c r="D25" s="229" t="s">
        <v>467</v>
      </c>
    </row>
    <row r="26" spans="2:4" s="272" customFormat="1" hidden="1" x14ac:dyDescent="0.25">
      <c r="B26" s="333" t="s">
        <v>21</v>
      </c>
      <c r="C26" s="334">
        <v>40</v>
      </c>
    </row>
    <row r="27" spans="2:4" s="272" customFormat="1" hidden="1" x14ac:dyDescent="0.25">
      <c r="B27" s="333" t="s">
        <v>22</v>
      </c>
      <c r="C27" s="334">
        <v>75</v>
      </c>
    </row>
    <row r="28" spans="2:4" s="272" customFormat="1" hidden="1" x14ac:dyDescent="0.25">
      <c r="B28" s="333" t="s">
        <v>30</v>
      </c>
      <c r="C28" s="334">
        <v>24</v>
      </c>
    </row>
    <row r="29" spans="2:4" s="272" customFormat="1" hidden="1" x14ac:dyDescent="0.25">
      <c r="B29" s="333" t="s">
        <v>8</v>
      </c>
      <c r="C29" s="334">
        <v>50</v>
      </c>
    </row>
    <row r="30" spans="2:4" s="272" customFormat="1" hidden="1" x14ac:dyDescent="0.25">
      <c r="B30" s="333" t="s">
        <v>23</v>
      </c>
      <c r="C30" s="334">
        <v>30</v>
      </c>
    </row>
    <row r="31" spans="2:4" s="272" customFormat="1" hidden="1" x14ac:dyDescent="0.25">
      <c r="B31" s="333" t="s">
        <v>24</v>
      </c>
      <c r="C31" s="334">
        <v>70</v>
      </c>
    </row>
    <row r="32" spans="2:4" s="272" customFormat="1" hidden="1" x14ac:dyDescent="0.25">
      <c r="B32" s="333" t="s">
        <v>25</v>
      </c>
      <c r="C32" s="334">
        <v>40</v>
      </c>
    </row>
    <row r="33" spans="2:4" s="272" customFormat="1" x14ac:dyDescent="0.25">
      <c r="B33" s="428" t="s">
        <v>275</v>
      </c>
      <c r="C33" s="334">
        <v>50</v>
      </c>
      <c r="D33" s="354" t="s">
        <v>468</v>
      </c>
    </row>
    <row r="34" spans="2:4" s="272" customFormat="1" hidden="1" x14ac:dyDescent="0.25">
      <c r="B34" s="333" t="s">
        <v>27</v>
      </c>
      <c r="C34" s="334">
        <v>25</v>
      </c>
    </row>
    <row r="35" spans="2:4" s="272" customFormat="1" x14ac:dyDescent="0.25">
      <c r="D35" s="354" t="s">
        <v>295</v>
      </c>
    </row>
    <row r="36" spans="2:4" s="272" customFormat="1" x14ac:dyDescent="0.25"/>
    <row r="37" spans="2:4" s="272" customFormat="1" x14ac:dyDescent="0.25"/>
    <row r="38" spans="2:4" s="272" customFormat="1" ht="30" x14ac:dyDescent="0.25">
      <c r="B38" s="356" t="s">
        <v>314</v>
      </c>
      <c r="C38" s="276" t="s">
        <v>13</v>
      </c>
      <c r="D38" s="355" t="s">
        <v>280</v>
      </c>
    </row>
    <row r="39" spans="2:4" s="272" customFormat="1" x14ac:dyDescent="0.25">
      <c r="B39" s="429" t="s">
        <v>21</v>
      </c>
      <c r="C39" s="353">
        <v>40</v>
      </c>
    </row>
    <row r="40" spans="2:4" s="272" customFormat="1" x14ac:dyDescent="0.25">
      <c r="B40" s="429" t="s">
        <v>22</v>
      </c>
      <c r="C40" s="353">
        <v>75</v>
      </c>
    </row>
    <row r="41" spans="2:4" s="272" customFormat="1" x14ac:dyDescent="0.25">
      <c r="B41" s="429" t="s">
        <v>30</v>
      </c>
      <c r="C41" s="353">
        <v>24</v>
      </c>
    </row>
    <row r="42" spans="2:4" s="272" customFormat="1" x14ac:dyDescent="0.25">
      <c r="B42" s="429" t="s">
        <v>8</v>
      </c>
      <c r="C42" s="353">
        <v>50</v>
      </c>
    </row>
    <row r="43" spans="2:4" s="272" customFormat="1" x14ac:dyDescent="0.25">
      <c r="B43" s="429" t="s">
        <v>23</v>
      </c>
      <c r="C43" s="353">
        <v>30</v>
      </c>
    </row>
    <row r="44" spans="2:4" s="272" customFormat="1" x14ac:dyDescent="0.25">
      <c r="B44" s="429" t="s">
        <v>24</v>
      </c>
      <c r="C44" s="353">
        <v>70</v>
      </c>
    </row>
    <row r="45" spans="2:4" s="272" customFormat="1" x14ac:dyDescent="0.25">
      <c r="B45" s="429" t="s">
        <v>25</v>
      </c>
      <c r="C45" s="353">
        <v>40</v>
      </c>
    </row>
    <row r="46" spans="2:4" s="272" customFormat="1" x14ac:dyDescent="0.25">
      <c r="B46" s="429" t="s">
        <v>26</v>
      </c>
      <c r="C46" s="353">
        <v>20</v>
      </c>
    </row>
    <row r="47" spans="2:4" s="272" customFormat="1" hidden="1" x14ac:dyDescent="0.25">
      <c r="B47" s="429" t="s">
        <v>277</v>
      </c>
      <c r="C47" s="353"/>
    </row>
    <row r="48" spans="2:4" s="272" customFormat="1" hidden="1" x14ac:dyDescent="0.25">
      <c r="B48" s="429" t="s">
        <v>278</v>
      </c>
      <c r="C48" s="353"/>
    </row>
    <row r="49" spans="2:3" s="272" customFormat="1" hidden="1" x14ac:dyDescent="0.25">
      <c r="B49" s="429" t="s">
        <v>279</v>
      </c>
      <c r="C49" s="353"/>
    </row>
    <row r="50" spans="2:3" s="272" customFormat="1" x14ac:dyDescent="0.25">
      <c r="B50" s="429" t="s">
        <v>27</v>
      </c>
      <c r="C50" s="353">
        <v>25</v>
      </c>
    </row>
    <row r="51" spans="2:3" s="272" customFormat="1" x14ac:dyDescent="0.25"/>
    <row r="52" spans="2:3" s="272" customFormat="1" x14ac:dyDescent="0.25"/>
    <row r="53" spans="2:3" s="272" customFormat="1" x14ac:dyDescent="0.25"/>
    <row r="54" spans="2:3" s="272" customFormat="1" x14ac:dyDescent="0.25"/>
    <row r="55" spans="2:3" s="272" customFormat="1" x14ac:dyDescent="0.25"/>
    <row r="56" spans="2:3" s="272" customFormat="1" x14ac:dyDescent="0.25"/>
    <row r="57" spans="2:3" s="272" customFormat="1" x14ac:dyDescent="0.25"/>
    <row r="58" spans="2:3" s="272" customFormat="1" x14ac:dyDescent="0.25"/>
    <row r="59" spans="2:3" s="272" customFormat="1" x14ac:dyDescent="0.25"/>
    <row r="60" spans="2:3" s="272" customFormat="1" x14ac:dyDescent="0.25"/>
    <row r="61" spans="2:3" s="272" customFormat="1" x14ac:dyDescent="0.25"/>
    <row r="62" spans="2:3" s="272" customFormat="1" x14ac:dyDescent="0.25"/>
    <row r="63" spans="2:3" s="272" customFormat="1" x14ac:dyDescent="0.25"/>
    <row r="64" spans="2:3" s="272" customFormat="1" x14ac:dyDescent="0.25"/>
    <row r="65" s="272" customFormat="1" x14ac:dyDescent="0.25"/>
    <row r="66" s="272" customFormat="1" x14ac:dyDescent="0.25"/>
    <row r="67" s="272" customFormat="1" x14ac:dyDescent="0.25"/>
    <row r="68" s="272" customFormat="1" x14ac:dyDescent="0.25"/>
    <row r="69" s="272" customFormat="1" x14ac:dyDescent="0.25"/>
    <row r="70" s="272" customFormat="1" x14ac:dyDescent="0.25"/>
    <row r="71" s="272" customFormat="1" x14ac:dyDescent="0.25"/>
    <row r="72" s="272" customFormat="1" x14ac:dyDescent="0.25"/>
    <row r="73" s="272" customFormat="1" x14ac:dyDescent="0.25"/>
    <row r="74" s="272" customFormat="1" x14ac:dyDescent="0.25"/>
    <row r="75" s="272" customFormat="1" x14ac:dyDescent="0.25"/>
    <row r="76" s="272" customFormat="1" x14ac:dyDescent="0.25"/>
    <row r="77" s="272" customFormat="1" x14ac:dyDescent="0.25"/>
    <row r="78" s="272" customFormat="1" x14ac:dyDescent="0.25"/>
    <row r="79" s="272" customFormat="1" x14ac:dyDescent="0.25"/>
    <row r="80" s="272" customFormat="1" x14ac:dyDescent="0.25"/>
    <row r="81" s="272" customFormat="1" x14ac:dyDescent="0.25"/>
    <row r="82" s="272" customFormat="1" x14ac:dyDescent="0.25"/>
    <row r="83" s="272" customFormat="1" x14ac:dyDescent="0.25"/>
    <row r="84" s="272" customFormat="1" x14ac:dyDescent="0.25"/>
    <row r="85" s="272" customFormat="1" x14ac:dyDescent="0.25"/>
    <row r="86" s="272" customFormat="1" x14ac:dyDescent="0.25"/>
    <row r="87" s="272" customFormat="1" x14ac:dyDescent="0.25"/>
    <row r="88" s="272" customFormat="1" x14ac:dyDescent="0.25"/>
    <row r="89" s="272" customFormat="1" x14ac:dyDescent="0.25"/>
    <row r="90" s="272" customFormat="1" x14ac:dyDescent="0.25"/>
    <row r="91" s="272" customFormat="1" x14ac:dyDescent="0.25"/>
    <row r="92" s="272" customFormat="1" x14ac:dyDescent="0.25"/>
    <row r="93" s="272" customFormat="1" x14ac:dyDescent="0.25"/>
    <row r="94" s="272" customFormat="1" x14ac:dyDescent="0.25"/>
    <row r="95" s="272" customFormat="1" x14ac:dyDescent="0.25"/>
    <row r="96" s="272" customFormat="1" x14ac:dyDescent="0.25"/>
    <row r="97" s="272" customFormat="1" x14ac:dyDescent="0.25"/>
    <row r="98" s="272" customFormat="1" x14ac:dyDescent="0.25"/>
    <row r="99" s="272" customFormat="1" x14ac:dyDescent="0.25"/>
    <row r="100" s="272" customFormat="1" x14ac:dyDescent="0.25"/>
    <row r="101" s="272" customFormat="1" x14ac:dyDescent="0.25"/>
    <row r="102" s="272" customFormat="1" x14ac:dyDescent="0.25"/>
    <row r="103" s="272" customFormat="1" x14ac:dyDescent="0.25"/>
    <row r="104" s="272" customFormat="1" x14ac:dyDescent="0.25"/>
    <row r="105" s="272" customFormat="1" x14ac:dyDescent="0.25"/>
    <row r="106" s="272" customFormat="1" x14ac:dyDescent="0.25"/>
    <row r="107" s="272" customFormat="1" x14ac:dyDescent="0.25"/>
    <row r="108" s="272" customFormat="1" x14ac:dyDescent="0.25"/>
    <row r="109" s="272" customFormat="1" x14ac:dyDescent="0.25"/>
    <row r="110" s="272" customFormat="1" x14ac:dyDescent="0.25"/>
    <row r="111" s="272" customFormat="1" x14ac:dyDescent="0.25"/>
    <row r="112" s="272" customFormat="1" x14ac:dyDescent="0.25"/>
    <row r="113" s="272" customFormat="1" x14ac:dyDescent="0.25"/>
    <row r="114" s="272" customFormat="1" x14ac:dyDescent="0.25"/>
    <row r="115" s="272" customFormat="1" x14ac:dyDescent="0.25"/>
    <row r="116" s="272" customFormat="1" x14ac:dyDescent="0.25"/>
    <row r="117" s="272" customFormat="1" x14ac:dyDescent="0.25"/>
    <row r="118" s="272" customFormat="1" x14ac:dyDescent="0.25"/>
    <row r="119" s="272" customFormat="1" x14ac:dyDescent="0.25"/>
    <row r="120" s="272" customFormat="1" x14ac:dyDescent="0.25"/>
    <row r="121" s="272" customFormat="1" x14ac:dyDescent="0.25"/>
    <row r="122" s="272" customFormat="1" x14ac:dyDescent="0.25"/>
    <row r="123" s="272" customFormat="1" x14ac:dyDescent="0.25"/>
    <row r="124" s="272" customFormat="1" x14ac:dyDescent="0.25"/>
    <row r="125" s="272" customFormat="1" x14ac:dyDescent="0.25"/>
    <row r="126" s="272" customFormat="1" x14ac:dyDescent="0.25"/>
    <row r="127" s="272" customFormat="1" x14ac:dyDescent="0.25"/>
    <row r="128" s="272" customFormat="1" x14ac:dyDescent="0.25"/>
    <row r="129" s="272" customFormat="1" x14ac:dyDescent="0.25"/>
    <row r="130" s="272" customFormat="1" x14ac:dyDescent="0.25"/>
    <row r="131" s="272" customFormat="1" x14ac:dyDescent="0.25"/>
    <row r="132" s="272" customFormat="1" x14ac:dyDescent="0.25"/>
    <row r="133" s="272" customFormat="1" x14ac:dyDescent="0.25"/>
    <row r="134" s="272" customFormat="1" x14ac:dyDescent="0.25"/>
    <row r="135" s="272" customFormat="1" x14ac:dyDescent="0.25"/>
    <row r="136" s="272" customFormat="1" x14ac:dyDescent="0.25"/>
    <row r="137" s="272" customFormat="1" x14ac:dyDescent="0.25"/>
    <row r="138" s="272" customFormat="1" x14ac:dyDescent="0.25"/>
    <row r="139" s="272" customFormat="1" x14ac:dyDescent="0.25"/>
    <row r="140" s="272" customFormat="1" x14ac:dyDescent="0.25"/>
    <row r="141" s="272" customFormat="1" x14ac:dyDescent="0.25"/>
    <row r="142" s="272" customFormat="1" x14ac:dyDescent="0.25"/>
    <row r="143" s="272" customFormat="1" x14ac:dyDescent="0.25"/>
    <row r="144" s="272" customFormat="1" x14ac:dyDescent="0.25"/>
    <row r="145" s="272" customFormat="1" x14ac:dyDescent="0.25"/>
    <row r="146" s="272" customFormat="1" x14ac:dyDescent="0.25"/>
    <row r="147" s="272" customFormat="1" x14ac:dyDescent="0.25"/>
    <row r="148" s="272" customFormat="1" x14ac:dyDescent="0.25"/>
    <row r="149" s="272" customFormat="1" x14ac:dyDescent="0.25"/>
    <row r="150" s="272" customFormat="1" x14ac:dyDescent="0.25"/>
    <row r="151" s="272" customFormat="1" x14ac:dyDescent="0.25"/>
    <row r="152" s="272" customFormat="1" x14ac:dyDescent="0.25"/>
    <row r="153" s="272" customFormat="1" x14ac:dyDescent="0.25"/>
    <row r="154" s="272" customFormat="1" x14ac:dyDescent="0.25"/>
    <row r="155" s="272" customFormat="1" x14ac:dyDescent="0.25"/>
    <row r="156" s="272" customFormat="1" x14ac:dyDescent="0.25"/>
    <row r="157" s="272" customFormat="1" x14ac:dyDescent="0.25"/>
    <row r="158" s="272" customFormat="1" x14ac:dyDescent="0.25"/>
    <row r="159" s="272" customFormat="1" x14ac:dyDescent="0.25"/>
    <row r="160" s="272" customFormat="1" x14ac:dyDescent="0.25"/>
    <row r="161" s="272" customFormat="1" x14ac:dyDescent="0.25"/>
    <row r="162" s="272" customFormat="1" x14ac:dyDescent="0.25"/>
    <row r="163" s="272" customFormat="1" x14ac:dyDescent="0.25"/>
    <row r="164" s="272" customFormat="1" x14ac:dyDescent="0.25"/>
    <row r="165" s="272" customFormat="1" x14ac:dyDescent="0.25"/>
    <row r="166" s="272" customFormat="1" x14ac:dyDescent="0.25"/>
    <row r="167" s="272" customFormat="1" x14ac:dyDescent="0.25"/>
    <row r="168" s="272" customFormat="1" x14ac:dyDescent="0.25"/>
    <row r="169" s="272" customFormat="1" x14ac:dyDescent="0.25"/>
    <row r="170" s="272" customFormat="1" x14ac:dyDescent="0.25"/>
    <row r="171" s="272" customFormat="1" x14ac:dyDescent="0.25"/>
    <row r="172" s="272" customFormat="1" x14ac:dyDescent="0.25"/>
    <row r="173" s="272" customFormat="1" x14ac:dyDescent="0.25"/>
    <row r="174" s="272" customFormat="1" x14ac:dyDescent="0.25"/>
    <row r="175" s="272" customFormat="1" x14ac:dyDescent="0.25"/>
    <row r="176" s="272" customFormat="1" x14ac:dyDescent="0.25"/>
    <row r="177" s="272" customFormat="1" x14ac:dyDescent="0.25"/>
    <row r="178" s="272" customFormat="1" x14ac:dyDescent="0.25"/>
    <row r="179" s="272" customFormat="1" x14ac:dyDescent="0.25"/>
    <row r="180" s="272" customFormat="1" x14ac:dyDescent="0.25"/>
    <row r="181" s="272" customFormat="1" x14ac:dyDescent="0.25"/>
    <row r="182" s="272" customFormat="1" x14ac:dyDescent="0.25"/>
    <row r="183" s="272" customFormat="1" x14ac:dyDescent="0.25"/>
    <row r="184" s="272" customFormat="1" x14ac:dyDescent="0.25"/>
    <row r="185" s="272" customFormat="1" x14ac:dyDescent="0.25"/>
    <row r="186" s="272" customFormat="1" x14ac:dyDescent="0.25"/>
    <row r="187" s="272" customFormat="1" x14ac:dyDescent="0.25"/>
    <row r="188" s="272" customFormat="1" x14ac:dyDescent="0.25"/>
    <row r="189" s="272" customFormat="1" x14ac:dyDescent="0.25"/>
    <row r="190" s="272" customFormat="1" x14ac:dyDescent="0.25"/>
    <row r="191" s="272" customFormat="1" x14ac:dyDescent="0.25"/>
    <row r="192" s="272" customFormat="1" x14ac:dyDescent="0.25"/>
    <row r="193" s="272" customFormat="1" x14ac:dyDescent="0.25"/>
    <row r="194" s="272" customFormat="1" x14ac:dyDescent="0.25"/>
    <row r="195" s="272" customFormat="1" x14ac:dyDescent="0.25"/>
    <row r="196" s="272" customFormat="1" x14ac:dyDescent="0.25"/>
    <row r="197" s="272" customFormat="1" x14ac:dyDescent="0.25"/>
    <row r="198" s="272" customFormat="1" x14ac:dyDescent="0.25"/>
    <row r="199" s="272" customFormat="1" x14ac:dyDescent="0.25"/>
    <row r="200" s="272" customFormat="1" x14ac:dyDescent="0.25"/>
    <row r="201" s="272" customFormat="1" x14ac:dyDescent="0.25"/>
    <row r="202" s="272" customFormat="1" x14ac:dyDescent="0.25"/>
    <row r="203" s="272" customFormat="1" x14ac:dyDescent="0.25"/>
    <row r="204" s="272" customFormat="1" x14ac:dyDescent="0.25"/>
    <row r="205" s="272" customFormat="1" x14ac:dyDescent="0.25"/>
    <row r="206" s="272" customFormat="1" x14ac:dyDescent="0.25"/>
    <row r="207" s="272" customFormat="1" x14ac:dyDescent="0.25"/>
    <row r="208" s="272" customFormat="1" x14ac:dyDescent="0.25"/>
    <row r="209" s="272" customFormat="1" x14ac:dyDescent="0.25"/>
    <row r="210" s="272" customFormat="1" x14ac:dyDescent="0.25"/>
    <row r="211" s="272" customFormat="1" x14ac:dyDescent="0.25"/>
    <row r="212" s="272" customFormat="1" x14ac:dyDescent="0.25"/>
    <row r="213" s="272" customFormat="1" x14ac:dyDescent="0.25"/>
    <row r="214" s="272" customFormat="1" x14ac:dyDescent="0.25"/>
    <row r="215" s="272" customFormat="1" x14ac:dyDescent="0.25"/>
    <row r="216" s="272" customFormat="1" x14ac:dyDescent="0.25"/>
    <row r="217" s="272" customFormat="1" x14ac:dyDescent="0.25"/>
    <row r="218" s="272" customFormat="1" x14ac:dyDescent="0.25"/>
    <row r="219" s="272" customFormat="1" x14ac:dyDescent="0.25"/>
    <row r="220" s="272" customFormat="1" x14ac:dyDescent="0.25"/>
    <row r="221" s="272" customFormat="1" x14ac:dyDescent="0.25"/>
    <row r="222" s="272" customFormat="1" x14ac:dyDescent="0.25"/>
    <row r="223" s="272" customFormat="1" x14ac:dyDescent="0.25"/>
    <row r="224" s="272" customFormat="1" x14ac:dyDescent="0.25"/>
    <row r="225" s="272" customFormat="1" x14ac:dyDescent="0.25"/>
    <row r="226" s="272" customFormat="1" x14ac:dyDescent="0.25"/>
    <row r="227" s="272" customFormat="1" x14ac:dyDescent="0.25"/>
    <row r="228" s="272" customFormat="1" x14ac:dyDescent="0.25"/>
    <row r="229" s="272" customFormat="1" x14ac:dyDescent="0.25"/>
    <row r="230" s="272" customFormat="1" x14ac:dyDescent="0.25"/>
    <row r="231" s="272" customFormat="1" x14ac:dyDescent="0.25"/>
    <row r="232" s="272" customFormat="1" x14ac:dyDescent="0.25"/>
    <row r="233" s="272" customFormat="1" x14ac:dyDescent="0.25"/>
    <row r="234" s="272" customFormat="1" x14ac:dyDescent="0.25"/>
    <row r="235" s="272" customFormat="1" x14ac:dyDescent="0.25"/>
    <row r="236" s="272" customFormat="1" x14ac:dyDescent="0.25"/>
    <row r="237" s="272" customFormat="1" x14ac:dyDescent="0.25"/>
    <row r="238" s="272" customFormat="1" x14ac:dyDescent="0.25"/>
    <row r="239" s="272" customFormat="1" x14ac:dyDescent="0.25"/>
    <row r="240" s="272" customFormat="1" x14ac:dyDescent="0.25"/>
    <row r="241" s="272" customFormat="1" x14ac:dyDescent="0.25"/>
    <row r="242" s="272" customFormat="1" x14ac:dyDescent="0.25"/>
    <row r="243" s="272" customFormat="1" x14ac:dyDescent="0.25"/>
    <row r="244" s="272" customFormat="1" x14ac:dyDescent="0.25"/>
    <row r="245" s="272" customFormat="1" x14ac:dyDescent="0.25"/>
    <row r="246" s="272" customFormat="1" x14ac:dyDescent="0.25"/>
    <row r="247" s="272" customFormat="1" x14ac:dyDescent="0.25"/>
    <row r="248" s="272" customFormat="1" x14ac:dyDescent="0.25"/>
    <row r="249" s="272" customFormat="1" x14ac:dyDescent="0.25"/>
    <row r="250" s="272" customFormat="1" x14ac:dyDescent="0.25"/>
    <row r="251" s="272" customFormat="1" x14ac:dyDescent="0.25"/>
    <row r="252" s="272" customFormat="1" x14ac:dyDescent="0.25"/>
    <row r="253" s="272" customFormat="1" x14ac:dyDescent="0.25"/>
    <row r="254" s="272" customFormat="1" x14ac:dyDescent="0.25"/>
    <row r="255" s="272" customFormat="1" x14ac:dyDescent="0.25"/>
    <row r="256" s="272" customFormat="1" x14ac:dyDescent="0.25"/>
    <row r="257" s="272" customFormat="1" x14ac:dyDescent="0.25"/>
    <row r="258" s="272" customFormat="1" x14ac:dyDescent="0.25"/>
    <row r="259" s="272" customFormat="1" x14ac:dyDescent="0.25"/>
    <row r="260" s="272" customFormat="1" x14ac:dyDescent="0.25"/>
    <row r="261" s="272" customFormat="1" x14ac:dyDescent="0.25"/>
    <row r="262" s="272" customFormat="1" x14ac:dyDescent="0.25"/>
    <row r="263" s="272" customFormat="1" x14ac:dyDescent="0.25"/>
    <row r="264" s="272" customFormat="1" x14ac:dyDescent="0.25"/>
    <row r="265" s="272" customFormat="1" x14ac:dyDescent="0.25"/>
    <row r="266" s="272" customFormat="1" x14ac:dyDescent="0.25"/>
    <row r="267" s="272" customFormat="1" x14ac:dyDescent="0.25"/>
    <row r="268" s="272" customFormat="1" x14ac:dyDescent="0.25"/>
    <row r="269" s="272" customFormat="1" x14ac:dyDescent="0.25"/>
    <row r="270" s="272" customFormat="1" x14ac:dyDescent="0.25"/>
    <row r="271" s="272" customFormat="1" x14ac:dyDescent="0.25"/>
    <row r="272" s="272" customFormat="1" x14ac:dyDescent="0.25"/>
    <row r="273" s="272" customFormat="1" x14ac:dyDescent="0.25"/>
    <row r="274" s="272" customFormat="1" x14ac:dyDescent="0.25"/>
    <row r="275" s="272" customFormat="1" x14ac:dyDescent="0.25"/>
    <row r="276" s="272" customFormat="1" x14ac:dyDescent="0.25"/>
    <row r="277" s="272" customFormat="1" x14ac:dyDescent="0.25"/>
    <row r="278" s="272" customFormat="1" x14ac:dyDescent="0.25"/>
    <row r="279" s="272" customFormat="1" x14ac:dyDescent="0.25"/>
    <row r="280" s="272" customFormat="1" x14ac:dyDescent="0.25"/>
    <row r="281" s="272" customFormat="1" x14ac:dyDescent="0.25"/>
    <row r="282" s="272" customFormat="1" x14ac:dyDescent="0.25"/>
    <row r="283" s="272" customFormat="1" x14ac:dyDescent="0.25"/>
    <row r="284" s="272" customFormat="1" x14ac:dyDescent="0.25"/>
    <row r="285" s="272" customFormat="1" x14ac:dyDescent="0.25"/>
    <row r="286" s="272" customFormat="1" x14ac:dyDescent="0.25"/>
    <row r="287" s="272" customFormat="1" x14ac:dyDescent="0.25"/>
    <row r="288" s="272" customFormat="1" x14ac:dyDescent="0.25"/>
    <row r="289" s="272" customFormat="1" x14ac:dyDescent="0.25"/>
    <row r="290" s="272" customFormat="1" x14ac:dyDescent="0.25"/>
    <row r="291" s="272" customFormat="1" x14ac:dyDescent="0.25"/>
    <row r="292" s="272" customFormat="1" x14ac:dyDescent="0.25"/>
    <row r="293" s="272" customFormat="1" x14ac:dyDescent="0.25"/>
    <row r="294" s="272" customFormat="1" x14ac:dyDescent="0.25"/>
    <row r="295" s="272" customFormat="1" x14ac:dyDescent="0.25"/>
    <row r="296" s="272" customFormat="1" x14ac:dyDescent="0.25"/>
    <row r="297" s="272" customFormat="1" x14ac:dyDescent="0.25"/>
    <row r="298" s="272" customFormat="1" x14ac:dyDescent="0.25"/>
    <row r="299" s="272" customFormat="1" x14ac:dyDescent="0.25"/>
    <row r="300" s="272" customFormat="1" x14ac:dyDescent="0.25"/>
    <row r="301" s="272" customFormat="1" x14ac:dyDescent="0.25"/>
    <row r="302" s="272" customFormat="1" x14ac:dyDescent="0.25"/>
    <row r="303" s="272" customFormat="1" x14ac:dyDescent="0.25"/>
    <row r="304" s="272" customFormat="1" x14ac:dyDescent="0.25"/>
    <row r="305" s="272" customFormat="1" x14ac:dyDescent="0.25"/>
    <row r="306" s="272" customFormat="1" x14ac:dyDescent="0.25"/>
    <row r="307" s="272" customFormat="1" x14ac:dyDescent="0.25"/>
    <row r="308" s="272" customFormat="1" x14ac:dyDescent="0.25"/>
    <row r="309" s="272" customFormat="1" x14ac:dyDescent="0.25"/>
    <row r="310" s="272" customFormat="1" x14ac:dyDescent="0.25"/>
    <row r="311" s="272" customFormat="1" x14ac:dyDescent="0.25"/>
    <row r="312" s="272" customFormat="1" x14ac:dyDescent="0.25"/>
    <row r="313" s="272" customFormat="1" x14ac:dyDescent="0.25"/>
    <row r="314" s="272" customFormat="1" x14ac:dyDescent="0.25"/>
    <row r="315" s="272" customFormat="1" x14ac:dyDescent="0.25"/>
    <row r="316" s="272" customFormat="1" x14ac:dyDescent="0.25"/>
    <row r="317" s="272" customFormat="1" x14ac:dyDescent="0.25"/>
    <row r="318" s="272" customFormat="1" x14ac:dyDescent="0.25"/>
    <row r="319" s="272" customFormat="1" x14ac:dyDescent="0.25"/>
    <row r="320" s="272" customFormat="1" x14ac:dyDescent="0.25"/>
    <row r="321" s="272" customFormat="1" x14ac:dyDescent="0.25"/>
    <row r="322" s="272" customFormat="1" x14ac:dyDescent="0.25"/>
    <row r="323" s="272" customFormat="1" x14ac:dyDescent="0.25"/>
    <row r="324" s="272" customFormat="1" x14ac:dyDescent="0.25"/>
    <row r="325" s="272" customFormat="1" x14ac:dyDescent="0.25"/>
    <row r="326" s="272" customFormat="1" x14ac:dyDescent="0.25"/>
    <row r="327" s="272" customFormat="1" x14ac:dyDescent="0.25"/>
    <row r="328" s="272" customFormat="1" x14ac:dyDescent="0.25"/>
    <row r="329" s="272" customFormat="1" x14ac:dyDescent="0.25"/>
    <row r="330" s="272" customFormat="1" x14ac:dyDescent="0.25"/>
    <row r="331" s="272" customFormat="1" x14ac:dyDescent="0.25"/>
    <row r="332" s="272" customFormat="1" x14ac:dyDescent="0.25"/>
    <row r="333" s="272" customFormat="1" x14ac:dyDescent="0.25"/>
    <row r="334" s="272" customFormat="1" x14ac:dyDescent="0.25"/>
    <row r="335" s="272" customFormat="1" x14ac:dyDescent="0.25"/>
    <row r="336" s="272" customFormat="1" x14ac:dyDescent="0.25"/>
    <row r="337" s="272" customFormat="1" x14ac:dyDescent="0.25"/>
    <row r="338" s="272" customFormat="1" x14ac:dyDescent="0.25"/>
    <row r="339" s="272" customFormat="1" x14ac:dyDescent="0.25"/>
    <row r="340" s="272" customFormat="1" x14ac:dyDescent="0.25"/>
    <row r="341" s="272" customFormat="1" x14ac:dyDescent="0.25"/>
    <row r="342" s="272" customFormat="1" x14ac:dyDescent="0.25"/>
    <row r="343" s="272" customFormat="1" x14ac:dyDescent="0.25"/>
    <row r="344" s="272" customFormat="1" x14ac:dyDescent="0.25"/>
    <row r="345" s="272" customFormat="1" x14ac:dyDescent="0.25"/>
    <row r="346" s="272" customFormat="1" x14ac:dyDescent="0.25"/>
    <row r="347" s="272" customFormat="1" x14ac:dyDescent="0.25"/>
    <row r="348" s="272" customFormat="1" x14ac:dyDescent="0.25"/>
    <row r="349" s="272" customFormat="1" x14ac:dyDescent="0.25"/>
    <row r="350" s="272" customFormat="1" x14ac:dyDescent="0.25"/>
    <row r="351" s="272" customFormat="1" x14ac:dyDescent="0.25"/>
    <row r="352" s="272" customFormat="1" x14ac:dyDescent="0.25"/>
    <row r="353" s="272" customFormat="1" x14ac:dyDescent="0.25"/>
    <row r="354" s="272" customFormat="1" x14ac:dyDescent="0.25"/>
    <row r="355" s="272" customFormat="1" x14ac:dyDescent="0.25"/>
    <row r="356" s="272" customFormat="1" x14ac:dyDescent="0.25"/>
    <row r="357" s="272" customFormat="1" x14ac:dyDescent="0.25"/>
    <row r="358" s="272" customFormat="1" x14ac:dyDescent="0.25"/>
    <row r="359" s="272" customFormat="1" x14ac:dyDescent="0.25"/>
    <row r="360" s="272" customFormat="1" x14ac:dyDescent="0.25"/>
    <row r="361" s="272" customFormat="1" x14ac:dyDescent="0.25"/>
    <row r="362" s="272" customFormat="1" x14ac:dyDescent="0.25"/>
    <row r="363" s="272" customFormat="1" x14ac:dyDescent="0.25"/>
    <row r="364" s="272" customFormat="1" x14ac:dyDescent="0.25"/>
    <row r="365" s="272" customFormat="1" x14ac:dyDescent="0.25"/>
    <row r="366" s="272" customFormat="1" x14ac:dyDescent="0.25"/>
    <row r="367" s="272" customFormat="1" x14ac:dyDescent="0.25"/>
    <row r="368" s="272" customFormat="1" x14ac:dyDescent="0.25"/>
    <row r="369" s="272" customFormat="1" x14ac:dyDescent="0.25"/>
    <row r="370" s="272" customFormat="1" x14ac:dyDescent="0.25"/>
    <row r="371" s="272" customFormat="1" x14ac:dyDescent="0.25"/>
    <row r="372" s="272" customFormat="1" x14ac:dyDescent="0.25"/>
    <row r="373" s="272" customFormat="1" x14ac:dyDescent="0.25"/>
    <row r="374" s="272" customFormat="1" x14ac:dyDescent="0.25"/>
    <row r="375" s="272" customFormat="1" x14ac:dyDescent="0.25"/>
    <row r="376" s="272" customFormat="1" x14ac:dyDescent="0.25"/>
    <row r="377" s="272" customFormat="1" x14ac:dyDescent="0.25"/>
    <row r="378" s="272" customFormat="1" x14ac:dyDescent="0.25"/>
    <row r="379" s="272" customFormat="1" x14ac:dyDescent="0.25"/>
    <row r="380" s="272" customFormat="1" x14ac:dyDescent="0.25"/>
    <row r="381" s="272" customFormat="1" x14ac:dyDescent="0.25"/>
    <row r="382" s="272" customFormat="1" x14ac:dyDescent="0.25"/>
    <row r="383" s="272" customFormat="1" x14ac:dyDescent="0.25"/>
    <row r="384" s="272" customFormat="1" x14ac:dyDescent="0.25"/>
    <row r="385" s="272" customFormat="1" x14ac:dyDescent="0.25"/>
    <row r="386" s="272" customFormat="1" x14ac:dyDescent="0.25"/>
    <row r="387" s="272" customFormat="1" x14ac:dyDescent="0.25"/>
    <row r="388" s="272" customFormat="1" x14ac:dyDescent="0.25"/>
    <row r="389" s="272" customFormat="1" x14ac:dyDescent="0.25"/>
    <row r="390" s="272" customFormat="1" x14ac:dyDescent="0.25"/>
    <row r="391" s="272" customFormat="1" x14ac:dyDescent="0.25"/>
    <row r="392" s="272" customFormat="1" x14ac:dyDescent="0.25"/>
    <row r="393" s="272" customFormat="1" x14ac:dyDescent="0.25"/>
    <row r="394" s="272" customFormat="1" x14ac:dyDescent="0.25"/>
    <row r="395" s="272" customFormat="1" x14ac:dyDescent="0.25"/>
    <row r="396" s="272" customFormat="1" x14ac:dyDescent="0.25"/>
    <row r="397" s="272" customFormat="1" x14ac:dyDescent="0.25"/>
    <row r="398" s="272" customFormat="1" x14ac:dyDescent="0.25"/>
    <row r="399" s="272" customFormat="1" x14ac:dyDescent="0.25"/>
    <row r="400" s="272" customFormat="1" x14ac:dyDescent="0.25"/>
    <row r="401" s="272" customFormat="1" x14ac:dyDescent="0.25"/>
    <row r="402" s="272" customFormat="1" x14ac:dyDescent="0.25"/>
    <row r="403" s="272" customFormat="1" x14ac:dyDescent="0.25"/>
    <row r="404" s="272" customFormat="1" x14ac:dyDescent="0.25"/>
    <row r="405" s="272" customFormat="1" x14ac:dyDescent="0.25"/>
    <row r="406" s="272" customFormat="1" x14ac:dyDescent="0.25"/>
    <row r="407" s="272" customFormat="1" x14ac:dyDescent="0.25"/>
    <row r="408" s="272" customFormat="1" x14ac:dyDescent="0.25"/>
    <row r="409" s="272" customFormat="1" x14ac:dyDescent="0.25"/>
    <row r="410" s="272" customFormat="1" x14ac:dyDescent="0.25"/>
    <row r="411" s="272" customFormat="1" x14ac:dyDescent="0.25"/>
    <row r="412" s="272" customFormat="1" x14ac:dyDescent="0.25"/>
    <row r="413" s="272" customFormat="1" x14ac:dyDescent="0.25"/>
    <row r="414" s="272" customFormat="1" x14ac:dyDescent="0.25"/>
    <row r="415" s="272" customFormat="1" x14ac:dyDescent="0.25"/>
    <row r="416" s="272" customFormat="1" x14ac:dyDescent="0.25"/>
    <row r="417" s="272" customFormat="1" x14ac:dyDescent="0.25"/>
    <row r="418" s="272" customFormat="1" x14ac:dyDescent="0.25"/>
    <row r="419" s="272" customFormat="1" x14ac:dyDescent="0.25"/>
    <row r="420" s="272" customFormat="1" x14ac:dyDescent="0.25"/>
    <row r="421" s="272" customFormat="1" x14ac:dyDescent="0.25"/>
    <row r="422" s="272" customFormat="1" x14ac:dyDescent="0.25"/>
    <row r="423" s="272" customFormat="1" x14ac:dyDescent="0.25"/>
    <row r="424" s="272" customFormat="1" x14ac:dyDescent="0.25"/>
    <row r="425" s="272" customFormat="1" x14ac:dyDescent="0.25"/>
    <row r="426" s="272" customFormat="1" x14ac:dyDescent="0.25"/>
    <row r="427" s="272" customFormat="1" x14ac:dyDescent="0.25"/>
    <row r="428" s="272" customFormat="1" x14ac:dyDescent="0.25"/>
    <row r="429" s="272" customFormat="1" x14ac:dyDescent="0.25"/>
    <row r="430" s="272" customFormat="1" x14ac:dyDescent="0.25"/>
    <row r="431" s="272" customFormat="1" x14ac:dyDescent="0.25"/>
    <row r="432" s="272" customFormat="1" x14ac:dyDescent="0.25"/>
    <row r="433" s="272" customFormat="1" x14ac:dyDescent="0.25"/>
    <row r="434" s="272" customFormat="1" x14ac:dyDescent="0.25"/>
    <row r="435" s="272" customFormat="1" x14ac:dyDescent="0.25"/>
    <row r="436" s="272" customFormat="1" x14ac:dyDescent="0.25"/>
    <row r="437" s="272" customFormat="1" x14ac:dyDescent="0.25"/>
    <row r="438" s="272" customFormat="1" x14ac:dyDescent="0.25"/>
    <row r="439" s="272" customFormat="1" x14ac:dyDescent="0.25"/>
    <row r="440" s="272" customFormat="1" x14ac:dyDescent="0.25"/>
    <row r="441" s="272" customFormat="1" x14ac:dyDescent="0.25"/>
    <row r="442" s="272" customFormat="1" x14ac:dyDescent="0.25"/>
    <row r="443" s="272" customFormat="1" x14ac:dyDescent="0.25"/>
    <row r="444" s="272" customFormat="1" x14ac:dyDescent="0.25"/>
    <row r="445" s="272" customFormat="1" x14ac:dyDescent="0.25"/>
    <row r="446" s="272" customFormat="1" x14ac:dyDescent="0.25"/>
    <row r="447" s="272" customFormat="1" x14ac:dyDescent="0.25"/>
    <row r="448" s="272" customFormat="1" x14ac:dyDescent="0.25"/>
    <row r="449" s="272" customFormat="1" x14ac:dyDescent="0.25"/>
    <row r="450" s="272" customFormat="1" x14ac:dyDescent="0.25"/>
    <row r="451" s="272" customFormat="1" x14ac:dyDescent="0.25"/>
    <row r="452" s="272" customFormat="1" x14ac:dyDescent="0.25"/>
    <row r="453" s="272" customFormat="1" x14ac:dyDescent="0.25"/>
    <row r="454" s="272" customFormat="1" x14ac:dyDescent="0.25"/>
    <row r="455" s="272" customFormat="1" x14ac:dyDescent="0.25"/>
    <row r="456" s="272" customFormat="1" x14ac:dyDescent="0.25"/>
    <row r="457" s="272" customFormat="1" x14ac:dyDescent="0.25"/>
    <row r="458" s="272" customFormat="1" x14ac:dyDescent="0.25"/>
    <row r="459" s="272" customFormat="1" x14ac:dyDescent="0.25"/>
    <row r="460" s="272" customFormat="1" x14ac:dyDescent="0.25"/>
    <row r="461" s="272" customFormat="1" x14ac:dyDescent="0.25"/>
    <row r="462" s="272" customFormat="1" x14ac:dyDescent="0.25"/>
    <row r="463" s="272" customFormat="1" x14ac:dyDescent="0.25"/>
    <row r="464" s="272" customFormat="1" x14ac:dyDescent="0.25"/>
    <row r="465" s="272" customFormat="1" x14ac:dyDescent="0.25"/>
    <row r="466" s="272" customFormat="1" x14ac:dyDescent="0.25"/>
    <row r="467" s="272" customFormat="1" x14ac:dyDescent="0.25"/>
    <row r="468" s="272" customFormat="1" x14ac:dyDescent="0.25"/>
    <row r="469" s="272" customFormat="1" x14ac:dyDescent="0.25"/>
    <row r="470" s="272" customFormat="1" x14ac:dyDescent="0.25"/>
    <row r="471" s="272" customFormat="1" x14ac:dyDescent="0.25"/>
    <row r="472" s="272" customFormat="1" x14ac:dyDescent="0.25"/>
    <row r="473" s="272" customFormat="1" x14ac:dyDescent="0.25"/>
    <row r="474" s="272" customFormat="1" x14ac:dyDescent="0.25"/>
    <row r="475" s="272" customFormat="1" x14ac:dyDescent="0.25"/>
    <row r="476" s="272" customFormat="1" x14ac:dyDescent="0.25"/>
    <row r="477" s="272" customFormat="1" x14ac:dyDescent="0.25"/>
    <row r="478" s="272" customFormat="1" x14ac:dyDescent="0.25"/>
    <row r="479" s="272" customFormat="1" x14ac:dyDescent="0.25"/>
    <row r="480" s="272" customFormat="1" x14ac:dyDescent="0.25"/>
    <row r="481" s="272" customFormat="1" x14ac:dyDescent="0.25"/>
    <row r="482" s="272" customFormat="1" x14ac:dyDescent="0.25"/>
    <row r="483" s="272" customFormat="1" x14ac:dyDescent="0.25"/>
    <row r="484" s="272" customFormat="1" x14ac:dyDescent="0.25"/>
    <row r="485" s="272" customFormat="1" x14ac:dyDescent="0.25"/>
    <row r="486" s="272" customFormat="1" x14ac:dyDescent="0.25"/>
    <row r="487" s="272" customFormat="1" x14ac:dyDescent="0.25"/>
    <row r="488" s="272" customFormat="1" x14ac:dyDescent="0.25"/>
    <row r="489" s="272" customFormat="1" x14ac:dyDescent="0.25"/>
    <row r="490" s="272" customFormat="1" x14ac:dyDescent="0.25"/>
    <row r="491" s="272" customFormat="1" x14ac:dyDescent="0.25"/>
    <row r="492" s="272" customFormat="1" x14ac:dyDescent="0.25"/>
    <row r="493" s="272" customFormat="1" x14ac:dyDescent="0.25"/>
    <row r="494" s="272" customFormat="1" x14ac:dyDescent="0.25"/>
    <row r="495" s="272" customFormat="1" x14ac:dyDescent="0.25"/>
    <row r="496" s="272" customFormat="1" x14ac:dyDescent="0.25"/>
    <row r="497" s="272" customFormat="1" x14ac:dyDescent="0.25"/>
    <row r="498" s="272" customFormat="1" x14ac:dyDescent="0.25"/>
    <row r="499" s="272" customFormat="1" x14ac:dyDescent="0.25"/>
    <row r="500" s="272" customFormat="1" x14ac:dyDescent="0.25"/>
    <row r="501" s="272" customFormat="1" x14ac:dyDescent="0.25"/>
    <row r="502" s="272" customFormat="1" x14ac:dyDescent="0.25"/>
    <row r="503" s="272" customFormat="1" x14ac:dyDescent="0.25"/>
    <row r="504" s="272" customFormat="1" x14ac:dyDescent="0.25"/>
    <row r="505" s="272" customFormat="1" x14ac:dyDescent="0.25"/>
    <row r="506" s="272" customFormat="1" x14ac:dyDescent="0.25"/>
    <row r="507" s="272" customFormat="1" x14ac:dyDescent="0.25"/>
    <row r="508" s="272" customFormat="1" x14ac:dyDescent="0.25"/>
    <row r="509" s="272" customFormat="1" x14ac:dyDescent="0.25"/>
    <row r="510" s="272" customFormat="1" x14ac:dyDescent="0.25"/>
    <row r="511" s="272" customFormat="1" x14ac:dyDescent="0.25"/>
    <row r="512" s="272" customFormat="1" x14ac:dyDescent="0.25"/>
    <row r="513" s="272" customFormat="1" x14ac:dyDescent="0.25"/>
    <row r="514" s="272" customFormat="1" x14ac:dyDescent="0.25"/>
    <row r="515" s="272" customFormat="1" x14ac:dyDescent="0.25"/>
    <row r="516" s="272" customFormat="1" x14ac:dyDescent="0.25"/>
  </sheetData>
  <sheetProtection password="C970" sheet="1" objects="1" scenarios="1" selectLockedCells="1"/>
  <mergeCells count="2">
    <mergeCell ref="A1:F1"/>
    <mergeCell ref="A2:F2"/>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sheetPr>
  <dimension ref="A1:DB233"/>
  <sheetViews>
    <sheetView showRowColHeaders="0" topLeftCell="D1" zoomScale="80" zoomScaleNormal="80" workbookViewId="0">
      <pane ySplit="4" topLeftCell="A5" activePane="bottomLeft" state="frozen"/>
      <selection pane="bottomLeft" activeCell="Q6" sqref="Q6"/>
    </sheetView>
  </sheetViews>
  <sheetFormatPr defaultColWidth="24.85546875" defaultRowHeight="15" x14ac:dyDescent="0.25"/>
  <cols>
    <col min="1" max="1" width="23" style="9" bestFit="1" customWidth="1"/>
    <col min="2" max="2" width="23.140625" style="9" bestFit="1" customWidth="1"/>
    <col min="3" max="3" width="13.85546875" style="9" customWidth="1"/>
    <col min="4" max="4" width="11.28515625" style="9" customWidth="1"/>
    <col min="5" max="5" width="14.7109375" style="9" customWidth="1"/>
    <col min="6" max="6" width="11.28515625" style="9" customWidth="1"/>
    <col min="7" max="8" width="11.28515625" style="9" hidden="1" customWidth="1"/>
    <col min="9" max="9" width="17.28515625" style="9" bestFit="1" customWidth="1"/>
    <col min="10" max="10" width="19.28515625" style="9" bestFit="1" customWidth="1"/>
    <col min="11" max="11" width="16.5703125" style="9" customWidth="1"/>
    <col min="12" max="14" width="24" style="9" bestFit="1" customWidth="1"/>
    <col min="15" max="15" width="24" style="11" customWidth="1"/>
    <col min="16" max="16" width="22.28515625" style="9" bestFit="1" customWidth="1"/>
    <col min="17" max="17" width="24.7109375" style="9" bestFit="1" customWidth="1"/>
    <col min="18" max="18" width="28.7109375" style="9" bestFit="1" customWidth="1"/>
    <col min="19" max="19" width="24.85546875" style="9"/>
    <col min="20" max="20" width="19.5703125" style="9" bestFit="1" customWidth="1"/>
    <col min="21" max="29" width="19.5703125" style="9" customWidth="1"/>
    <col min="30" max="75" width="24.85546875" style="9"/>
    <col min="76" max="76" width="23.7109375" style="9" customWidth="1"/>
    <col min="77" max="80" width="24.85546875" style="9"/>
    <col min="81" max="84" width="15.28515625" style="10" customWidth="1"/>
    <col min="85" max="87" width="24.85546875" style="9"/>
    <col min="88" max="88" width="24.85546875" style="10"/>
    <col min="89" max="89" width="24.85546875" style="9"/>
    <col min="90" max="90" width="24.85546875" style="10"/>
    <col min="91" max="92" width="24.85546875" style="9"/>
    <col min="93" max="93" width="24.85546875" style="10"/>
    <col min="94" max="96" width="24.85546875" style="9"/>
    <col min="97" max="97" width="24.85546875" style="10"/>
    <col min="98" max="105" width="24.85546875" style="9"/>
    <col min="106" max="106" width="28.140625" style="9" customWidth="1"/>
    <col min="107" max="16384" width="24.85546875" style="9"/>
  </cols>
  <sheetData>
    <row r="1" spans="1:106" s="21" customFormat="1" ht="33" customHeight="1" x14ac:dyDescent="0.35">
      <c r="A1" s="663" t="s">
        <v>256</v>
      </c>
      <c r="B1" s="663"/>
      <c r="C1" s="663"/>
      <c r="D1" s="663"/>
      <c r="E1" s="663"/>
      <c r="F1" s="663"/>
      <c r="G1" s="663"/>
      <c r="H1" s="663"/>
      <c r="I1" s="663"/>
      <c r="J1" s="663"/>
      <c r="K1" s="663"/>
      <c r="L1" s="663"/>
      <c r="M1" s="663"/>
      <c r="O1" s="486"/>
      <c r="CA1" s="666" t="s">
        <v>469</v>
      </c>
      <c r="CE1" s="666"/>
      <c r="CJ1" s="665" t="s">
        <v>693</v>
      </c>
      <c r="CK1" s="665"/>
      <c r="CL1" s="665" t="s">
        <v>694</v>
      </c>
      <c r="CO1" s="665" t="s">
        <v>694</v>
      </c>
    </row>
    <row r="2" spans="1:106" s="21" customFormat="1" ht="33" customHeight="1" x14ac:dyDescent="0.25">
      <c r="A2" s="664" t="s">
        <v>368</v>
      </c>
      <c r="B2" s="664"/>
      <c r="C2" s="664"/>
      <c r="D2" s="664"/>
      <c r="E2" s="664"/>
      <c r="F2" s="664"/>
      <c r="G2" s="664"/>
      <c r="H2" s="664"/>
      <c r="I2" s="664"/>
      <c r="J2" s="664"/>
      <c r="K2" s="664"/>
      <c r="L2" s="664"/>
      <c r="M2" s="664"/>
      <c r="O2" s="486"/>
      <c r="CA2" s="666"/>
      <c r="CE2" s="666"/>
      <c r="CJ2" s="665"/>
      <c r="CK2" s="665"/>
      <c r="CL2" s="665"/>
      <c r="CO2" s="665"/>
    </row>
    <row r="3" spans="1:106" s="21" customFormat="1" ht="30" hidden="1" customHeight="1" x14ac:dyDescent="0.25">
      <c r="A3" s="25"/>
      <c r="O3" s="486"/>
    </row>
    <row r="4" spans="1:106" s="300" customFormat="1" ht="102" customHeight="1" x14ac:dyDescent="0.25">
      <c r="A4" s="310" t="s">
        <v>696</v>
      </c>
      <c r="B4" s="310" t="s">
        <v>697</v>
      </c>
      <c r="C4" s="310" t="s">
        <v>300</v>
      </c>
      <c r="D4" s="310" t="s">
        <v>655</v>
      </c>
      <c r="E4" s="310" t="s">
        <v>656</v>
      </c>
      <c r="F4" s="310" t="s">
        <v>657</v>
      </c>
      <c r="G4" s="310" t="s">
        <v>0</v>
      </c>
      <c r="H4" s="310" t="s">
        <v>1</v>
      </c>
      <c r="I4" s="310" t="s">
        <v>299</v>
      </c>
      <c r="J4" s="310" t="s">
        <v>698</v>
      </c>
      <c r="K4" s="310" t="s">
        <v>513</v>
      </c>
      <c r="L4" s="310" t="s">
        <v>699</v>
      </c>
      <c r="M4" s="310" t="s">
        <v>700</v>
      </c>
      <c r="N4" s="310" t="s">
        <v>701</v>
      </c>
      <c r="O4" s="487" t="s">
        <v>702</v>
      </c>
      <c r="P4" s="299" t="s">
        <v>703</v>
      </c>
      <c r="Q4" s="299" t="s">
        <v>704</v>
      </c>
      <c r="R4" s="299" t="s">
        <v>705</v>
      </c>
      <c r="S4" s="299" t="s">
        <v>706</v>
      </c>
      <c r="T4" s="299" t="s">
        <v>707</v>
      </c>
      <c r="U4" s="299" t="s">
        <v>708</v>
      </c>
      <c r="V4" s="299" t="s">
        <v>709</v>
      </c>
      <c r="W4" s="299" t="s">
        <v>710</v>
      </c>
      <c r="X4" s="299" t="s">
        <v>711</v>
      </c>
      <c r="Y4" s="299" t="s">
        <v>668</v>
      </c>
      <c r="Z4" s="299" t="s">
        <v>670</v>
      </c>
      <c r="AA4" s="299" t="s">
        <v>669</v>
      </c>
      <c r="AB4" s="299" t="s">
        <v>64</v>
      </c>
      <c r="AC4" s="299" t="s">
        <v>65</v>
      </c>
      <c r="AD4" s="299" t="s">
        <v>66</v>
      </c>
      <c r="AE4" s="299" t="s">
        <v>67</v>
      </c>
      <c r="AF4" s="299" t="s">
        <v>68</v>
      </c>
      <c r="AG4" s="299" t="s">
        <v>69</v>
      </c>
      <c r="AH4" s="299" t="s">
        <v>677</v>
      </c>
      <c r="AI4" s="299" t="s">
        <v>70</v>
      </c>
      <c r="AJ4" s="299" t="s">
        <v>71</v>
      </c>
      <c r="AK4" s="299" t="s">
        <v>386</v>
      </c>
      <c r="AL4" s="299" t="s">
        <v>387</v>
      </c>
      <c r="AM4" s="299" t="s">
        <v>388</v>
      </c>
      <c r="AN4" s="299" t="s">
        <v>389</v>
      </c>
      <c r="AO4" s="299" t="s">
        <v>390</v>
      </c>
      <c r="AP4" s="299" t="s">
        <v>391</v>
      </c>
      <c r="AQ4" s="299" t="s">
        <v>393</v>
      </c>
      <c r="AR4" s="299" t="s">
        <v>392</v>
      </c>
      <c r="AS4" s="299" t="s">
        <v>394</v>
      </c>
      <c r="AT4" s="299" t="s">
        <v>395</v>
      </c>
      <c r="AU4" s="299" t="s">
        <v>396</v>
      </c>
      <c r="AV4" s="299" t="s">
        <v>398</v>
      </c>
      <c r="AW4" s="299" t="s">
        <v>399</v>
      </c>
      <c r="AX4" s="299" t="s">
        <v>400</v>
      </c>
      <c r="AY4" s="299" t="s">
        <v>401</v>
      </c>
      <c r="AZ4" s="299" t="s">
        <v>402</v>
      </c>
      <c r="BA4" s="299" t="s">
        <v>715</v>
      </c>
      <c r="BB4" s="299" t="s">
        <v>403</v>
      </c>
      <c r="BC4" s="299" t="s">
        <v>695</v>
      </c>
      <c r="BD4" s="299" t="s">
        <v>712</v>
      </c>
      <c r="BE4" s="299" t="s">
        <v>713</v>
      </c>
      <c r="BF4" s="299" t="s">
        <v>405</v>
      </c>
      <c r="BG4" s="299" t="s">
        <v>714</v>
      </c>
      <c r="BH4" s="299" t="s">
        <v>406</v>
      </c>
      <c r="BI4" s="299" t="s">
        <v>407</v>
      </c>
      <c r="BJ4" s="299" t="s">
        <v>716</v>
      </c>
      <c r="BK4" s="299" t="s">
        <v>408</v>
      </c>
      <c r="BL4" s="299" t="s">
        <v>440</v>
      </c>
      <c r="BM4" s="299" t="s">
        <v>717</v>
      </c>
      <c r="BN4" s="299" t="s">
        <v>425</v>
      </c>
      <c r="BO4" s="299" t="s">
        <v>409</v>
      </c>
      <c r="BP4" s="299" t="s">
        <v>718</v>
      </c>
      <c r="BQ4" s="299" t="s">
        <v>410</v>
      </c>
      <c r="BR4" s="299" t="s">
        <v>411</v>
      </c>
      <c r="BS4" s="299" t="s">
        <v>719</v>
      </c>
      <c r="BT4" s="299" t="s">
        <v>412</v>
      </c>
      <c r="BU4" s="299" t="s">
        <v>413</v>
      </c>
      <c r="BV4" s="299" t="s">
        <v>720</v>
      </c>
      <c r="BW4" s="299" t="s">
        <v>414</v>
      </c>
      <c r="BX4" s="299" t="s">
        <v>512</v>
      </c>
      <c r="BY4" s="299" t="s">
        <v>301</v>
      </c>
      <c r="BZ4" s="299" t="s">
        <v>302</v>
      </c>
      <c r="CA4" s="299" t="s">
        <v>72</v>
      </c>
      <c r="CB4" s="299" t="s">
        <v>303</v>
      </c>
      <c r="CC4" s="377" t="s">
        <v>721</v>
      </c>
      <c r="CD4" s="377" t="s">
        <v>722</v>
      </c>
      <c r="CE4" s="377" t="s">
        <v>723</v>
      </c>
      <c r="CF4" s="377" t="s">
        <v>724</v>
      </c>
      <c r="CG4" s="299" t="s">
        <v>725</v>
      </c>
      <c r="CH4" s="299" t="s">
        <v>726</v>
      </c>
      <c r="CI4" s="299" t="s">
        <v>727</v>
      </c>
      <c r="CJ4" s="369" t="s">
        <v>728</v>
      </c>
      <c r="CK4" s="299" t="s">
        <v>729</v>
      </c>
      <c r="CL4" s="299" t="s">
        <v>730</v>
      </c>
      <c r="CM4" s="299" t="s">
        <v>731</v>
      </c>
      <c r="CN4" s="299" t="s">
        <v>732</v>
      </c>
      <c r="CO4" s="299" t="s">
        <v>733</v>
      </c>
      <c r="CP4" s="299" t="s">
        <v>734</v>
      </c>
      <c r="CQ4" s="299" t="s">
        <v>735</v>
      </c>
      <c r="CR4" s="299" t="s">
        <v>736</v>
      </c>
      <c r="CS4" s="299" t="s">
        <v>737</v>
      </c>
      <c r="CT4" s="299" t="s">
        <v>738</v>
      </c>
      <c r="CU4" s="299" t="s">
        <v>761</v>
      </c>
      <c r="CV4" s="299" t="s">
        <v>739</v>
      </c>
      <c r="CW4" s="299" t="s">
        <v>740</v>
      </c>
      <c r="CX4" s="299" t="s">
        <v>741</v>
      </c>
      <c r="CY4" s="299" t="s">
        <v>742</v>
      </c>
      <c r="CZ4" s="299" t="s">
        <v>743</v>
      </c>
      <c r="DA4" s="299" t="s">
        <v>744</v>
      </c>
      <c r="DB4" s="299" t="s">
        <v>745</v>
      </c>
    </row>
    <row r="5" spans="1:106" x14ac:dyDescent="0.25">
      <c r="A5" s="337">
        <v>2016</v>
      </c>
      <c r="B5" s="338" t="s">
        <v>53</v>
      </c>
      <c r="C5" s="339" t="s">
        <v>31</v>
      </c>
      <c r="D5" s="338" t="s">
        <v>663</v>
      </c>
      <c r="E5" s="338" t="s">
        <v>663</v>
      </c>
      <c r="F5" s="338" t="s">
        <v>663</v>
      </c>
      <c r="G5" s="339"/>
      <c r="H5" s="339"/>
      <c r="I5" s="338" t="s">
        <v>663</v>
      </c>
      <c r="J5" s="338" t="s">
        <v>663</v>
      </c>
      <c r="K5" s="338" t="s">
        <v>663</v>
      </c>
      <c r="L5" s="338">
        <v>200</v>
      </c>
      <c r="M5" s="339">
        <v>160</v>
      </c>
      <c r="N5" s="339">
        <v>40</v>
      </c>
      <c r="O5" s="381">
        <f t="shared" ref="O5:O10" si="0">IFERROR(M5/L5," ")</f>
        <v>0.8</v>
      </c>
      <c r="P5" s="340">
        <v>0</v>
      </c>
      <c r="Q5" s="340">
        <v>1</v>
      </c>
      <c r="R5" s="340" t="s">
        <v>375</v>
      </c>
      <c r="S5" s="341">
        <v>1</v>
      </c>
      <c r="T5" s="341">
        <v>2010</v>
      </c>
      <c r="U5" s="341" t="s">
        <v>663</v>
      </c>
      <c r="V5" s="341">
        <v>1</v>
      </c>
      <c r="W5" s="341">
        <v>2010</v>
      </c>
      <c r="X5" s="341">
        <v>1</v>
      </c>
      <c r="Y5" s="341">
        <v>1</v>
      </c>
      <c r="Z5" s="341">
        <v>2010</v>
      </c>
      <c r="AA5" s="341">
        <v>1</v>
      </c>
      <c r="AB5" s="341">
        <v>1</v>
      </c>
      <c r="AC5" s="341">
        <v>2012</v>
      </c>
      <c r="AD5" s="341">
        <v>1</v>
      </c>
      <c r="AE5" s="341">
        <v>1</v>
      </c>
      <c r="AF5" s="341">
        <v>2010</v>
      </c>
      <c r="AG5" s="341">
        <v>1</v>
      </c>
      <c r="AH5" s="341">
        <v>1</v>
      </c>
      <c r="AI5" s="341">
        <v>2010</v>
      </c>
      <c r="AJ5" s="341">
        <v>2</v>
      </c>
      <c r="AK5" s="341">
        <v>1</v>
      </c>
      <c r="AL5" s="341">
        <v>2010</v>
      </c>
      <c r="AM5" s="341">
        <v>1</v>
      </c>
      <c r="AN5" s="341">
        <v>1</v>
      </c>
      <c r="AO5" s="341">
        <v>2010</v>
      </c>
      <c r="AP5" s="341">
        <v>1</v>
      </c>
      <c r="AQ5" s="341">
        <v>1</v>
      </c>
      <c r="AR5" s="341">
        <v>2011</v>
      </c>
      <c r="AS5" s="341">
        <v>1</v>
      </c>
      <c r="AT5" s="341">
        <v>1</v>
      </c>
      <c r="AU5" s="341">
        <v>2005</v>
      </c>
      <c r="AV5" s="341">
        <v>1</v>
      </c>
      <c r="AW5" s="341">
        <v>1</v>
      </c>
      <c r="AX5" s="341">
        <v>2011</v>
      </c>
      <c r="AY5" s="341">
        <v>1</v>
      </c>
      <c r="AZ5" s="341">
        <v>1</v>
      </c>
      <c r="BA5" s="341">
        <v>2012</v>
      </c>
      <c r="BB5" s="341">
        <v>1</v>
      </c>
      <c r="BC5" s="341">
        <v>1</v>
      </c>
      <c r="BD5" s="341">
        <v>2005</v>
      </c>
      <c r="BE5" s="341">
        <v>1</v>
      </c>
      <c r="BF5" s="341">
        <v>1</v>
      </c>
      <c r="BG5" s="341">
        <v>2010</v>
      </c>
      <c r="BH5" s="341">
        <v>1</v>
      </c>
      <c r="BI5" s="341">
        <v>1</v>
      </c>
      <c r="BJ5" s="341">
        <v>2000</v>
      </c>
      <c r="BK5" s="341">
        <v>1</v>
      </c>
      <c r="BL5" s="341">
        <v>1</v>
      </c>
      <c r="BM5" s="341">
        <v>2000</v>
      </c>
      <c r="BN5" s="341">
        <v>1</v>
      </c>
      <c r="BO5" s="341">
        <v>1</v>
      </c>
      <c r="BP5" s="341">
        <v>2012</v>
      </c>
      <c r="BQ5" s="341">
        <v>2</v>
      </c>
      <c r="BR5" s="341">
        <v>1</v>
      </c>
      <c r="BS5" s="341">
        <v>2011</v>
      </c>
      <c r="BT5" s="341">
        <v>1</v>
      </c>
      <c r="BU5" s="341">
        <v>1</v>
      </c>
      <c r="BV5" s="341">
        <v>2015</v>
      </c>
      <c r="BW5" s="341">
        <v>1</v>
      </c>
      <c r="BX5" s="468">
        <v>42523</v>
      </c>
      <c r="BY5" s="341" t="s">
        <v>38</v>
      </c>
      <c r="BZ5" s="341" t="s">
        <v>38</v>
      </c>
      <c r="CA5" s="341">
        <v>0</v>
      </c>
      <c r="CB5" s="445" t="s">
        <v>38</v>
      </c>
      <c r="CC5" s="378">
        <f>IF(BY5="Absent",1,0)</f>
        <v>1</v>
      </c>
      <c r="CD5" s="378">
        <f>IF(BZ5="Absent",1,0)</f>
        <v>1</v>
      </c>
      <c r="CE5" s="378">
        <f>IF(OR(CA5&lt;=5),1,0)</f>
        <v>1</v>
      </c>
      <c r="CF5" s="378">
        <f>IF(CB5="Absent",1,0)</f>
        <v>1</v>
      </c>
      <c r="CG5" s="340">
        <v>1</v>
      </c>
      <c r="CH5" s="340">
        <v>1</v>
      </c>
      <c r="CI5" s="340">
        <v>4</v>
      </c>
      <c r="CJ5" s="379">
        <f t="shared" ref="CJ5:CJ7" si="1">IFERROR((((CH5)*3600*CI5)/M5),"")</f>
        <v>90</v>
      </c>
      <c r="CK5" s="340">
        <v>1000</v>
      </c>
      <c r="CL5" s="379">
        <f t="shared" ref="CL5:CL36" si="2">IFERROR((CK5/L5), " ")</f>
        <v>5</v>
      </c>
      <c r="CM5" s="340">
        <v>2</v>
      </c>
      <c r="CN5" s="340">
        <v>10</v>
      </c>
      <c r="CO5" s="378">
        <f t="shared" ref="CO5:CO36" si="3">IFERROR(((CM5*CN5)/L5), " ")</f>
        <v>0.1</v>
      </c>
      <c r="CP5" s="340">
        <v>3</v>
      </c>
      <c r="CQ5" s="340">
        <v>20</v>
      </c>
      <c r="CR5" s="340">
        <v>4</v>
      </c>
      <c r="CS5" s="378">
        <f>IFERROR(((CP5*CQ5)/CR5), " ")</f>
        <v>15</v>
      </c>
      <c r="CT5" s="340">
        <v>0</v>
      </c>
      <c r="CU5" s="340">
        <v>1</v>
      </c>
      <c r="CV5" s="340" t="s">
        <v>270</v>
      </c>
      <c r="CW5" s="340">
        <v>0</v>
      </c>
      <c r="CX5" s="340">
        <v>0</v>
      </c>
      <c r="CY5" s="340">
        <v>0</v>
      </c>
      <c r="CZ5" s="340">
        <v>0</v>
      </c>
      <c r="DA5" s="340">
        <v>1</v>
      </c>
      <c r="DB5" s="340">
        <v>1</v>
      </c>
    </row>
    <row r="6" spans="1:106" x14ac:dyDescent="0.25">
      <c r="A6" s="337">
        <v>2016</v>
      </c>
      <c r="B6" s="338" t="s">
        <v>53</v>
      </c>
      <c r="C6" s="339" t="s">
        <v>31</v>
      </c>
      <c r="D6" s="338" t="s">
        <v>663</v>
      </c>
      <c r="E6" s="338" t="s">
        <v>663</v>
      </c>
      <c r="F6" s="338" t="s">
        <v>663</v>
      </c>
      <c r="G6" s="339"/>
      <c r="H6" s="339"/>
      <c r="I6" s="338" t="s">
        <v>663</v>
      </c>
      <c r="J6" s="338" t="s">
        <v>663</v>
      </c>
      <c r="K6" s="338" t="s">
        <v>663</v>
      </c>
      <c r="L6" s="338">
        <v>200</v>
      </c>
      <c r="M6" s="339">
        <v>100</v>
      </c>
      <c r="N6" s="339">
        <v>100</v>
      </c>
      <c r="O6" s="381">
        <f t="shared" si="0"/>
        <v>0.5</v>
      </c>
      <c r="P6" s="340">
        <v>0</v>
      </c>
      <c r="Q6" s="340">
        <v>1</v>
      </c>
      <c r="R6" s="340" t="s">
        <v>375</v>
      </c>
      <c r="S6" s="341">
        <v>1</v>
      </c>
      <c r="T6" s="341">
        <v>2010</v>
      </c>
      <c r="U6" s="341" t="s">
        <v>663</v>
      </c>
      <c r="V6" s="341">
        <v>1</v>
      </c>
      <c r="W6" s="341">
        <v>2010</v>
      </c>
      <c r="X6" s="341">
        <v>1</v>
      </c>
      <c r="Y6" s="341">
        <v>1</v>
      </c>
      <c r="Z6" s="341">
        <v>2010</v>
      </c>
      <c r="AA6" s="341">
        <v>1</v>
      </c>
      <c r="AB6" s="341">
        <v>1</v>
      </c>
      <c r="AC6" s="341">
        <v>2010</v>
      </c>
      <c r="AD6" s="341">
        <v>1</v>
      </c>
      <c r="AE6" s="341">
        <v>1</v>
      </c>
      <c r="AF6" s="341">
        <v>2010</v>
      </c>
      <c r="AG6" s="341">
        <v>1</v>
      </c>
      <c r="AH6" s="341">
        <v>1</v>
      </c>
      <c r="AI6" s="341">
        <v>2010</v>
      </c>
      <c r="AJ6" s="341">
        <v>2</v>
      </c>
      <c r="AK6" s="341">
        <v>1</v>
      </c>
      <c r="AL6" s="341">
        <v>2010</v>
      </c>
      <c r="AM6" s="341">
        <v>1</v>
      </c>
      <c r="AN6" s="341">
        <v>1</v>
      </c>
      <c r="AO6" s="341">
        <v>2010</v>
      </c>
      <c r="AP6" s="341">
        <v>1</v>
      </c>
      <c r="AQ6" s="341">
        <v>1</v>
      </c>
      <c r="AR6" s="341">
        <v>2011</v>
      </c>
      <c r="AS6" s="341">
        <v>1</v>
      </c>
      <c r="AT6" s="341">
        <v>1</v>
      </c>
      <c r="AU6" s="341">
        <v>2005</v>
      </c>
      <c r="AV6" s="341">
        <v>1</v>
      </c>
      <c r="AW6" s="341">
        <v>1</v>
      </c>
      <c r="AX6" s="341">
        <v>2011</v>
      </c>
      <c r="AY6" s="341">
        <v>1</v>
      </c>
      <c r="AZ6" s="341">
        <v>1</v>
      </c>
      <c r="BA6" s="341">
        <v>2012</v>
      </c>
      <c r="BB6" s="341">
        <v>1</v>
      </c>
      <c r="BC6" s="341">
        <v>1</v>
      </c>
      <c r="BD6" s="341">
        <v>2005</v>
      </c>
      <c r="BE6" s="341">
        <v>1</v>
      </c>
      <c r="BF6" s="341">
        <v>1</v>
      </c>
      <c r="BG6" s="341">
        <v>2010</v>
      </c>
      <c r="BH6" s="341">
        <v>1</v>
      </c>
      <c r="BI6" s="341">
        <v>1</v>
      </c>
      <c r="BJ6" s="341">
        <v>2000</v>
      </c>
      <c r="BK6" s="341">
        <v>1</v>
      </c>
      <c r="BL6" s="341">
        <v>1</v>
      </c>
      <c r="BM6" s="341">
        <v>2000</v>
      </c>
      <c r="BN6" s="341">
        <v>1</v>
      </c>
      <c r="BO6" s="341">
        <v>1</v>
      </c>
      <c r="BP6" s="341">
        <v>2012</v>
      </c>
      <c r="BQ6" s="341">
        <v>2</v>
      </c>
      <c r="BR6" s="341">
        <v>1</v>
      </c>
      <c r="BS6" s="341">
        <v>1990</v>
      </c>
      <c r="BT6" s="341">
        <v>1</v>
      </c>
      <c r="BU6" s="341">
        <v>1</v>
      </c>
      <c r="BV6" s="341">
        <v>2015</v>
      </c>
      <c r="BW6" s="341">
        <v>1</v>
      </c>
      <c r="BX6" s="468">
        <v>42523</v>
      </c>
      <c r="BY6" s="341" t="s">
        <v>664</v>
      </c>
      <c r="BZ6" s="341" t="s">
        <v>664</v>
      </c>
      <c r="CA6" s="341">
        <v>6</v>
      </c>
      <c r="CB6" s="445" t="s">
        <v>664</v>
      </c>
      <c r="CC6" s="378">
        <f t="shared" ref="CC6:CC69" si="4">IF(BY6="Absent",1,0)</f>
        <v>0</v>
      </c>
      <c r="CD6" s="378">
        <f t="shared" ref="CD6:CD9" si="5">IF(BZ6="Absent",1,0)</f>
        <v>0</v>
      </c>
      <c r="CE6" s="378">
        <f t="shared" ref="CE6:CE9" si="6">IF(OR(CA6&lt;=5),1,0)</f>
        <v>0</v>
      </c>
      <c r="CF6" s="378">
        <f t="shared" ref="CF6:CF69" si="7">IF(CB6="Absent",1,0)</f>
        <v>0</v>
      </c>
      <c r="CG6" s="340">
        <v>0</v>
      </c>
      <c r="CH6" s="340">
        <v>2</v>
      </c>
      <c r="CI6" s="340">
        <v>8</v>
      </c>
      <c r="CJ6" s="379">
        <f t="shared" si="1"/>
        <v>576</v>
      </c>
      <c r="CK6" s="340">
        <v>300</v>
      </c>
      <c r="CL6" s="379">
        <f t="shared" si="2"/>
        <v>1.5</v>
      </c>
      <c r="CM6" s="340">
        <v>4</v>
      </c>
      <c r="CN6" s="340">
        <v>10</v>
      </c>
      <c r="CO6" s="378">
        <f t="shared" si="3"/>
        <v>0.2</v>
      </c>
      <c r="CP6" s="340">
        <v>2</v>
      </c>
      <c r="CQ6" s="340">
        <v>20</v>
      </c>
      <c r="CR6" s="340">
        <v>5</v>
      </c>
      <c r="CS6" s="378">
        <f t="shared" ref="CS6:CS69" si="8">IFERROR(((CP6*CQ6)/CR6), " ")</f>
        <v>8</v>
      </c>
      <c r="CT6" s="340">
        <v>0</v>
      </c>
      <c r="CU6" s="340">
        <v>1</v>
      </c>
      <c r="CV6" s="340" t="s">
        <v>108</v>
      </c>
      <c r="CW6" s="340">
        <v>0</v>
      </c>
      <c r="CX6" s="340">
        <v>0</v>
      </c>
      <c r="CY6" s="340">
        <v>0</v>
      </c>
      <c r="CZ6" s="340">
        <v>0</v>
      </c>
      <c r="DA6" s="340">
        <v>0</v>
      </c>
      <c r="DB6" s="340">
        <v>2</v>
      </c>
    </row>
    <row r="7" spans="1:106" x14ac:dyDescent="0.25">
      <c r="A7" s="337">
        <v>2016</v>
      </c>
      <c r="B7" s="338" t="s">
        <v>53</v>
      </c>
      <c r="C7" s="339" t="s">
        <v>31</v>
      </c>
      <c r="D7" s="338" t="s">
        <v>663</v>
      </c>
      <c r="E7" s="338" t="s">
        <v>663</v>
      </c>
      <c r="F7" s="338" t="s">
        <v>663</v>
      </c>
      <c r="G7" s="339"/>
      <c r="H7" s="339"/>
      <c r="I7" s="338" t="s">
        <v>663</v>
      </c>
      <c r="J7" s="338" t="s">
        <v>663</v>
      </c>
      <c r="K7" s="338" t="s">
        <v>663</v>
      </c>
      <c r="L7" s="338">
        <v>200</v>
      </c>
      <c r="M7" s="339">
        <v>160</v>
      </c>
      <c r="N7" s="339">
        <v>40</v>
      </c>
      <c r="O7" s="381">
        <f t="shared" si="0"/>
        <v>0.8</v>
      </c>
      <c r="P7" s="340">
        <v>0</v>
      </c>
      <c r="Q7" s="340">
        <v>1</v>
      </c>
      <c r="R7" s="340" t="s">
        <v>375</v>
      </c>
      <c r="S7" s="341">
        <v>1</v>
      </c>
      <c r="T7" s="341">
        <v>2010</v>
      </c>
      <c r="U7" s="341" t="s">
        <v>663</v>
      </c>
      <c r="V7" s="341">
        <v>1</v>
      </c>
      <c r="W7" s="341">
        <v>2010</v>
      </c>
      <c r="X7" s="341">
        <v>1</v>
      </c>
      <c r="Y7" s="341">
        <v>0</v>
      </c>
      <c r="Z7" s="341">
        <v>2010</v>
      </c>
      <c r="AA7" s="341">
        <v>1</v>
      </c>
      <c r="AB7" s="341">
        <v>1</v>
      </c>
      <c r="AC7" s="341">
        <v>2012</v>
      </c>
      <c r="AD7" s="341">
        <v>1</v>
      </c>
      <c r="AE7" s="341">
        <v>1</v>
      </c>
      <c r="AF7" s="341">
        <v>2010</v>
      </c>
      <c r="AG7" s="341">
        <v>1</v>
      </c>
      <c r="AH7" s="341">
        <v>1</v>
      </c>
      <c r="AI7" s="341">
        <v>2010</v>
      </c>
      <c r="AJ7" s="341">
        <v>2</v>
      </c>
      <c r="AK7" s="341">
        <v>1</v>
      </c>
      <c r="AL7" s="341">
        <v>2010</v>
      </c>
      <c r="AM7" s="341">
        <v>1</v>
      </c>
      <c r="AN7" s="341">
        <v>1</v>
      </c>
      <c r="AO7" s="341">
        <v>2010</v>
      </c>
      <c r="AP7" s="341">
        <v>1</v>
      </c>
      <c r="AQ7" s="341">
        <v>1</v>
      </c>
      <c r="AR7" s="341">
        <v>2011</v>
      </c>
      <c r="AS7" s="341">
        <v>1</v>
      </c>
      <c r="AT7" s="341">
        <v>1</v>
      </c>
      <c r="AU7" s="341">
        <v>2005</v>
      </c>
      <c r="AV7" s="341">
        <v>1</v>
      </c>
      <c r="AW7" s="341">
        <v>1</v>
      </c>
      <c r="AX7" s="341">
        <v>2011</v>
      </c>
      <c r="AY7" s="341">
        <v>1</v>
      </c>
      <c r="AZ7" s="341">
        <v>1</v>
      </c>
      <c r="BA7" s="341">
        <v>2012</v>
      </c>
      <c r="BB7" s="341">
        <v>1</v>
      </c>
      <c r="BC7" s="341">
        <v>1</v>
      </c>
      <c r="BD7" s="341">
        <v>2005</v>
      </c>
      <c r="BE7" s="341">
        <v>1</v>
      </c>
      <c r="BF7" s="341">
        <v>1</v>
      </c>
      <c r="BG7" s="341">
        <v>2010</v>
      </c>
      <c r="BH7" s="341">
        <v>1</v>
      </c>
      <c r="BI7" s="341">
        <v>1</v>
      </c>
      <c r="BJ7" s="341">
        <v>2000</v>
      </c>
      <c r="BK7" s="341">
        <v>1</v>
      </c>
      <c r="BL7" s="341">
        <v>1</v>
      </c>
      <c r="BM7" s="341">
        <v>2000</v>
      </c>
      <c r="BN7" s="341">
        <v>1</v>
      </c>
      <c r="BO7" s="341">
        <v>1</v>
      </c>
      <c r="BP7" s="341">
        <v>2012</v>
      </c>
      <c r="BQ7" s="341">
        <v>2</v>
      </c>
      <c r="BR7" s="341">
        <v>1</v>
      </c>
      <c r="BS7" s="341">
        <v>2011</v>
      </c>
      <c r="BT7" s="341">
        <v>1</v>
      </c>
      <c r="BU7" s="341">
        <v>0</v>
      </c>
      <c r="BV7" s="341"/>
      <c r="BW7" s="341">
        <v>1</v>
      </c>
      <c r="BX7" s="468">
        <v>42523</v>
      </c>
      <c r="BY7" s="341" t="s">
        <v>38</v>
      </c>
      <c r="BZ7" s="341" t="s">
        <v>664</v>
      </c>
      <c r="CA7" s="341">
        <v>3</v>
      </c>
      <c r="CB7" s="445" t="s">
        <v>664</v>
      </c>
      <c r="CC7" s="378">
        <f t="shared" si="4"/>
        <v>1</v>
      </c>
      <c r="CD7" s="378">
        <f t="shared" si="5"/>
        <v>0</v>
      </c>
      <c r="CE7" s="378">
        <f t="shared" si="6"/>
        <v>1</v>
      </c>
      <c r="CF7" s="378">
        <f t="shared" si="7"/>
        <v>0</v>
      </c>
      <c r="CG7" s="340">
        <v>1</v>
      </c>
      <c r="CH7" s="340">
        <v>1</v>
      </c>
      <c r="CI7" s="340">
        <v>4</v>
      </c>
      <c r="CJ7" s="379">
        <f t="shared" si="1"/>
        <v>90</v>
      </c>
      <c r="CK7" s="340">
        <v>1000</v>
      </c>
      <c r="CL7" s="379">
        <f t="shared" si="2"/>
        <v>5</v>
      </c>
      <c r="CM7" s="340">
        <v>2</v>
      </c>
      <c r="CN7" s="340">
        <v>10</v>
      </c>
      <c r="CO7" s="378">
        <f t="shared" si="3"/>
        <v>0.1</v>
      </c>
      <c r="CP7" s="340">
        <v>3</v>
      </c>
      <c r="CQ7" s="340">
        <v>20</v>
      </c>
      <c r="CR7" s="340">
        <v>4</v>
      </c>
      <c r="CS7" s="378">
        <f t="shared" si="8"/>
        <v>15</v>
      </c>
      <c r="CT7" s="340">
        <v>0</v>
      </c>
      <c r="CU7" s="340">
        <v>0</v>
      </c>
      <c r="CV7" s="340" t="s">
        <v>108</v>
      </c>
      <c r="CW7" s="340">
        <v>0</v>
      </c>
      <c r="CX7" s="340">
        <v>0</v>
      </c>
      <c r="CY7" s="340">
        <v>1</v>
      </c>
      <c r="CZ7" s="340">
        <v>20</v>
      </c>
      <c r="DA7" s="340">
        <v>0</v>
      </c>
      <c r="DB7" s="340">
        <v>1</v>
      </c>
    </row>
    <row r="8" spans="1:106" x14ac:dyDescent="0.25">
      <c r="A8" s="337">
        <v>2016</v>
      </c>
      <c r="B8" s="338" t="s">
        <v>53</v>
      </c>
      <c r="C8" s="339" t="s">
        <v>31</v>
      </c>
      <c r="D8" s="338" t="s">
        <v>663</v>
      </c>
      <c r="E8" s="338" t="s">
        <v>663</v>
      </c>
      <c r="F8" s="338" t="s">
        <v>663</v>
      </c>
      <c r="G8" s="339"/>
      <c r="H8" s="339"/>
      <c r="I8" s="338" t="s">
        <v>663</v>
      </c>
      <c r="J8" s="338" t="s">
        <v>663</v>
      </c>
      <c r="K8" s="338" t="s">
        <v>663</v>
      </c>
      <c r="L8" s="338">
        <v>200</v>
      </c>
      <c r="M8" s="339">
        <v>100</v>
      </c>
      <c r="N8" s="339">
        <v>100</v>
      </c>
      <c r="O8" s="381">
        <f t="shared" si="0"/>
        <v>0.5</v>
      </c>
      <c r="P8" s="340">
        <v>0</v>
      </c>
      <c r="Q8" s="340">
        <v>1</v>
      </c>
      <c r="R8" s="340" t="s">
        <v>375</v>
      </c>
      <c r="S8" s="341">
        <v>1</v>
      </c>
      <c r="T8" s="341">
        <v>2010</v>
      </c>
      <c r="U8" s="341" t="s">
        <v>663</v>
      </c>
      <c r="V8" s="341">
        <v>1</v>
      </c>
      <c r="W8" s="341">
        <v>2010</v>
      </c>
      <c r="X8" s="341">
        <v>1</v>
      </c>
      <c r="Y8" s="341">
        <v>0</v>
      </c>
      <c r="Z8" s="341">
        <v>2010</v>
      </c>
      <c r="AA8" s="341">
        <v>1</v>
      </c>
      <c r="AB8" s="341">
        <v>1</v>
      </c>
      <c r="AC8" s="341">
        <v>2010</v>
      </c>
      <c r="AD8" s="341">
        <v>1</v>
      </c>
      <c r="AE8" s="341">
        <v>1</v>
      </c>
      <c r="AF8" s="341">
        <v>2010</v>
      </c>
      <c r="AG8" s="341">
        <v>1</v>
      </c>
      <c r="AH8" s="341">
        <v>1</v>
      </c>
      <c r="AI8" s="341">
        <v>2010</v>
      </c>
      <c r="AJ8" s="341">
        <v>2</v>
      </c>
      <c r="AK8" s="341">
        <v>1</v>
      </c>
      <c r="AL8" s="341">
        <v>2010</v>
      </c>
      <c r="AM8" s="341">
        <v>1</v>
      </c>
      <c r="AN8" s="341">
        <v>1</v>
      </c>
      <c r="AO8" s="341">
        <v>2010</v>
      </c>
      <c r="AP8" s="341">
        <v>1</v>
      </c>
      <c r="AQ8" s="341">
        <v>1</v>
      </c>
      <c r="AR8" s="341">
        <v>2011</v>
      </c>
      <c r="AS8" s="341">
        <v>1</v>
      </c>
      <c r="AT8" s="341">
        <v>1</v>
      </c>
      <c r="AU8" s="341">
        <v>2005</v>
      </c>
      <c r="AV8" s="341">
        <v>1</v>
      </c>
      <c r="AW8" s="341">
        <v>1</v>
      </c>
      <c r="AX8" s="341">
        <v>2011</v>
      </c>
      <c r="AY8" s="341">
        <v>1</v>
      </c>
      <c r="AZ8" s="341">
        <v>1</v>
      </c>
      <c r="BA8" s="341">
        <v>2012</v>
      </c>
      <c r="BB8" s="341">
        <v>1</v>
      </c>
      <c r="BC8" s="341">
        <v>1</v>
      </c>
      <c r="BD8" s="341">
        <v>2005</v>
      </c>
      <c r="BE8" s="341">
        <v>1</v>
      </c>
      <c r="BF8" s="341">
        <v>1</v>
      </c>
      <c r="BG8" s="341">
        <v>2010</v>
      </c>
      <c r="BH8" s="341">
        <v>1</v>
      </c>
      <c r="BI8" s="341">
        <v>1</v>
      </c>
      <c r="BJ8" s="341">
        <v>2000</v>
      </c>
      <c r="BK8" s="341">
        <v>1</v>
      </c>
      <c r="BL8" s="341">
        <v>1</v>
      </c>
      <c r="BM8" s="341">
        <v>2000</v>
      </c>
      <c r="BN8" s="341">
        <v>1</v>
      </c>
      <c r="BO8" s="341">
        <v>1</v>
      </c>
      <c r="BP8" s="341">
        <v>2012</v>
      </c>
      <c r="BQ8" s="341">
        <v>2</v>
      </c>
      <c r="BR8" s="341">
        <v>0</v>
      </c>
      <c r="BS8" s="341"/>
      <c r="BT8" s="341"/>
      <c r="BU8" s="341">
        <v>0</v>
      </c>
      <c r="BV8" s="341"/>
      <c r="BW8" s="341">
        <v>1</v>
      </c>
      <c r="BX8" s="468">
        <v>42523</v>
      </c>
      <c r="BY8" s="341" t="s">
        <v>664</v>
      </c>
      <c r="BZ8" s="341" t="s">
        <v>38</v>
      </c>
      <c r="CA8" s="341">
        <v>4</v>
      </c>
      <c r="CB8" s="445" t="s">
        <v>38</v>
      </c>
      <c r="CC8" s="378">
        <f t="shared" si="4"/>
        <v>0</v>
      </c>
      <c r="CD8" s="378">
        <f t="shared" si="5"/>
        <v>1</v>
      </c>
      <c r="CE8" s="378">
        <f t="shared" si="6"/>
        <v>1</v>
      </c>
      <c r="CF8" s="378">
        <f t="shared" si="7"/>
        <v>1</v>
      </c>
      <c r="CG8" s="340">
        <v>0</v>
      </c>
      <c r="CH8" s="340">
        <v>2</v>
      </c>
      <c r="CI8" s="340">
        <v>8</v>
      </c>
      <c r="CJ8" s="379">
        <f>IFERROR((((CH8)*3600*CI8)/M8),"")</f>
        <v>576</v>
      </c>
      <c r="CK8" s="340">
        <v>300</v>
      </c>
      <c r="CL8" s="379">
        <f t="shared" si="2"/>
        <v>1.5</v>
      </c>
      <c r="CM8" s="340">
        <v>4</v>
      </c>
      <c r="CN8" s="340">
        <v>10</v>
      </c>
      <c r="CO8" s="378">
        <f t="shared" si="3"/>
        <v>0.2</v>
      </c>
      <c r="CP8" s="340">
        <v>2</v>
      </c>
      <c r="CQ8" s="340">
        <v>20</v>
      </c>
      <c r="CR8" s="340">
        <v>5</v>
      </c>
      <c r="CS8" s="378">
        <f t="shared" si="8"/>
        <v>8</v>
      </c>
      <c r="CT8" s="340">
        <v>0</v>
      </c>
      <c r="CU8" s="340">
        <v>0</v>
      </c>
      <c r="CV8" s="340" t="s">
        <v>270</v>
      </c>
      <c r="CW8" s="340">
        <v>0</v>
      </c>
      <c r="CX8" s="340">
        <v>0</v>
      </c>
      <c r="CY8" s="340">
        <v>1</v>
      </c>
      <c r="CZ8" s="340">
        <v>10</v>
      </c>
      <c r="DA8" s="340">
        <v>1</v>
      </c>
      <c r="DB8" s="340">
        <v>2</v>
      </c>
    </row>
    <row r="9" spans="1:106" x14ac:dyDescent="0.25">
      <c r="A9" s="337">
        <v>2015</v>
      </c>
      <c r="B9" s="484">
        <v>42738</v>
      </c>
      <c r="C9" s="339" t="s">
        <v>608</v>
      </c>
      <c r="D9" s="338" t="s">
        <v>663</v>
      </c>
      <c r="E9" s="338" t="s">
        <v>663</v>
      </c>
      <c r="F9" s="338" t="s">
        <v>663</v>
      </c>
      <c r="G9" s="339"/>
      <c r="H9" s="339"/>
      <c r="I9" s="338" t="s">
        <v>663</v>
      </c>
      <c r="J9" s="338" t="s">
        <v>663</v>
      </c>
      <c r="K9" s="338" t="s">
        <v>663</v>
      </c>
      <c r="L9" s="338">
        <v>100</v>
      </c>
      <c r="M9" s="339">
        <v>100</v>
      </c>
      <c r="N9" s="339">
        <v>0</v>
      </c>
      <c r="O9" s="381">
        <f t="shared" si="0"/>
        <v>1</v>
      </c>
      <c r="P9" s="340">
        <v>1</v>
      </c>
      <c r="Q9" s="340">
        <v>1</v>
      </c>
      <c r="R9" s="335" t="s">
        <v>375</v>
      </c>
      <c r="S9" s="341">
        <v>0</v>
      </c>
      <c r="T9" s="341">
        <v>2005</v>
      </c>
      <c r="U9" s="335" t="s">
        <v>663</v>
      </c>
      <c r="V9" s="341">
        <v>1</v>
      </c>
      <c r="W9" s="341">
        <v>2005</v>
      </c>
      <c r="X9" s="341">
        <v>2</v>
      </c>
      <c r="Y9" s="341">
        <v>1</v>
      </c>
      <c r="Z9" s="341">
        <v>2012</v>
      </c>
      <c r="AA9" s="341">
        <v>1</v>
      </c>
      <c r="AB9" s="341">
        <v>1</v>
      </c>
      <c r="AC9" s="341">
        <v>2000</v>
      </c>
      <c r="AD9" s="341">
        <v>1</v>
      </c>
      <c r="AE9" s="341">
        <v>1</v>
      </c>
      <c r="AF9" s="341">
        <v>2000</v>
      </c>
      <c r="AG9" s="341">
        <v>1</v>
      </c>
      <c r="AH9" s="341">
        <v>1</v>
      </c>
      <c r="AI9" s="341">
        <v>2012</v>
      </c>
      <c r="AJ9" s="341">
        <v>1</v>
      </c>
      <c r="AK9" s="341">
        <v>1</v>
      </c>
      <c r="AL9" s="341">
        <v>2012</v>
      </c>
      <c r="AM9" s="341">
        <v>1</v>
      </c>
      <c r="AN9" s="341">
        <v>0</v>
      </c>
      <c r="AO9" s="341">
        <v>2010</v>
      </c>
      <c r="AP9" s="341">
        <v>1</v>
      </c>
      <c r="AQ9" s="341">
        <v>1</v>
      </c>
      <c r="AR9" s="341">
        <v>2010</v>
      </c>
      <c r="AS9" s="341">
        <v>1</v>
      </c>
      <c r="AT9" s="341">
        <v>1</v>
      </c>
      <c r="AU9" s="341">
        <v>2000</v>
      </c>
      <c r="AV9" s="341">
        <v>2</v>
      </c>
      <c r="AW9" s="341">
        <v>1</v>
      </c>
      <c r="AX9" s="341">
        <v>2010</v>
      </c>
      <c r="AY9" s="341">
        <v>1</v>
      </c>
      <c r="AZ9" s="341">
        <v>1</v>
      </c>
      <c r="BA9" s="341">
        <v>2000</v>
      </c>
      <c r="BB9" s="341">
        <v>1</v>
      </c>
      <c r="BC9" s="341">
        <v>1</v>
      </c>
      <c r="BD9" s="341">
        <v>2010</v>
      </c>
      <c r="BE9" s="341">
        <v>2</v>
      </c>
      <c r="BF9" s="341">
        <v>0</v>
      </c>
      <c r="BG9" s="341"/>
      <c r="BH9" s="341"/>
      <c r="BI9" s="341">
        <v>0</v>
      </c>
      <c r="BJ9" s="341"/>
      <c r="BK9" s="341"/>
      <c r="BL9" s="341">
        <v>1</v>
      </c>
      <c r="BM9" s="341">
        <v>2000</v>
      </c>
      <c r="BN9" s="341">
        <v>2</v>
      </c>
      <c r="BO9" s="341">
        <v>1</v>
      </c>
      <c r="BP9" s="341">
        <v>2010</v>
      </c>
      <c r="BQ9" s="341">
        <v>2</v>
      </c>
      <c r="BR9" s="341">
        <v>0</v>
      </c>
      <c r="BS9" s="341"/>
      <c r="BT9" s="341"/>
      <c r="BU9" s="341">
        <v>1</v>
      </c>
      <c r="BV9" s="341">
        <v>2005</v>
      </c>
      <c r="BW9" s="341">
        <v>2</v>
      </c>
      <c r="BX9" s="468">
        <v>42005</v>
      </c>
      <c r="BY9" s="341" t="s">
        <v>678</v>
      </c>
      <c r="BZ9" s="341" t="s">
        <v>678</v>
      </c>
      <c r="CA9" s="341">
        <v>3</v>
      </c>
      <c r="CB9" s="445" t="s">
        <v>678</v>
      </c>
      <c r="CC9" s="378">
        <f t="shared" si="4"/>
        <v>1</v>
      </c>
      <c r="CD9" s="378">
        <f t="shared" si="5"/>
        <v>1</v>
      </c>
      <c r="CE9" s="378">
        <f t="shared" si="6"/>
        <v>1</v>
      </c>
      <c r="CF9" s="378">
        <f t="shared" si="7"/>
        <v>1</v>
      </c>
      <c r="CG9" s="340">
        <v>1</v>
      </c>
      <c r="CH9" s="340">
        <v>3</v>
      </c>
      <c r="CI9" s="340">
        <v>10</v>
      </c>
      <c r="CJ9" s="379">
        <f>IFERROR((((CH9)*3600*CI9)/M9),"")</f>
        <v>1080</v>
      </c>
      <c r="CK9" s="340"/>
      <c r="CL9" s="379">
        <f t="shared" si="2"/>
        <v>0</v>
      </c>
      <c r="CM9" s="340"/>
      <c r="CN9" s="340"/>
      <c r="CO9" s="378">
        <f t="shared" si="3"/>
        <v>0</v>
      </c>
      <c r="CP9" s="340"/>
      <c r="CQ9" s="340"/>
      <c r="CR9" s="340"/>
      <c r="CS9" s="378" t="str">
        <f t="shared" si="8"/>
        <v xml:space="preserve"> </v>
      </c>
      <c r="CT9" s="340"/>
      <c r="CU9" s="340"/>
      <c r="CV9" s="340"/>
      <c r="CW9" s="340">
        <v>0</v>
      </c>
      <c r="CX9" s="340">
        <v>0</v>
      </c>
      <c r="CY9" s="340">
        <v>0</v>
      </c>
      <c r="CZ9" s="340">
        <v>5</v>
      </c>
      <c r="DA9" s="340">
        <v>1</v>
      </c>
      <c r="DB9" s="340">
        <v>1</v>
      </c>
    </row>
    <row r="10" spans="1:106" x14ac:dyDescent="0.25">
      <c r="A10" s="521">
        <v>2012</v>
      </c>
      <c r="B10" s="485">
        <v>42738</v>
      </c>
      <c r="C10" s="342" t="s">
        <v>608</v>
      </c>
      <c r="D10" s="342" t="s">
        <v>663</v>
      </c>
      <c r="E10" s="342" t="s">
        <v>663</v>
      </c>
      <c r="F10" s="342" t="s">
        <v>663</v>
      </c>
      <c r="G10" s="342"/>
      <c r="H10" s="342"/>
      <c r="I10" s="342" t="s">
        <v>663</v>
      </c>
      <c r="J10" s="342" t="s">
        <v>663</v>
      </c>
      <c r="K10" s="342" t="s">
        <v>663</v>
      </c>
      <c r="L10" s="342">
        <v>100</v>
      </c>
      <c r="M10" s="342">
        <v>100</v>
      </c>
      <c r="N10" s="342">
        <v>0</v>
      </c>
      <c r="O10" s="381">
        <f t="shared" si="0"/>
        <v>1</v>
      </c>
      <c r="P10" s="340">
        <v>1</v>
      </c>
      <c r="Q10" s="340">
        <v>1</v>
      </c>
      <c r="R10" s="340" t="s">
        <v>375</v>
      </c>
      <c r="S10" s="341">
        <v>1</v>
      </c>
      <c r="T10" s="341">
        <v>2000</v>
      </c>
      <c r="U10" s="341" t="s">
        <v>663</v>
      </c>
      <c r="V10" s="341">
        <v>1</v>
      </c>
      <c r="W10" s="341">
        <v>2000</v>
      </c>
      <c r="X10" s="341">
        <v>2</v>
      </c>
      <c r="Y10" s="341">
        <v>1</v>
      </c>
      <c r="Z10" s="341">
        <v>2000</v>
      </c>
      <c r="AA10" s="341">
        <v>2</v>
      </c>
      <c r="AB10" s="341">
        <v>1</v>
      </c>
      <c r="AC10" s="341">
        <v>2000</v>
      </c>
      <c r="AD10" s="341">
        <v>2</v>
      </c>
      <c r="AE10" s="341">
        <v>1</v>
      </c>
      <c r="AF10" s="341">
        <v>2000</v>
      </c>
      <c r="AG10" s="341">
        <v>3</v>
      </c>
      <c r="AH10" s="341">
        <v>1</v>
      </c>
      <c r="AI10" s="341">
        <v>2000</v>
      </c>
      <c r="AJ10" s="341">
        <v>2</v>
      </c>
      <c r="AK10" s="341">
        <v>1</v>
      </c>
      <c r="AL10" s="341">
        <v>2000</v>
      </c>
      <c r="AM10" s="341">
        <v>2</v>
      </c>
      <c r="AN10" s="341">
        <v>1</v>
      </c>
      <c r="AO10" s="341">
        <v>2000</v>
      </c>
      <c r="AP10" s="341">
        <v>2</v>
      </c>
      <c r="AQ10" s="341">
        <v>1</v>
      </c>
      <c r="AR10" s="341">
        <v>2000</v>
      </c>
      <c r="AS10" s="341">
        <v>2</v>
      </c>
      <c r="AT10" s="341">
        <v>1</v>
      </c>
      <c r="AU10" s="341">
        <v>2000</v>
      </c>
      <c r="AV10" s="341">
        <v>2</v>
      </c>
      <c r="AW10" s="341">
        <v>1</v>
      </c>
      <c r="AX10" s="341">
        <v>2010</v>
      </c>
      <c r="AY10" s="341">
        <v>1</v>
      </c>
      <c r="AZ10" s="341">
        <v>1</v>
      </c>
      <c r="BA10" s="341">
        <v>2000</v>
      </c>
      <c r="BB10" s="341">
        <v>1</v>
      </c>
      <c r="BC10" s="341">
        <v>0</v>
      </c>
      <c r="BD10" s="341"/>
      <c r="BE10" s="341"/>
      <c r="BF10" s="341">
        <v>0</v>
      </c>
      <c r="BG10" s="341"/>
      <c r="BH10" s="341"/>
      <c r="BI10" s="341">
        <v>0</v>
      </c>
      <c r="BJ10" s="341"/>
      <c r="BK10" s="341"/>
      <c r="BL10" s="341">
        <v>0</v>
      </c>
      <c r="BM10" s="341"/>
      <c r="BN10" s="341"/>
      <c r="BO10" s="341">
        <v>1</v>
      </c>
      <c r="BP10" s="341">
        <v>2010</v>
      </c>
      <c r="BQ10" s="341">
        <v>1</v>
      </c>
      <c r="BR10" s="341">
        <v>0</v>
      </c>
      <c r="BS10" s="341"/>
      <c r="BT10" s="341"/>
      <c r="BU10" s="341">
        <v>1</v>
      </c>
      <c r="BV10" s="341">
        <v>2005</v>
      </c>
      <c r="BW10" s="341">
        <v>2</v>
      </c>
      <c r="BX10" s="341"/>
      <c r="BY10" s="341"/>
      <c r="BZ10" s="341"/>
      <c r="CA10" s="341"/>
      <c r="CB10" s="341"/>
      <c r="CC10" s="378">
        <f t="shared" si="4"/>
        <v>0</v>
      </c>
      <c r="CD10" s="378">
        <f t="shared" ref="CD10:CD73" si="9">IF(BZ10="Absent",1,0)</f>
        <v>0</v>
      </c>
      <c r="CE10" s="378">
        <f t="shared" ref="CE10:CE73" si="10">IF(OR(CA10&lt;=5),1,0)</f>
        <v>1</v>
      </c>
      <c r="CF10" s="378">
        <f t="shared" si="7"/>
        <v>0</v>
      </c>
      <c r="CG10" s="340">
        <v>0</v>
      </c>
      <c r="CH10" s="340">
        <v>2</v>
      </c>
      <c r="CI10" s="340">
        <v>8</v>
      </c>
      <c r="CJ10" s="379">
        <f t="shared" ref="CJ10:CJ41" si="11">IFERROR((((20/CH10)*3600*CI10)/M10)," ")</f>
        <v>2880</v>
      </c>
      <c r="CK10" s="340"/>
      <c r="CL10" s="379">
        <f t="shared" si="2"/>
        <v>0</v>
      </c>
      <c r="CM10" s="340"/>
      <c r="CN10" s="340"/>
      <c r="CO10" s="378">
        <f t="shared" si="3"/>
        <v>0</v>
      </c>
      <c r="CP10" s="340"/>
      <c r="CQ10" s="340"/>
      <c r="CR10" s="340"/>
      <c r="CS10" s="378" t="str">
        <f t="shared" si="8"/>
        <v xml:space="preserve"> </v>
      </c>
      <c r="CT10" s="340"/>
      <c r="CU10" s="340"/>
      <c r="CV10" s="340"/>
      <c r="CW10" s="340">
        <v>0</v>
      </c>
      <c r="CX10" s="340">
        <v>0</v>
      </c>
      <c r="CY10" s="340">
        <v>0</v>
      </c>
      <c r="CZ10" s="340">
        <v>10</v>
      </c>
      <c r="DA10" s="340">
        <v>1</v>
      </c>
      <c r="DB10" s="340">
        <v>1</v>
      </c>
    </row>
    <row r="11" spans="1:106" x14ac:dyDescent="0.25">
      <c r="A11" s="522"/>
      <c r="B11" s="340"/>
      <c r="C11" s="340"/>
      <c r="D11" s="340"/>
      <c r="E11" s="340"/>
      <c r="F11" s="340"/>
      <c r="G11" s="340"/>
      <c r="H11" s="340"/>
      <c r="I11" s="340"/>
      <c r="J11" s="340"/>
      <c r="K11" s="340"/>
      <c r="L11" s="340"/>
      <c r="M11" s="340"/>
      <c r="N11" s="340"/>
      <c r="O11" s="381"/>
      <c r="P11" s="340"/>
      <c r="Q11" s="340"/>
      <c r="R11" s="340"/>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c r="AR11" s="341"/>
      <c r="AS11" s="341"/>
      <c r="AT11" s="341"/>
      <c r="AU11" s="341"/>
      <c r="AV11" s="341"/>
      <c r="AW11" s="341"/>
      <c r="AX11" s="341"/>
      <c r="AY11" s="341"/>
      <c r="AZ11" s="341"/>
      <c r="BA11" s="341"/>
      <c r="BB11" s="341"/>
      <c r="BC11" s="341"/>
      <c r="BD11" s="341"/>
      <c r="BE11" s="341"/>
      <c r="BF11" s="341"/>
      <c r="BG11" s="341"/>
      <c r="BH11" s="341"/>
      <c r="BI11" s="341"/>
      <c r="BJ11" s="341"/>
      <c r="BK11" s="341"/>
      <c r="BL11" s="341"/>
      <c r="BM11" s="341"/>
      <c r="BN11" s="341"/>
      <c r="BO11" s="341"/>
      <c r="BP11" s="341"/>
      <c r="BQ11" s="341"/>
      <c r="BR11" s="341"/>
      <c r="BS11" s="341"/>
      <c r="BT11" s="341"/>
      <c r="BU11" s="341"/>
      <c r="BV11" s="341"/>
      <c r="BW11" s="341"/>
      <c r="BX11" s="341"/>
      <c r="BY11" s="341"/>
      <c r="BZ11" s="341"/>
      <c r="CA11" s="341" t="s">
        <v>296</v>
      </c>
      <c r="CB11" s="341"/>
      <c r="CC11" s="378">
        <f t="shared" si="4"/>
        <v>0</v>
      </c>
      <c r="CD11" s="378">
        <f t="shared" si="9"/>
        <v>0</v>
      </c>
      <c r="CE11" s="378">
        <f t="shared" si="10"/>
        <v>0</v>
      </c>
      <c r="CF11" s="378">
        <f t="shared" si="7"/>
        <v>0</v>
      </c>
      <c r="CG11" s="340"/>
      <c r="CH11" s="340"/>
      <c r="CI11" s="340"/>
      <c r="CJ11" s="379" t="str">
        <f t="shared" si="11"/>
        <v xml:space="preserve"> </v>
      </c>
      <c r="CK11" s="340"/>
      <c r="CL11" s="379" t="str">
        <f t="shared" si="2"/>
        <v xml:space="preserve"> </v>
      </c>
      <c r="CM11" s="340"/>
      <c r="CN11" s="340"/>
      <c r="CO11" s="378" t="str">
        <f t="shared" si="3"/>
        <v xml:space="preserve"> </v>
      </c>
      <c r="CP11" s="340"/>
      <c r="CQ11" s="340"/>
      <c r="CR11" s="340"/>
      <c r="CS11" s="378" t="str">
        <f t="shared" si="8"/>
        <v xml:space="preserve"> </v>
      </c>
      <c r="CT11" s="340"/>
      <c r="CU11" s="340"/>
      <c r="CV11" s="340"/>
      <c r="CW11" s="340"/>
      <c r="CX11" s="340"/>
      <c r="CY11" s="340"/>
      <c r="CZ11" s="340"/>
      <c r="DA11" s="340"/>
      <c r="DB11" s="340"/>
    </row>
    <row r="12" spans="1:106" x14ac:dyDescent="0.25">
      <c r="A12" s="522"/>
      <c r="B12" s="340"/>
      <c r="C12" s="340"/>
      <c r="D12" s="340"/>
      <c r="E12" s="340"/>
      <c r="F12" s="340"/>
      <c r="G12" s="340"/>
      <c r="H12" s="340"/>
      <c r="I12" s="340"/>
      <c r="J12" s="340"/>
      <c r="K12" s="340"/>
      <c r="L12" s="340"/>
      <c r="M12" s="340"/>
      <c r="N12" s="340"/>
      <c r="O12" s="381" t="str">
        <f t="shared" ref="O12:O73" si="12">IFERROR(M12/L12," ")</f>
        <v xml:space="preserve"> </v>
      </c>
      <c r="P12" s="340"/>
      <c r="Q12" s="340"/>
      <c r="R12" s="340"/>
      <c r="S12" s="341"/>
      <c r="T12" s="341"/>
      <c r="U12" s="341"/>
      <c r="V12" s="341"/>
      <c r="W12" s="341"/>
      <c r="X12" s="341"/>
      <c r="Y12" s="341"/>
      <c r="Z12" s="341"/>
      <c r="AA12" s="341"/>
      <c r="AB12" s="341"/>
      <c r="AC12" s="341"/>
      <c r="AD12" s="341"/>
      <c r="AE12" s="341"/>
      <c r="AF12" s="341"/>
      <c r="AG12" s="341"/>
      <c r="AH12" s="341"/>
      <c r="AI12" s="341"/>
      <c r="AJ12" s="341"/>
      <c r="AK12" s="341"/>
      <c r="AL12" s="341"/>
      <c r="AM12" s="341"/>
      <c r="AN12" s="341"/>
      <c r="AO12" s="341"/>
      <c r="AP12" s="341"/>
      <c r="AQ12" s="341"/>
      <c r="AR12" s="341"/>
      <c r="AS12" s="341"/>
      <c r="AT12" s="341"/>
      <c r="AU12" s="341"/>
      <c r="AV12" s="341"/>
      <c r="AW12" s="341"/>
      <c r="AX12" s="341"/>
      <c r="AY12" s="341"/>
      <c r="AZ12" s="341"/>
      <c r="BA12" s="341"/>
      <c r="BB12" s="341"/>
      <c r="BC12" s="341"/>
      <c r="BD12" s="341"/>
      <c r="BE12" s="341"/>
      <c r="BF12" s="341"/>
      <c r="BG12" s="341"/>
      <c r="BH12" s="341"/>
      <c r="BI12" s="341"/>
      <c r="BJ12" s="341"/>
      <c r="BK12" s="341"/>
      <c r="BL12" s="341"/>
      <c r="BM12" s="341"/>
      <c r="BN12" s="341"/>
      <c r="BO12" s="341"/>
      <c r="BP12" s="341"/>
      <c r="BQ12" s="341"/>
      <c r="BR12" s="341"/>
      <c r="BS12" s="341"/>
      <c r="BT12" s="341"/>
      <c r="BU12" s="341"/>
      <c r="BV12" s="341"/>
      <c r="BW12" s="341"/>
      <c r="BX12" s="341"/>
      <c r="BY12" s="341"/>
      <c r="BZ12" s="341"/>
      <c r="CA12" s="341" t="s">
        <v>296</v>
      </c>
      <c r="CB12" s="341"/>
      <c r="CC12" s="378">
        <f t="shared" si="4"/>
        <v>0</v>
      </c>
      <c r="CD12" s="378">
        <f t="shared" si="9"/>
        <v>0</v>
      </c>
      <c r="CE12" s="378">
        <f t="shared" si="10"/>
        <v>0</v>
      </c>
      <c r="CF12" s="378">
        <f t="shared" si="7"/>
        <v>0</v>
      </c>
      <c r="CG12" s="340"/>
      <c r="CH12" s="340"/>
      <c r="CI12" s="340"/>
      <c r="CJ12" s="379" t="str">
        <f t="shared" si="11"/>
        <v xml:space="preserve"> </v>
      </c>
      <c r="CK12" s="340"/>
      <c r="CL12" s="379" t="str">
        <f t="shared" si="2"/>
        <v xml:space="preserve"> </v>
      </c>
      <c r="CM12" s="340"/>
      <c r="CN12" s="340"/>
      <c r="CO12" s="378" t="str">
        <f t="shared" si="3"/>
        <v xml:space="preserve"> </v>
      </c>
      <c r="CP12" s="340"/>
      <c r="CQ12" s="340"/>
      <c r="CR12" s="340"/>
      <c r="CS12" s="378" t="str">
        <f t="shared" si="8"/>
        <v xml:space="preserve"> </v>
      </c>
      <c r="CT12" s="340"/>
      <c r="CU12" s="340"/>
      <c r="CV12" s="340"/>
      <c r="CW12" s="340"/>
      <c r="CX12" s="340"/>
      <c r="CY12" s="340"/>
      <c r="CZ12" s="340"/>
      <c r="DA12" s="340"/>
      <c r="DB12" s="340"/>
    </row>
    <row r="13" spans="1:106" x14ac:dyDescent="0.25">
      <c r="A13" s="522"/>
      <c r="B13" s="340"/>
      <c r="C13" s="340"/>
      <c r="D13" s="340"/>
      <c r="E13" s="340"/>
      <c r="F13" s="340"/>
      <c r="G13" s="340"/>
      <c r="H13" s="340"/>
      <c r="I13" s="340"/>
      <c r="J13" s="340"/>
      <c r="K13" s="340"/>
      <c r="L13" s="340"/>
      <c r="M13" s="340"/>
      <c r="N13" s="340"/>
      <c r="O13" s="381" t="str">
        <f t="shared" si="12"/>
        <v xml:space="preserve"> </v>
      </c>
      <c r="P13" s="340"/>
      <c r="Q13" s="340"/>
      <c r="R13" s="340"/>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c r="AR13" s="341"/>
      <c r="AS13" s="341"/>
      <c r="AT13" s="341"/>
      <c r="AU13" s="341"/>
      <c r="AV13" s="341"/>
      <c r="AW13" s="341"/>
      <c r="AX13" s="341"/>
      <c r="AY13" s="341"/>
      <c r="AZ13" s="341"/>
      <c r="BA13" s="341"/>
      <c r="BB13" s="341"/>
      <c r="BC13" s="341"/>
      <c r="BD13" s="341"/>
      <c r="BE13" s="341"/>
      <c r="BF13" s="341"/>
      <c r="BG13" s="341"/>
      <c r="BH13" s="341"/>
      <c r="BI13" s="341"/>
      <c r="BJ13" s="341"/>
      <c r="BK13" s="341"/>
      <c r="BL13" s="341"/>
      <c r="BM13" s="341"/>
      <c r="BN13" s="341"/>
      <c r="BO13" s="341"/>
      <c r="BP13" s="341"/>
      <c r="BQ13" s="341"/>
      <c r="BR13" s="341"/>
      <c r="BS13" s="341"/>
      <c r="BT13" s="341"/>
      <c r="BU13" s="341"/>
      <c r="BV13" s="341"/>
      <c r="BW13" s="341"/>
      <c r="BX13" s="341"/>
      <c r="BY13" s="341"/>
      <c r="BZ13" s="341"/>
      <c r="CA13" s="341" t="s">
        <v>296</v>
      </c>
      <c r="CB13" s="341"/>
      <c r="CC13" s="378">
        <f t="shared" si="4"/>
        <v>0</v>
      </c>
      <c r="CD13" s="378">
        <f t="shared" si="9"/>
        <v>0</v>
      </c>
      <c r="CE13" s="378">
        <f t="shared" si="10"/>
        <v>0</v>
      </c>
      <c r="CF13" s="378">
        <f t="shared" si="7"/>
        <v>0</v>
      </c>
      <c r="CG13" s="340"/>
      <c r="CH13" s="340"/>
      <c r="CI13" s="340"/>
      <c r="CJ13" s="379" t="str">
        <f t="shared" si="11"/>
        <v xml:space="preserve"> </v>
      </c>
      <c r="CK13" s="340"/>
      <c r="CL13" s="379" t="str">
        <f t="shared" si="2"/>
        <v xml:space="preserve"> </v>
      </c>
      <c r="CM13" s="340"/>
      <c r="CN13" s="340"/>
      <c r="CO13" s="378" t="str">
        <f t="shared" si="3"/>
        <v xml:space="preserve"> </v>
      </c>
      <c r="CP13" s="340"/>
      <c r="CQ13" s="340"/>
      <c r="CR13" s="340"/>
      <c r="CS13" s="378" t="str">
        <f t="shared" si="8"/>
        <v xml:space="preserve"> </v>
      </c>
      <c r="CT13" s="340"/>
      <c r="CU13" s="340"/>
      <c r="CV13" s="340"/>
      <c r="CW13" s="340"/>
      <c r="CX13" s="340"/>
      <c r="CY13" s="340"/>
      <c r="CZ13" s="340"/>
      <c r="DA13" s="340"/>
      <c r="DB13" s="340"/>
    </row>
    <row r="14" spans="1:106" x14ac:dyDescent="0.25">
      <c r="A14" s="522"/>
      <c r="B14" s="343"/>
      <c r="C14" s="344"/>
      <c r="D14" s="340"/>
      <c r="E14" s="340"/>
      <c r="F14" s="340"/>
      <c r="G14" s="340"/>
      <c r="H14" s="340"/>
      <c r="I14" s="340"/>
      <c r="J14" s="340"/>
      <c r="K14" s="340"/>
      <c r="L14" s="340"/>
      <c r="M14" s="340"/>
      <c r="N14" s="340"/>
      <c r="O14" s="381" t="str">
        <f t="shared" si="12"/>
        <v xml:space="preserve"> </v>
      </c>
      <c r="P14" s="340"/>
      <c r="Q14" s="340"/>
      <c r="R14" s="340"/>
      <c r="S14" s="341"/>
      <c r="T14" s="341"/>
      <c r="U14" s="341"/>
      <c r="V14" s="341"/>
      <c r="W14" s="341"/>
      <c r="X14" s="341"/>
      <c r="Y14" s="341"/>
      <c r="Z14" s="341"/>
      <c r="AA14" s="341"/>
      <c r="AB14" s="341"/>
      <c r="AC14" s="341"/>
      <c r="AD14" s="341"/>
      <c r="AE14" s="341"/>
      <c r="AF14" s="341"/>
      <c r="AG14" s="341"/>
      <c r="AH14" s="341"/>
      <c r="AI14" s="341"/>
      <c r="AJ14" s="341"/>
      <c r="AK14" s="341"/>
      <c r="AL14" s="341"/>
      <c r="AM14" s="341"/>
      <c r="AN14" s="341"/>
      <c r="AO14" s="341"/>
      <c r="AP14" s="341"/>
      <c r="AQ14" s="341"/>
      <c r="AR14" s="341"/>
      <c r="AS14" s="341"/>
      <c r="AT14" s="341"/>
      <c r="AU14" s="341"/>
      <c r="AV14" s="341"/>
      <c r="AW14" s="341"/>
      <c r="AX14" s="341"/>
      <c r="AY14" s="341"/>
      <c r="AZ14" s="341"/>
      <c r="BA14" s="341"/>
      <c r="BB14" s="341"/>
      <c r="BC14" s="341"/>
      <c r="BD14" s="341"/>
      <c r="BE14" s="341"/>
      <c r="BF14" s="341"/>
      <c r="BG14" s="341"/>
      <c r="BH14" s="341"/>
      <c r="BI14" s="341"/>
      <c r="BJ14" s="341"/>
      <c r="BK14" s="341"/>
      <c r="BL14" s="341"/>
      <c r="BM14" s="341"/>
      <c r="BN14" s="341"/>
      <c r="BO14" s="341"/>
      <c r="BP14" s="341"/>
      <c r="BQ14" s="341"/>
      <c r="BR14" s="341"/>
      <c r="BS14" s="341"/>
      <c r="BT14" s="341"/>
      <c r="BU14" s="341"/>
      <c r="BV14" s="341"/>
      <c r="BW14" s="341"/>
      <c r="BX14" s="341"/>
      <c r="BY14" s="341"/>
      <c r="BZ14" s="341"/>
      <c r="CA14" s="341" t="s">
        <v>296</v>
      </c>
      <c r="CB14" s="341"/>
      <c r="CC14" s="378">
        <f t="shared" si="4"/>
        <v>0</v>
      </c>
      <c r="CD14" s="378">
        <f t="shared" si="9"/>
        <v>0</v>
      </c>
      <c r="CE14" s="378">
        <f t="shared" si="10"/>
        <v>0</v>
      </c>
      <c r="CF14" s="378">
        <f t="shared" si="7"/>
        <v>0</v>
      </c>
      <c r="CG14" s="340"/>
      <c r="CH14" s="340"/>
      <c r="CI14" s="340"/>
      <c r="CJ14" s="379" t="str">
        <f t="shared" si="11"/>
        <v xml:space="preserve"> </v>
      </c>
      <c r="CK14" s="340"/>
      <c r="CL14" s="379" t="str">
        <f t="shared" si="2"/>
        <v xml:space="preserve"> </v>
      </c>
      <c r="CM14" s="340"/>
      <c r="CN14" s="340"/>
      <c r="CO14" s="378" t="str">
        <f t="shared" si="3"/>
        <v xml:space="preserve"> </v>
      </c>
      <c r="CP14" s="340"/>
      <c r="CQ14" s="340"/>
      <c r="CR14" s="340"/>
      <c r="CS14" s="378" t="str">
        <f t="shared" si="8"/>
        <v xml:space="preserve"> </v>
      </c>
      <c r="CT14" s="340"/>
      <c r="CU14" s="340"/>
      <c r="CV14" s="340"/>
      <c r="CW14" s="340"/>
      <c r="CX14" s="340"/>
      <c r="CY14" s="340"/>
      <c r="CZ14" s="340"/>
      <c r="DA14" s="340"/>
      <c r="DB14" s="340"/>
    </row>
    <row r="15" spans="1:106" x14ac:dyDescent="0.25">
      <c r="A15" s="522"/>
      <c r="B15" s="340"/>
      <c r="C15" s="340"/>
      <c r="D15" s="340"/>
      <c r="E15" s="340"/>
      <c r="F15" s="340"/>
      <c r="G15" s="340"/>
      <c r="H15" s="340"/>
      <c r="I15" s="340"/>
      <c r="J15" s="340"/>
      <c r="K15" s="340"/>
      <c r="L15" s="340"/>
      <c r="M15" s="340"/>
      <c r="N15" s="340"/>
      <c r="O15" s="381" t="str">
        <f t="shared" si="12"/>
        <v xml:space="preserve"> </v>
      </c>
      <c r="P15" s="340"/>
      <c r="Q15" s="340"/>
      <c r="R15" s="340"/>
      <c r="S15" s="341"/>
      <c r="T15" s="341"/>
      <c r="U15" s="341"/>
      <c r="V15" s="341"/>
      <c r="W15" s="341"/>
      <c r="X15" s="341"/>
      <c r="Y15" s="341"/>
      <c r="Z15" s="341"/>
      <c r="AA15" s="341"/>
      <c r="AB15" s="341"/>
      <c r="AC15" s="341"/>
      <c r="AD15" s="341"/>
      <c r="AE15" s="341"/>
      <c r="AF15" s="341"/>
      <c r="AG15" s="341"/>
      <c r="AH15" s="341"/>
      <c r="AI15" s="341"/>
      <c r="AJ15" s="341"/>
      <c r="AK15" s="341"/>
      <c r="AL15" s="341"/>
      <c r="AM15" s="341"/>
      <c r="AN15" s="341"/>
      <c r="AO15" s="341"/>
      <c r="AP15" s="341"/>
      <c r="AQ15" s="341"/>
      <c r="AR15" s="341"/>
      <c r="AS15" s="341"/>
      <c r="AT15" s="341"/>
      <c r="AU15" s="341"/>
      <c r="AV15" s="341"/>
      <c r="AW15" s="341"/>
      <c r="AX15" s="341"/>
      <c r="AY15" s="341"/>
      <c r="AZ15" s="341"/>
      <c r="BA15" s="341"/>
      <c r="BB15" s="341"/>
      <c r="BC15" s="341"/>
      <c r="BD15" s="341"/>
      <c r="BE15" s="341"/>
      <c r="BF15" s="341"/>
      <c r="BG15" s="341"/>
      <c r="BH15" s="341"/>
      <c r="BI15" s="341"/>
      <c r="BJ15" s="341"/>
      <c r="BK15" s="341"/>
      <c r="BL15" s="341"/>
      <c r="BM15" s="341"/>
      <c r="BN15" s="341"/>
      <c r="BO15" s="341"/>
      <c r="BP15" s="341"/>
      <c r="BQ15" s="341"/>
      <c r="BR15" s="341"/>
      <c r="BS15" s="341"/>
      <c r="BT15" s="341"/>
      <c r="BU15" s="341"/>
      <c r="BV15" s="341"/>
      <c r="BW15" s="341"/>
      <c r="BX15" s="341"/>
      <c r="BY15" s="341"/>
      <c r="BZ15" s="341"/>
      <c r="CA15" s="341" t="s">
        <v>296</v>
      </c>
      <c r="CB15" s="341"/>
      <c r="CC15" s="378">
        <f t="shared" si="4"/>
        <v>0</v>
      </c>
      <c r="CD15" s="378">
        <f t="shared" si="9"/>
        <v>0</v>
      </c>
      <c r="CE15" s="378">
        <f t="shared" si="10"/>
        <v>0</v>
      </c>
      <c r="CF15" s="378">
        <f t="shared" si="7"/>
        <v>0</v>
      </c>
      <c r="CG15" s="340"/>
      <c r="CH15" s="340"/>
      <c r="CI15" s="340"/>
      <c r="CJ15" s="379" t="str">
        <f t="shared" si="11"/>
        <v xml:space="preserve"> </v>
      </c>
      <c r="CK15" s="340"/>
      <c r="CL15" s="379" t="str">
        <f t="shared" si="2"/>
        <v xml:space="preserve"> </v>
      </c>
      <c r="CM15" s="340"/>
      <c r="CN15" s="340"/>
      <c r="CO15" s="378" t="str">
        <f t="shared" si="3"/>
        <v xml:space="preserve"> </v>
      </c>
      <c r="CP15" s="340"/>
      <c r="CQ15" s="340"/>
      <c r="CR15" s="340"/>
      <c r="CS15" s="378" t="str">
        <f t="shared" si="8"/>
        <v xml:space="preserve"> </v>
      </c>
      <c r="CT15" s="340"/>
      <c r="CU15" s="340"/>
      <c r="CV15" s="340"/>
      <c r="CW15" s="340"/>
      <c r="CX15" s="340"/>
      <c r="CY15" s="340"/>
      <c r="CZ15" s="340"/>
      <c r="DA15" s="340"/>
      <c r="DB15" s="340"/>
    </row>
    <row r="16" spans="1:106" x14ac:dyDescent="0.25">
      <c r="A16" s="522"/>
      <c r="B16" s="340"/>
      <c r="C16" s="340"/>
      <c r="D16" s="340"/>
      <c r="E16" s="340"/>
      <c r="F16" s="340"/>
      <c r="G16" s="340"/>
      <c r="H16" s="340"/>
      <c r="I16" s="340"/>
      <c r="J16" s="340"/>
      <c r="K16" s="340"/>
      <c r="L16" s="340"/>
      <c r="M16" s="340"/>
      <c r="N16" s="340"/>
      <c r="O16" s="381" t="str">
        <f t="shared" si="12"/>
        <v xml:space="preserve"> </v>
      </c>
      <c r="P16" s="340"/>
      <c r="Q16" s="340"/>
      <c r="R16" s="340"/>
      <c r="S16" s="341"/>
      <c r="T16" s="341"/>
      <c r="U16" s="341"/>
      <c r="V16" s="341"/>
      <c r="W16" s="341"/>
      <c r="X16" s="341"/>
      <c r="Y16" s="341"/>
      <c r="Z16" s="341"/>
      <c r="AA16" s="341"/>
      <c r="AB16" s="341"/>
      <c r="AC16" s="341"/>
      <c r="AD16" s="341"/>
      <c r="AE16" s="341"/>
      <c r="AF16" s="341"/>
      <c r="AG16" s="341"/>
      <c r="AH16" s="341"/>
      <c r="AI16" s="341"/>
      <c r="AJ16" s="341"/>
      <c r="AK16" s="341"/>
      <c r="AL16" s="341"/>
      <c r="AM16" s="341"/>
      <c r="AN16" s="341"/>
      <c r="AO16" s="341"/>
      <c r="AP16" s="341"/>
      <c r="AQ16" s="341"/>
      <c r="AR16" s="341"/>
      <c r="AS16" s="341"/>
      <c r="AT16" s="341"/>
      <c r="AU16" s="341"/>
      <c r="AV16" s="341"/>
      <c r="AW16" s="341"/>
      <c r="AX16" s="341"/>
      <c r="AY16" s="341"/>
      <c r="AZ16" s="341"/>
      <c r="BA16" s="341"/>
      <c r="BB16" s="341"/>
      <c r="BC16" s="341"/>
      <c r="BD16" s="341"/>
      <c r="BE16" s="341"/>
      <c r="BF16" s="341"/>
      <c r="BG16" s="341"/>
      <c r="BH16" s="341"/>
      <c r="BI16" s="341"/>
      <c r="BJ16" s="341"/>
      <c r="BK16" s="341"/>
      <c r="BL16" s="341"/>
      <c r="BM16" s="341"/>
      <c r="BN16" s="341"/>
      <c r="BO16" s="341"/>
      <c r="BP16" s="341"/>
      <c r="BQ16" s="341"/>
      <c r="BR16" s="341"/>
      <c r="BS16" s="341"/>
      <c r="BT16" s="341"/>
      <c r="BU16" s="341"/>
      <c r="BV16" s="341"/>
      <c r="BW16" s="341"/>
      <c r="BX16" s="341"/>
      <c r="BY16" s="341"/>
      <c r="BZ16" s="341"/>
      <c r="CA16" s="341" t="s">
        <v>296</v>
      </c>
      <c r="CB16" s="341"/>
      <c r="CC16" s="378">
        <f t="shared" si="4"/>
        <v>0</v>
      </c>
      <c r="CD16" s="378">
        <f t="shared" si="9"/>
        <v>0</v>
      </c>
      <c r="CE16" s="378">
        <f t="shared" si="10"/>
        <v>0</v>
      </c>
      <c r="CF16" s="378">
        <f t="shared" si="7"/>
        <v>0</v>
      </c>
      <c r="CG16" s="340"/>
      <c r="CH16" s="340"/>
      <c r="CI16" s="340"/>
      <c r="CJ16" s="379" t="str">
        <f t="shared" si="11"/>
        <v xml:space="preserve"> </v>
      </c>
      <c r="CK16" s="340"/>
      <c r="CL16" s="379" t="str">
        <f t="shared" si="2"/>
        <v xml:space="preserve"> </v>
      </c>
      <c r="CM16" s="340"/>
      <c r="CN16" s="340"/>
      <c r="CO16" s="378" t="str">
        <f t="shared" si="3"/>
        <v xml:space="preserve"> </v>
      </c>
      <c r="CP16" s="340"/>
      <c r="CQ16" s="340"/>
      <c r="CR16" s="340"/>
      <c r="CS16" s="378" t="str">
        <f t="shared" si="8"/>
        <v xml:space="preserve"> </v>
      </c>
      <c r="CT16" s="340"/>
      <c r="CU16" s="340"/>
      <c r="CV16" s="340"/>
      <c r="CW16" s="340"/>
      <c r="CX16" s="340"/>
      <c r="CY16" s="340"/>
      <c r="CZ16" s="340"/>
      <c r="DA16" s="340"/>
      <c r="DB16" s="340"/>
    </row>
    <row r="17" spans="1:106" x14ac:dyDescent="0.25">
      <c r="A17" s="522"/>
      <c r="B17" s="340"/>
      <c r="C17" s="340"/>
      <c r="D17" s="340"/>
      <c r="E17" s="340"/>
      <c r="F17" s="340"/>
      <c r="G17" s="340"/>
      <c r="H17" s="340"/>
      <c r="I17" s="340"/>
      <c r="J17" s="340"/>
      <c r="K17" s="340"/>
      <c r="L17" s="340"/>
      <c r="M17" s="340"/>
      <c r="N17" s="340"/>
      <c r="O17" s="381" t="str">
        <f t="shared" si="12"/>
        <v xml:space="preserve"> </v>
      </c>
      <c r="P17" s="340"/>
      <c r="Q17" s="340"/>
      <c r="R17" s="340"/>
      <c r="S17" s="341"/>
      <c r="T17" s="341"/>
      <c r="U17" s="341"/>
      <c r="V17" s="341"/>
      <c r="W17" s="341"/>
      <c r="X17" s="341"/>
      <c r="Y17" s="341"/>
      <c r="Z17" s="341"/>
      <c r="AA17" s="341"/>
      <c r="AB17" s="341"/>
      <c r="AC17" s="341"/>
      <c r="AD17" s="341"/>
      <c r="AE17" s="341"/>
      <c r="AF17" s="341"/>
      <c r="AG17" s="341"/>
      <c r="AH17" s="341"/>
      <c r="AI17" s="341"/>
      <c r="AJ17" s="341"/>
      <c r="AK17" s="341"/>
      <c r="AL17" s="341"/>
      <c r="AM17" s="341"/>
      <c r="AN17" s="341"/>
      <c r="AO17" s="341"/>
      <c r="AP17" s="341"/>
      <c r="AQ17" s="341"/>
      <c r="AR17" s="341"/>
      <c r="AS17" s="341"/>
      <c r="AT17" s="341"/>
      <c r="AU17" s="341"/>
      <c r="AV17" s="341"/>
      <c r="AW17" s="341"/>
      <c r="AX17" s="341"/>
      <c r="AY17" s="341"/>
      <c r="AZ17" s="341"/>
      <c r="BA17" s="341"/>
      <c r="BB17" s="341"/>
      <c r="BC17" s="341"/>
      <c r="BD17" s="341"/>
      <c r="BE17" s="341"/>
      <c r="BF17" s="341"/>
      <c r="BG17" s="341"/>
      <c r="BH17" s="341"/>
      <c r="BI17" s="341"/>
      <c r="BJ17" s="341"/>
      <c r="BK17" s="341"/>
      <c r="BL17" s="341"/>
      <c r="BM17" s="341"/>
      <c r="BN17" s="341"/>
      <c r="BO17" s="341"/>
      <c r="BP17" s="341"/>
      <c r="BQ17" s="341"/>
      <c r="BR17" s="341"/>
      <c r="BS17" s="341"/>
      <c r="BT17" s="341"/>
      <c r="BU17" s="341"/>
      <c r="BV17" s="341"/>
      <c r="BW17" s="341"/>
      <c r="BX17" s="341"/>
      <c r="BY17" s="341"/>
      <c r="BZ17" s="341"/>
      <c r="CA17" s="341" t="s">
        <v>296</v>
      </c>
      <c r="CB17" s="341"/>
      <c r="CC17" s="378">
        <f t="shared" si="4"/>
        <v>0</v>
      </c>
      <c r="CD17" s="378">
        <f t="shared" si="9"/>
        <v>0</v>
      </c>
      <c r="CE17" s="378">
        <f t="shared" si="10"/>
        <v>0</v>
      </c>
      <c r="CF17" s="378">
        <f t="shared" si="7"/>
        <v>0</v>
      </c>
      <c r="CG17" s="340"/>
      <c r="CH17" s="340"/>
      <c r="CI17" s="340"/>
      <c r="CJ17" s="379" t="str">
        <f t="shared" si="11"/>
        <v xml:space="preserve"> </v>
      </c>
      <c r="CK17" s="340"/>
      <c r="CL17" s="379" t="str">
        <f t="shared" si="2"/>
        <v xml:space="preserve"> </v>
      </c>
      <c r="CM17" s="340"/>
      <c r="CN17" s="340"/>
      <c r="CO17" s="378" t="str">
        <f t="shared" si="3"/>
        <v xml:space="preserve"> </v>
      </c>
      <c r="CP17" s="340"/>
      <c r="CQ17" s="340"/>
      <c r="CR17" s="340"/>
      <c r="CS17" s="378" t="str">
        <f t="shared" si="8"/>
        <v xml:space="preserve"> </v>
      </c>
      <c r="CT17" s="340"/>
      <c r="CU17" s="340"/>
      <c r="CV17" s="340"/>
      <c r="CW17" s="340"/>
      <c r="CX17" s="340"/>
      <c r="CY17" s="340"/>
      <c r="CZ17" s="340"/>
      <c r="DA17" s="340"/>
      <c r="DB17" s="340"/>
    </row>
    <row r="18" spans="1:106" x14ac:dyDescent="0.25">
      <c r="A18" s="522"/>
      <c r="B18" s="340"/>
      <c r="C18" s="340"/>
      <c r="D18" s="340"/>
      <c r="E18" s="340"/>
      <c r="F18" s="340"/>
      <c r="G18" s="340"/>
      <c r="H18" s="340"/>
      <c r="I18" s="340"/>
      <c r="J18" s="340"/>
      <c r="K18" s="340"/>
      <c r="L18" s="340"/>
      <c r="M18" s="340"/>
      <c r="N18" s="340"/>
      <c r="O18" s="381" t="str">
        <f t="shared" si="12"/>
        <v xml:space="preserve"> </v>
      </c>
      <c r="P18" s="340"/>
      <c r="Q18" s="340"/>
      <c r="R18" s="340"/>
      <c r="S18" s="341"/>
      <c r="T18" s="341"/>
      <c r="U18" s="341"/>
      <c r="V18" s="341"/>
      <c r="W18" s="341"/>
      <c r="X18" s="341"/>
      <c r="Y18" s="341"/>
      <c r="Z18" s="341"/>
      <c r="AA18" s="341"/>
      <c r="AB18" s="341"/>
      <c r="AC18" s="341"/>
      <c r="AD18" s="341"/>
      <c r="AE18" s="341"/>
      <c r="AF18" s="341"/>
      <c r="AG18" s="341"/>
      <c r="AH18" s="341"/>
      <c r="AI18" s="341"/>
      <c r="AJ18" s="341"/>
      <c r="AK18" s="341"/>
      <c r="AL18" s="341"/>
      <c r="AM18" s="341"/>
      <c r="AN18" s="341"/>
      <c r="AO18" s="341"/>
      <c r="AP18" s="341"/>
      <c r="AQ18" s="341"/>
      <c r="AR18" s="341"/>
      <c r="AS18" s="341"/>
      <c r="AT18" s="341"/>
      <c r="AU18" s="341"/>
      <c r="AV18" s="341"/>
      <c r="AW18" s="341"/>
      <c r="AX18" s="341"/>
      <c r="AY18" s="341"/>
      <c r="AZ18" s="341"/>
      <c r="BA18" s="341"/>
      <c r="BB18" s="341"/>
      <c r="BC18" s="341"/>
      <c r="BD18" s="341"/>
      <c r="BE18" s="341"/>
      <c r="BF18" s="341"/>
      <c r="BG18" s="341"/>
      <c r="BH18" s="341"/>
      <c r="BI18" s="341"/>
      <c r="BJ18" s="341"/>
      <c r="BK18" s="341"/>
      <c r="BL18" s="341"/>
      <c r="BM18" s="341"/>
      <c r="BN18" s="341"/>
      <c r="BO18" s="341"/>
      <c r="BP18" s="341"/>
      <c r="BQ18" s="341"/>
      <c r="BR18" s="341"/>
      <c r="BS18" s="341"/>
      <c r="BT18" s="341"/>
      <c r="BU18" s="341"/>
      <c r="BV18" s="341"/>
      <c r="BW18" s="341"/>
      <c r="BX18" s="341"/>
      <c r="BY18" s="341"/>
      <c r="BZ18" s="341"/>
      <c r="CA18" s="341" t="s">
        <v>296</v>
      </c>
      <c r="CB18" s="341"/>
      <c r="CC18" s="378">
        <f t="shared" si="4"/>
        <v>0</v>
      </c>
      <c r="CD18" s="378">
        <f t="shared" si="9"/>
        <v>0</v>
      </c>
      <c r="CE18" s="378">
        <f t="shared" si="10"/>
        <v>0</v>
      </c>
      <c r="CF18" s="378">
        <f t="shared" si="7"/>
        <v>0</v>
      </c>
      <c r="CG18" s="340"/>
      <c r="CH18" s="340"/>
      <c r="CI18" s="340"/>
      <c r="CJ18" s="379" t="str">
        <f t="shared" si="11"/>
        <v xml:space="preserve"> </v>
      </c>
      <c r="CK18" s="340"/>
      <c r="CL18" s="379" t="str">
        <f t="shared" si="2"/>
        <v xml:space="preserve"> </v>
      </c>
      <c r="CM18" s="340"/>
      <c r="CN18" s="340"/>
      <c r="CO18" s="378" t="str">
        <f t="shared" si="3"/>
        <v xml:space="preserve"> </v>
      </c>
      <c r="CP18" s="340"/>
      <c r="CQ18" s="340"/>
      <c r="CR18" s="340"/>
      <c r="CS18" s="378" t="str">
        <f t="shared" si="8"/>
        <v xml:space="preserve"> </v>
      </c>
      <c r="CT18" s="340"/>
      <c r="CU18" s="340"/>
      <c r="CV18" s="340"/>
      <c r="CW18" s="340"/>
      <c r="CX18" s="340"/>
      <c r="CY18" s="340"/>
      <c r="CZ18" s="340"/>
      <c r="DA18" s="340"/>
      <c r="DB18" s="340"/>
    </row>
    <row r="19" spans="1:106" x14ac:dyDescent="0.25">
      <c r="A19" s="522"/>
      <c r="B19" s="340"/>
      <c r="C19" s="340"/>
      <c r="D19" s="340"/>
      <c r="E19" s="340"/>
      <c r="F19" s="340"/>
      <c r="G19" s="340"/>
      <c r="H19" s="340"/>
      <c r="I19" s="340"/>
      <c r="J19" s="340"/>
      <c r="K19" s="340"/>
      <c r="L19" s="340"/>
      <c r="M19" s="340"/>
      <c r="N19" s="340"/>
      <c r="O19" s="381" t="str">
        <f t="shared" si="12"/>
        <v xml:space="preserve"> </v>
      </c>
      <c r="P19" s="340"/>
      <c r="Q19" s="340"/>
      <c r="R19" s="340"/>
      <c r="S19" s="341"/>
      <c r="T19" s="341"/>
      <c r="U19" s="341"/>
      <c r="V19" s="341"/>
      <c r="W19" s="341"/>
      <c r="X19" s="341"/>
      <c r="Y19" s="341"/>
      <c r="Z19" s="341"/>
      <c r="AA19" s="341"/>
      <c r="AB19" s="341"/>
      <c r="AC19" s="341"/>
      <c r="AD19" s="341"/>
      <c r="AE19" s="341"/>
      <c r="AF19" s="341"/>
      <c r="AG19" s="341"/>
      <c r="AH19" s="341"/>
      <c r="AI19" s="341"/>
      <c r="AJ19" s="341"/>
      <c r="AK19" s="341"/>
      <c r="AL19" s="341"/>
      <c r="AM19" s="341"/>
      <c r="AN19" s="341"/>
      <c r="AO19" s="341"/>
      <c r="AP19" s="341"/>
      <c r="AQ19" s="341"/>
      <c r="AR19" s="341"/>
      <c r="AS19" s="341"/>
      <c r="AT19" s="341"/>
      <c r="AU19" s="341"/>
      <c r="AV19" s="341"/>
      <c r="AW19" s="341"/>
      <c r="AX19" s="341"/>
      <c r="AY19" s="341"/>
      <c r="AZ19" s="341"/>
      <c r="BA19" s="341"/>
      <c r="BB19" s="341"/>
      <c r="BC19" s="341"/>
      <c r="BD19" s="341"/>
      <c r="BE19" s="341"/>
      <c r="BF19" s="341"/>
      <c r="BG19" s="341"/>
      <c r="BH19" s="341"/>
      <c r="BI19" s="341"/>
      <c r="BJ19" s="341"/>
      <c r="BK19" s="341"/>
      <c r="BL19" s="341"/>
      <c r="BM19" s="341"/>
      <c r="BN19" s="341"/>
      <c r="BO19" s="341"/>
      <c r="BP19" s="341"/>
      <c r="BQ19" s="341"/>
      <c r="BR19" s="341"/>
      <c r="BS19" s="341"/>
      <c r="BT19" s="341"/>
      <c r="BU19" s="341"/>
      <c r="BV19" s="341"/>
      <c r="BW19" s="341"/>
      <c r="BX19" s="341"/>
      <c r="BY19" s="341"/>
      <c r="BZ19" s="341"/>
      <c r="CA19" s="341" t="s">
        <v>296</v>
      </c>
      <c r="CB19" s="341"/>
      <c r="CC19" s="378">
        <f t="shared" si="4"/>
        <v>0</v>
      </c>
      <c r="CD19" s="378">
        <f t="shared" si="9"/>
        <v>0</v>
      </c>
      <c r="CE19" s="378">
        <f t="shared" si="10"/>
        <v>0</v>
      </c>
      <c r="CF19" s="378">
        <f t="shared" si="7"/>
        <v>0</v>
      </c>
      <c r="CG19" s="340"/>
      <c r="CH19" s="340"/>
      <c r="CI19" s="340"/>
      <c r="CJ19" s="379" t="str">
        <f t="shared" si="11"/>
        <v xml:space="preserve"> </v>
      </c>
      <c r="CK19" s="340"/>
      <c r="CL19" s="379" t="str">
        <f t="shared" si="2"/>
        <v xml:space="preserve"> </v>
      </c>
      <c r="CM19" s="340"/>
      <c r="CN19" s="340"/>
      <c r="CO19" s="378" t="str">
        <f t="shared" si="3"/>
        <v xml:space="preserve"> </v>
      </c>
      <c r="CP19" s="340"/>
      <c r="CQ19" s="340"/>
      <c r="CR19" s="340"/>
      <c r="CS19" s="378" t="str">
        <f t="shared" si="8"/>
        <v xml:space="preserve"> </v>
      </c>
      <c r="CT19" s="340"/>
      <c r="CU19" s="340"/>
      <c r="CV19" s="340"/>
      <c r="CW19" s="340"/>
      <c r="CX19" s="340"/>
      <c r="CY19" s="340"/>
      <c r="CZ19" s="340"/>
      <c r="DA19" s="340"/>
      <c r="DB19" s="340"/>
    </row>
    <row r="20" spans="1:106" x14ac:dyDescent="0.25">
      <c r="A20" s="522"/>
      <c r="B20" s="340"/>
      <c r="C20" s="340"/>
      <c r="D20" s="340"/>
      <c r="E20" s="340"/>
      <c r="F20" s="340"/>
      <c r="G20" s="340"/>
      <c r="H20" s="340"/>
      <c r="I20" s="340"/>
      <c r="J20" s="340"/>
      <c r="K20" s="340"/>
      <c r="L20" s="340"/>
      <c r="M20" s="340"/>
      <c r="N20" s="340"/>
      <c r="O20" s="381" t="str">
        <f t="shared" si="12"/>
        <v xml:space="preserve"> </v>
      </c>
      <c r="P20" s="340"/>
      <c r="Q20" s="340"/>
      <c r="R20" s="340"/>
      <c r="S20" s="341"/>
      <c r="T20" s="341"/>
      <c r="U20" s="341"/>
      <c r="V20" s="341"/>
      <c r="W20" s="341"/>
      <c r="X20" s="341"/>
      <c r="Y20" s="341"/>
      <c r="Z20" s="341"/>
      <c r="AA20" s="341"/>
      <c r="AB20" s="341"/>
      <c r="AC20" s="341"/>
      <c r="AD20" s="341"/>
      <c r="AE20" s="341"/>
      <c r="AF20" s="341"/>
      <c r="AG20" s="341"/>
      <c r="AH20" s="341"/>
      <c r="AI20" s="341"/>
      <c r="AJ20" s="341"/>
      <c r="AK20" s="341"/>
      <c r="AL20" s="341"/>
      <c r="AM20" s="341"/>
      <c r="AN20" s="341"/>
      <c r="AO20" s="341"/>
      <c r="AP20" s="341"/>
      <c r="AQ20" s="341"/>
      <c r="AR20" s="341"/>
      <c r="AS20" s="341"/>
      <c r="AT20" s="341"/>
      <c r="AU20" s="341"/>
      <c r="AV20" s="341"/>
      <c r="AW20" s="341"/>
      <c r="AX20" s="341"/>
      <c r="AY20" s="341"/>
      <c r="AZ20" s="341"/>
      <c r="BA20" s="341"/>
      <c r="BB20" s="341"/>
      <c r="BC20" s="341"/>
      <c r="BD20" s="341"/>
      <c r="BE20" s="341"/>
      <c r="BF20" s="341"/>
      <c r="BG20" s="341"/>
      <c r="BH20" s="341"/>
      <c r="BI20" s="341"/>
      <c r="BJ20" s="341"/>
      <c r="BK20" s="341"/>
      <c r="BL20" s="341"/>
      <c r="BM20" s="341"/>
      <c r="BN20" s="341"/>
      <c r="BO20" s="341"/>
      <c r="BP20" s="341"/>
      <c r="BQ20" s="341"/>
      <c r="BR20" s="341"/>
      <c r="BS20" s="341"/>
      <c r="BT20" s="341"/>
      <c r="BU20" s="341"/>
      <c r="BV20" s="341"/>
      <c r="BW20" s="341"/>
      <c r="BX20" s="341"/>
      <c r="BY20" s="341"/>
      <c r="BZ20" s="341"/>
      <c r="CA20" s="341" t="s">
        <v>296</v>
      </c>
      <c r="CB20" s="341"/>
      <c r="CC20" s="378">
        <f t="shared" si="4"/>
        <v>0</v>
      </c>
      <c r="CD20" s="378">
        <f t="shared" si="9"/>
        <v>0</v>
      </c>
      <c r="CE20" s="378">
        <f t="shared" si="10"/>
        <v>0</v>
      </c>
      <c r="CF20" s="378">
        <f t="shared" si="7"/>
        <v>0</v>
      </c>
      <c r="CG20" s="340"/>
      <c r="CH20" s="340"/>
      <c r="CI20" s="340"/>
      <c r="CJ20" s="379" t="str">
        <f t="shared" si="11"/>
        <v xml:space="preserve"> </v>
      </c>
      <c r="CK20" s="340"/>
      <c r="CL20" s="379" t="str">
        <f t="shared" si="2"/>
        <v xml:space="preserve"> </v>
      </c>
      <c r="CM20" s="340"/>
      <c r="CN20" s="340"/>
      <c r="CO20" s="378" t="str">
        <f t="shared" si="3"/>
        <v xml:space="preserve"> </v>
      </c>
      <c r="CP20" s="340"/>
      <c r="CQ20" s="340"/>
      <c r="CR20" s="340"/>
      <c r="CS20" s="378" t="str">
        <f t="shared" si="8"/>
        <v xml:space="preserve"> </v>
      </c>
      <c r="CT20" s="340"/>
      <c r="CU20" s="340"/>
      <c r="CV20" s="340"/>
      <c r="CW20" s="340"/>
      <c r="CX20" s="340"/>
      <c r="CY20" s="340"/>
      <c r="CZ20" s="340"/>
      <c r="DA20" s="340"/>
      <c r="DB20" s="340"/>
    </row>
    <row r="21" spans="1:106" x14ac:dyDescent="0.25">
      <c r="A21" s="522"/>
      <c r="B21" s="340"/>
      <c r="C21" s="340"/>
      <c r="D21" s="340"/>
      <c r="E21" s="340"/>
      <c r="F21" s="340"/>
      <c r="G21" s="340"/>
      <c r="H21" s="340"/>
      <c r="I21" s="340"/>
      <c r="J21" s="340"/>
      <c r="K21" s="340"/>
      <c r="L21" s="340"/>
      <c r="M21" s="340"/>
      <c r="N21" s="340"/>
      <c r="O21" s="381" t="str">
        <f t="shared" si="12"/>
        <v xml:space="preserve"> </v>
      </c>
      <c r="P21" s="340"/>
      <c r="Q21" s="340"/>
      <c r="R21" s="340"/>
      <c r="S21" s="341"/>
      <c r="T21" s="341"/>
      <c r="U21" s="341"/>
      <c r="V21" s="341"/>
      <c r="W21" s="341"/>
      <c r="X21" s="341"/>
      <c r="Y21" s="341"/>
      <c r="Z21" s="341"/>
      <c r="AA21" s="341"/>
      <c r="AB21" s="341"/>
      <c r="AC21" s="341"/>
      <c r="AD21" s="341"/>
      <c r="AE21" s="341"/>
      <c r="AF21" s="341"/>
      <c r="AG21" s="341"/>
      <c r="AH21" s="341"/>
      <c r="AI21" s="341"/>
      <c r="AJ21" s="341"/>
      <c r="AK21" s="341"/>
      <c r="AL21" s="341"/>
      <c r="AM21" s="341"/>
      <c r="AN21" s="341"/>
      <c r="AO21" s="341"/>
      <c r="AP21" s="341"/>
      <c r="AQ21" s="341"/>
      <c r="AR21" s="341"/>
      <c r="AS21" s="341"/>
      <c r="AT21" s="341"/>
      <c r="AU21" s="341"/>
      <c r="AV21" s="341"/>
      <c r="AW21" s="341"/>
      <c r="AX21" s="341"/>
      <c r="AY21" s="341"/>
      <c r="AZ21" s="341"/>
      <c r="BA21" s="341"/>
      <c r="BB21" s="341"/>
      <c r="BC21" s="341"/>
      <c r="BD21" s="341"/>
      <c r="BE21" s="341"/>
      <c r="BF21" s="341"/>
      <c r="BG21" s="341"/>
      <c r="BH21" s="341"/>
      <c r="BI21" s="341"/>
      <c r="BJ21" s="341"/>
      <c r="BK21" s="341"/>
      <c r="BL21" s="341"/>
      <c r="BM21" s="341"/>
      <c r="BN21" s="341"/>
      <c r="BO21" s="341"/>
      <c r="BP21" s="341"/>
      <c r="BQ21" s="341"/>
      <c r="BR21" s="341"/>
      <c r="BS21" s="341"/>
      <c r="BT21" s="341"/>
      <c r="BU21" s="341"/>
      <c r="BV21" s="341"/>
      <c r="BW21" s="341"/>
      <c r="BX21" s="341"/>
      <c r="BY21" s="341"/>
      <c r="BZ21" s="341"/>
      <c r="CA21" s="341" t="s">
        <v>296</v>
      </c>
      <c r="CB21" s="341"/>
      <c r="CC21" s="378">
        <f t="shared" si="4"/>
        <v>0</v>
      </c>
      <c r="CD21" s="378">
        <f t="shared" si="9"/>
        <v>0</v>
      </c>
      <c r="CE21" s="378">
        <f t="shared" si="10"/>
        <v>0</v>
      </c>
      <c r="CF21" s="378">
        <f t="shared" si="7"/>
        <v>0</v>
      </c>
      <c r="CG21" s="340"/>
      <c r="CH21" s="340"/>
      <c r="CI21" s="340"/>
      <c r="CJ21" s="379" t="str">
        <f t="shared" si="11"/>
        <v xml:space="preserve"> </v>
      </c>
      <c r="CK21" s="340"/>
      <c r="CL21" s="379" t="str">
        <f t="shared" si="2"/>
        <v xml:space="preserve"> </v>
      </c>
      <c r="CM21" s="340"/>
      <c r="CN21" s="340"/>
      <c r="CO21" s="378" t="str">
        <f t="shared" si="3"/>
        <v xml:space="preserve"> </v>
      </c>
      <c r="CP21" s="340"/>
      <c r="CQ21" s="340"/>
      <c r="CR21" s="340"/>
      <c r="CS21" s="378" t="str">
        <f t="shared" si="8"/>
        <v xml:space="preserve"> </v>
      </c>
      <c r="CT21" s="340"/>
      <c r="CU21" s="340"/>
      <c r="CV21" s="340"/>
      <c r="CW21" s="340"/>
      <c r="CX21" s="340"/>
      <c r="CY21" s="340"/>
      <c r="CZ21" s="340"/>
      <c r="DA21" s="340"/>
      <c r="DB21" s="340"/>
    </row>
    <row r="22" spans="1:106" x14ac:dyDescent="0.25">
      <c r="A22" s="522"/>
      <c r="B22" s="340"/>
      <c r="C22" s="340"/>
      <c r="D22" s="340"/>
      <c r="E22" s="340"/>
      <c r="F22" s="340"/>
      <c r="G22" s="340"/>
      <c r="H22" s="340"/>
      <c r="I22" s="340"/>
      <c r="J22" s="340"/>
      <c r="K22" s="340"/>
      <c r="L22" s="340"/>
      <c r="M22" s="340"/>
      <c r="N22" s="340"/>
      <c r="O22" s="381" t="str">
        <f t="shared" si="12"/>
        <v xml:space="preserve"> </v>
      </c>
      <c r="P22" s="340"/>
      <c r="Q22" s="340"/>
      <c r="R22" s="340"/>
      <c r="S22" s="341"/>
      <c r="T22" s="341"/>
      <c r="U22" s="341"/>
      <c r="V22" s="341"/>
      <c r="W22" s="341"/>
      <c r="X22" s="341"/>
      <c r="Y22" s="341"/>
      <c r="Z22" s="341"/>
      <c r="AA22" s="341"/>
      <c r="AB22" s="341"/>
      <c r="AC22" s="341"/>
      <c r="AD22" s="341"/>
      <c r="AE22" s="341"/>
      <c r="AF22" s="341"/>
      <c r="AG22" s="341"/>
      <c r="AH22" s="341"/>
      <c r="AI22" s="341"/>
      <c r="AJ22" s="341"/>
      <c r="AK22" s="341"/>
      <c r="AL22" s="341"/>
      <c r="AM22" s="341"/>
      <c r="AN22" s="341"/>
      <c r="AO22" s="341"/>
      <c r="AP22" s="341"/>
      <c r="AQ22" s="341"/>
      <c r="AR22" s="341"/>
      <c r="AS22" s="341"/>
      <c r="AT22" s="341"/>
      <c r="AU22" s="341"/>
      <c r="AV22" s="341"/>
      <c r="AW22" s="341"/>
      <c r="AX22" s="341"/>
      <c r="AY22" s="341"/>
      <c r="AZ22" s="341"/>
      <c r="BA22" s="341"/>
      <c r="BB22" s="341"/>
      <c r="BC22" s="341"/>
      <c r="BD22" s="341"/>
      <c r="BE22" s="341"/>
      <c r="BF22" s="341"/>
      <c r="BG22" s="341"/>
      <c r="BH22" s="341"/>
      <c r="BI22" s="341"/>
      <c r="BJ22" s="341"/>
      <c r="BK22" s="341"/>
      <c r="BL22" s="341"/>
      <c r="BM22" s="341"/>
      <c r="BN22" s="341"/>
      <c r="BO22" s="341"/>
      <c r="BP22" s="341"/>
      <c r="BQ22" s="341"/>
      <c r="BR22" s="341"/>
      <c r="BS22" s="341"/>
      <c r="BT22" s="341"/>
      <c r="BU22" s="341"/>
      <c r="BV22" s="341"/>
      <c r="BW22" s="341"/>
      <c r="BX22" s="341"/>
      <c r="BY22" s="341"/>
      <c r="BZ22" s="341"/>
      <c r="CA22" s="341" t="s">
        <v>296</v>
      </c>
      <c r="CB22" s="341"/>
      <c r="CC22" s="378">
        <f t="shared" si="4"/>
        <v>0</v>
      </c>
      <c r="CD22" s="378">
        <f t="shared" si="9"/>
        <v>0</v>
      </c>
      <c r="CE22" s="378">
        <f t="shared" si="10"/>
        <v>0</v>
      </c>
      <c r="CF22" s="378">
        <f t="shared" si="7"/>
        <v>0</v>
      </c>
      <c r="CG22" s="340"/>
      <c r="CH22" s="340"/>
      <c r="CI22" s="340"/>
      <c r="CJ22" s="379" t="str">
        <f t="shared" si="11"/>
        <v xml:space="preserve"> </v>
      </c>
      <c r="CK22" s="340"/>
      <c r="CL22" s="379" t="str">
        <f t="shared" si="2"/>
        <v xml:space="preserve"> </v>
      </c>
      <c r="CM22" s="340"/>
      <c r="CN22" s="340"/>
      <c r="CO22" s="378" t="str">
        <f t="shared" si="3"/>
        <v xml:space="preserve"> </v>
      </c>
      <c r="CP22" s="340"/>
      <c r="CQ22" s="340"/>
      <c r="CR22" s="340"/>
      <c r="CS22" s="378" t="str">
        <f t="shared" si="8"/>
        <v xml:space="preserve"> </v>
      </c>
      <c r="CT22" s="340"/>
      <c r="CU22" s="340"/>
      <c r="CV22" s="340"/>
      <c r="CW22" s="340"/>
      <c r="CX22" s="340"/>
      <c r="CY22" s="340"/>
      <c r="CZ22" s="340"/>
      <c r="DA22" s="340"/>
      <c r="DB22" s="340"/>
    </row>
    <row r="23" spans="1:106" x14ac:dyDescent="0.25">
      <c r="A23" s="522"/>
      <c r="B23" s="340"/>
      <c r="C23" s="340"/>
      <c r="D23" s="340"/>
      <c r="E23" s="340"/>
      <c r="F23" s="340"/>
      <c r="G23" s="340"/>
      <c r="H23" s="340"/>
      <c r="I23" s="340"/>
      <c r="J23" s="340"/>
      <c r="K23" s="340"/>
      <c r="L23" s="340"/>
      <c r="M23" s="340"/>
      <c r="N23" s="340"/>
      <c r="O23" s="381" t="str">
        <f t="shared" si="12"/>
        <v xml:space="preserve"> </v>
      </c>
      <c r="P23" s="340"/>
      <c r="Q23" s="340"/>
      <c r="R23" s="340"/>
      <c r="S23" s="341"/>
      <c r="T23" s="341"/>
      <c r="U23" s="341"/>
      <c r="V23" s="341"/>
      <c r="W23" s="341"/>
      <c r="X23" s="341"/>
      <c r="Y23" s="341"/>
      <c r="Z23" s="341"/>
      <c r="AA23" s="341"/>
      <c r="AB23" s="341"/>
      <c r="AC23" s="341"/>
      <c r="AD23" s="341"/>
      <c r="AE23" s="341"/>
      <c r="AF23" s="341"/>
      <c r="AG23" s="341"/>
      <c r="AH23" s="341"/>
      <c r="AI23" s="341"/>
      <c r="AJ23" s="341"/>
      <c r="AK23" s="341"/>
      <c r="AL23" s="341"/>
      <c r="AM23" s="341"/>
      <c r="AN23" s="341"/>
      <c r="AO23" s="341"/>
      <c r="AP23" s="341"/>
      <c r="AQ23" s="341"/>
      <c r="AR23" s="341"/>
      <c r="AS23" s="341"/>
      <c r="AT23" s="341"/>
      <c r="AU23" s="341"/>
      <c r="AV23" s="341"/>
      <c r="AW23" s="341"/>
      <c r="AX23" s="341"/>
      <c r="AY23" s="341"/>
      <c r="AZ23" s="341"/>
      <c r="BA23" s="341"/>
      <c r="BB23" s="341"/>
      <c r="BC23" s="341"/>
      <c r="BD23" s="341"/>
      <c r="BE23" s="341"/>
      <c r="BF23" s="341"/>
      <c r="BG23" s="341"/>
      <c r="BH23" s="341"/>
      <c r="BI23" s="341"/>
      <c r="BJ23" s="341"/>
      <c r="BK23" s="341"/>
      <c r="BL23" s="341"/>
      <c r="BM23" s="341"/>
      <c r="BN23" s="341"/>
      <c r="BO23" s="341"/>
      <c r="BP23" s="341"/>
      <c r="BQ23" s="341"/>
      <c r="BR23" s="341"/>
      <c r="BS23" s="341"/>
      <c r="BT23" s="341"/>
      <c r="BU23" s="341"/>
      <c r="BV23" s="341"/>
      <c r="BW23" s="341"/>
      <c r="BX23" s="341"/>
      <c r="BY23" s="341"/>
      <c r="BZ23" s="341"/>
      <c r="CA23" s="341" t="s">
        <v>296</v>
      </c>
      <c r="CB23" s="341"/>
      <c r="CC23" s="378">
        <f t="shared" si="4"/>
        <v>0</v>
      </c>
      <c r="CD23" s="378">
        <f t="shared" si="9"/>
        <v>0</v>
      </c>
      <c r="CE23" s="378">
        <f t="shared" si="10"/>
        <v>0</v>
      </c>
      <c r="CF23" s="378">
        <f t="shared" si="7"/>
        <v>0</v>
      </c>
      <c r="CG23" s="340"/>
      <c r="CH23" s="340"/>
      <c r="CI23" s="340"/>
      <c r="CJ23" s="379" t="str">
        <f t="shared" si="11"/>
        <v xml:space="preserve"> </v>
      </c>
      <c r="CK23" s="340"/>
      <c r="CL23" s="379" t="str">
        <f t="shared" si="2"/>
        <v xml:space="preserve"> </v>
      </c>
      <c r="CM23" s="340"/>
      <c r="CN23" s="340"/>
      <c r="CO23" s="378" t="str">
        <f t="shared" si="3"/>
        <v xml:space="preserve"> </v>
      </c>
      <c r="CP23" s="340"/>
      <c r="CQ23" s="340"/>
      <c r="CR23" s="340"/>
      <c r="CS23" s="378" t="str">
        <f t="shared" si="8"/>
        <v xml:space="preserve"> </v>
      </c>
      <c r="CT23" s="340"/>
      <c r="CU23" s="340"/>
      <c r="CV23" s="340"/>
      <c r="CW23" s="340"/>
      <c r="CX23" s="340"/>
      <c r="CY23" s="340"/>
      <c r="CZ23" s="340"/>
      <c r="DA23" s="340"/>
      <c r="DB23" s="340"/>
    </row>
    <row r="24" spans="1:106" x14ac:dyDescent="0.25">
      <c r="A24" s="522"/>
      <c r="B24" s="340"/>
      <c r="C24" s="340"/>
      <c r="D24" s="340"/>
      <c r="E24" s="340"/>
      <c r="F24" s="340"/>
      <c r="G24" s="340"/>
      <c r="H24" s="340"/>
      <c r="I24" s="340"/>
      <c r="J24" s="340"/>
      <c r="K24" s="340"/>
      <c r="L24" s="340"/>
      <c r="M24" s="340"/>
      <c r="N24" s="340"/>
      <c r="O24" s="381" t="str">
        <f t="shared" si="12"/>
        <v xml:space="preserve"> </v>
      </c>
      <c r="P24" s="340"/>
      <c r="Q24" s="340"/>
      <c r="R24" s="340"/>
      <c r="S24" s="341"/>
      <c r="T24" s="341"/>
      <c r="U24" s="341"/>
      <c r="V24" s="341"/>
      <c r="W24" s="341"/>
      <c r="X24" s="341"/>
      <c r="Y24" s="341"/>
      <c r="Z24" s="341"/>
      <c r="AA24" s="341"/>
      <c r="AB24" s="341"/>
      <c r="AC24" s="341"/>
      <c r="AD24" s="341"/>
      <c r="AE24" s="341"/>
      <c r="AF24" s="341"/>
      <c r="AG24" s="341"/>
      <c r="AH24" s="341"/>
      <c r="AI24" s="341"/>
      <c r="AJ24" s="341"/>
      <c r="AK24" s="341"/>
      <c r="AL24" s="341"/>
      <c r="AM24" s="341"/>
      <c r="AN24" s="341"/>
      <c r="AO24" s="341"/>
      <c r="AP24" s="341"/>
      <c r="AQ24" s="341"/>
      <c r="AR24" s="341"/>
      <c r="AS24" s="341"/>
      <c r="AT24" s="341"/>
      <c r="AU24" s="341"/>
      <c r="AV24" s="341"/>
      <c r="AW24" s="341"/>
      <c r="AX24" s="341"/>
      <c r="AY24" s="341"/>
      <c r="AZ24" s="341"/>
      <c r="BA24" s="341"/>
      <c r="BB24" s="341"/>
      <c r="BC24" s="341"/>
      <c r="BD24" s="341"/>
      <c r="BE24" s="341"/>
      <c r="BF24" s="341"/>
      <c r="BG24" s="341"/>
      <c r="BH24" s="341"/>
      <c r="BI24" s="341"/>
      <c r="BJ24" s="341"/>
      <c r="BK24" s="341"/>
      <c r="BL24" s="341"/>
      <c r="BM24" s="341"/>
      <c r="BN24" s="341"/>
      <c r="BO24" s="341"/>
      <c r="BP24" s="341"/>
      <c r="BQ24" s="341"/>
      <c r="BR24" s="341"/>
      <c r="BS24" s="341"/>
      <c r="BT24" s="341"/>
      <c r="BU24" s="341"/>
      <c r="BV24" s="341"/>
      <c r="BW24" s="341"/>
      <c r="BX24" s="341"/>
      <c r="BY24" s="341"/>
      <c r="BZ24" s="341"/>
      <c r="CA24" s="341" t="s">
        <v>296</v>
      </c>
      <c r="CB24" s="341"/>
      <c r="CC24" s="378">
        <f t="shared" si="4"/>
        <v>0</v>
      </c>
      <c r="CD24" s="378">
        <f t="shared" si="9"/>
        <v>0</v>
      </c>
      <c r="CE24" s="378">
        <f t="shared" si="10"/>
        <v>0</v>
      </c>
      <c r="CF24" s="378">
        <f t="shared" si="7"/>
        <v>0</v>
      </c>
      <c r="CG24" s="340"/>
      <c r="CH24" s="340"/>
      <c r="CI24" s="340"/>
      <c r="CJ24" s="379" t="str">
        <f t="shared" si="11"/>
        <v xml:space="preserve"> </v>
      </c>
      <c r="CK24" s="340"/>
      <c r="CL24" s="379" t="str">
        <f t="shared" si="2"/>
        <v xml:space="preserve"> </v>
      </c>
      <c r="CM24" s="340"/>
      <c r="CN24" s="340"/>
      <c r="CO24" s="378" t="str">
        <f t="shared" si="3"/>
        <v xml:space="preserve"> </v>
      </c>
      <c r="CP24" s="340"/>
      <c r="CQ24" s="340"/>
      <c r="CR24" s="340"/>
      <c r="CS24" s="378" t="str">
        <f t="shared" si="8"/>
        <v xml:space="preserve"> </v>
      </c>
      <c r="CT24" s="340"/>
      <c r="CU24" s="340"/>
      <c r="CV24" s="340"/>
      <c r="CW24" s="340"/>
      <c r="CX24" s="340"/>
      <c r="CY24" s="340"/>
      <c r="CZ24" s="340"/>
      <c r="DA24" s="340"/>
      <c r="DB24" s="340"/>
    </row>
    <row r="25" spans="1:106" x14ac:dyDescent="0.25">
      <c r="A25" s="522"/>
      <c r="B25" s="340"/>
      <c r="C25" s="340"/>
      <c r="D25" s="340"/>
      <c r="E25" s="340"/>
      <c r="F25" s="340"/>
      <c r="G25" s="340"/>
      <c r="H25" s="340"/>
      <c r="I25" s="340"/>
      <c r="J25" s="340"/>
      <c r="K25" s="340"/>
      <c r="L25" s="340"/>
      <c r="M25" s="340"/>
      <c r="N25" s="340"/>
      <c r="O25" s="381" t="str">
        <f t="shared" si="12"/>
        <v xml:space="preserve"> </v>
      </c>
      <c r="P25" s="340"/>
      <c r="Q25" s="340"/>
      <c r="R25" s="340"/>
      <c r="S25" s="341"/>
      <c r="T25" s="341"/>
      <c r="U25" s="341"/>
      <c r="V25" s="341"/>
      <c r="W25" s="341"/>
      <c r="X25" s="341"/>
      <c r="Y25" s="341"/>
      <c r="Z25" s="341"/>
      <c r="AA25" s="341"/>
      <c r="AB25" s="341"/>
      <c r="AC25" s="341"/>
      <c r="AD25" s="341"/>
      <c r="AE25" s="341"/>
      <c r="AF25" s="341"/>
      <c r="AG25" s="341"/>
      <c r="AH25" s="341"/>
      <c r="AI25" s="341"/>
      <c r="AJ25" s="341"/>
      <c r="AK25" s="341"/>
      <c r="AL25" s="341"/>
      <c r="AM25" s="341"/>
      <c r="AN25" s="341"/>
      <c r="AO25" s="341"/>
      <c r="AP25" s="341"/>
      <c r="AQ25" s="341"/>
      <c r="AR25" s="341"/>
      <c r="AS25" s="341"/>
      <c r="AT25" s="341"/>
      <c r="AU25" s="341"/>
      <c r="AV25" s="341"/>
      <c r="AW25" s="341"/>
      <c r="AX25" s="341"/>
      <c r="AY25" s="341"/>
      <c r="AZ25" s="341"/>
      <c r="BA25" s="341"/>
      <c r="BB25" s="341"/>
      <c r="BC25" s="341"/>
      <c r="BD25" s="341"/>
      <c r="BE25" s="341"/>
      <c r="BF25" s="341"/>
      <c r="BG25" s="341"/>
      <c r="BH25" s="341"/>
      <c r="BI25" s="341"/>
      <c r="BJ25" s="341"/>
      <c r="BK25" s="341"/>
      <c r="BL25" s="341"/>
      <c r="BM25" s="341"/>
      <c r="BN25" s="341"/>
      <c r="BO25" s="341"/>
      <c r="BP25" s="341"/>
      <c r="BQ25" s="341"/>
      <c r="BR25" s="341"/>
      <c r="BS25" s="341"/>
      <c r="BT25" s="341"/>
      <c r="BU25" s="341"/>
      <c r="BV25" s="341"/>
      <c r="BW25" s="341"/>
      <c r="BX25" s="341"/>
      <c r="BY25" s="341"/>
      <c r="BZ25" s="341"/>
      <c r="CA25" s="341" t="s">
        <v>296</v>
      </c>
      <c r="CB25" s="341"/>
      <c r="CC25" s="378">
        <f t="shared" si="4"/>
        <v>0</v>
      </c>
      <c r="CD25" s="378">
        <f t="shared" si="9"/>
        <v>0</v>
      </c>
      <c r="CE25" s="378">
        <f t="shared" si="10"/>
        <v>0</v>
      </c>
      <c r="CF25" s="378">
        <f t="shared" si="7"/>
        <v>0</v>
      </c>
      <c r="CG25" s="340"/>
      <c r="CH25" s="340"/>
      <c r="CI25" s="340"/>
      <c r="CJ25" s="379" t="str">
        <f t="shared" si="11"/>
        <v xml:space="preserve"> </v>
      </c>
      <c r="CK25" s="340"/>
      <c r="CL25" s="379" t="str">
        <f t="shared" si="2"/>
        <v xml:space="preserve"> </v>
      </c>
      <c r="CM25" s="340"/>
      <c r="CN25" s="340"/>
      <c r="CO25" s="378" t="str">
        <f t="shared" si="3"/>
        <v xml:space="preserve"> </v>
      </c>
      <c r="CP25" s="340"/>
      <c r="CQ25" s="340"/>
      <c r="CR25" s="340"/>
      <c r="CS25" s="378" t="str">
        <f t="shared" si="8"/>
        <v xml:space="preserve"> </v>
      </c>
      <c r="CT25" s="340"/>
      <c r="CU25" s="340"/>
      <c r="CV25" s="340"/>
      <c r="CW25" s="340"/>
      <c r="CX25" s="340"/>
      <c r="CY25" s="340"/>
      <c r="CZ25" s="340"/>
      <c r="DA25" s="340"/>
      <c r="DB25" s="340"/>
    </row>
    <row r="26" spans="1:106" x14ac:dyDescent="0.25">
      <c r="A26" s="522"/>
      <c r="B26" s="340"/>
      <c r="C26" s="340"/>
      <c r="D26" s="340"/>
      <c r="E26" s="340"/>
      <c r="F26" s="340"/>
      <c r="G26" s="340"/>
      <c r="H26" s="340"/>
      <c r="I26" s="340"/>
      <c r="J26" s="340"/>
      <c r="K26" s="340"/>
      <c r="L26" s="340"/>
      <c r="M26" s="340"/>
      <c r="N26" s="340"/>
      <c r="O26" s="381" t="str">
        <f t="shared" si="12"/>
        <v xml:space="preserve"> </v>
      </c>
      <c r="P26" s="340"/>
      <c r="Q26" s="340"/>
      <c r="R26" s="340"/>
      <c r="S26" s="341"/>
      <c r="T26" s="341"/>
      <c r="U26" s="341"/>
      <c r="V26" s="341"/>
      <c r="W26" s="341"/>
      <c r="X26" s="341"/>
      <c r="Y26" s="341"/>
      <c r="Z26" s="341"/>
      <c r="AA26" s="341"/>
      <c r="AB26" s="341"/>
      <c r="AC26" s="341"/>
      <c r="AD26" s="341"/>
      <c r="AE26" s="341"/>
      <c r="AF26" s="341"/>
      <c r="AG26" s="341"/>
      <c r="AH26" s="341"/>
      <c r="AI26" s="341"/>
      <c r="AJ26" s="341"/>
      <c r="AK26" s="341"/>
      <c r="AL26" s="341"/>
      <c r="AM26" s="341"/>
      <c r="AN26" s="341"/>
      <c r="AO26" s="341"/>
      <c r="AP26" s="341"/>
      <c r="AQ26" s="341"/>
      <c r="AR26" s="341"/>
      <c r="AS26" s="341"/>
      <c r="AT26" s="341"/>
      <c r="AU26" s="341"/>
      <c r="AV26" s="341"/>
      <c r="AW26" s="341"/>
      <c r="AX26" s="341"/>
      <c r="AY26" s="341"/>
      <c r="AZ26" s="341"/>
      <c r="BA26" s="341"/>
      <c r="BB26" s="341"/>
      <c r="BC26" s="341"/>
      <c r="BD26" s="341"/>
      <c r="BE26" s="341"/>
      <c r="BF26" s="341"/>
      <c r="BG26" s="341"/>
      <c r="BH26" s="341"/>
      <c r="BI26" s="341"/>
      <c r="BJ26" s="341"/>
      <c r="BK26" s="341"/>
      <c r="BL26" s="341"/>
      <c r="BM26" s="341"/>
      <c r="BN26" s="341"/>
      <c r="BO26" s="341"/>
      <c r="BP26" s="341"/>
      <c r="BQ26" s="341"/>
      <c r="BR26" s="341"/>
      <c r="BS26" s="341"/>
      <c r="BT26" s="341"/>
      <c r="BU26" s="341"/>
      <c r="BV26" s="341"/>
      <c r="BW26" s="341"/>
      <c r="BX26" s="341"/>
      <c r="BY26" s="341"/>
      <c r="BZ26" s="341"/>
      <c r="CA26" s="341" t="s">
        <v>296</v>
      </c>
      <c r="CB26" s="341"/>
      <c r="CC26" s="378">
        <f t="shared" si="4"/>
        <v>0</v>
      </c>
      <c r="CD26" s="378">
        <f t="shared" si="9"/>
        <v>0</v>
      </c>
      <c r="CE26" s="378">
        <f t="shared" si="10"/>
        <v>0</v>
      </c>
      <c r="CF26" s="378">
        <f t="shared" si="7"/>
        <v>0</v>
      </c>
      <c r="CG26" s="340"/>
      <c r="CH26" s="340"/>
      <c r="CI26" s="340"/>
      <c r="CJ26" s="379" t="str">
        <f t="shared" si="11"/>
        <v xml:space="preserve"> </v>
      </c>
      <c r="CK26" s="340"/>
      <c r="CL26" s="379" t="str">
        <f t="shared" si="2"/>
        <v xml:space="preserve"> </v>
      </c>
      <c r="CM26" s="340"/>
      <c r="CN26" s="340"/>
      <c r="CO26" s="378" t="str">
        <f t="shared" si="3"/>
        <v xml:space="preserve"> </v>
      </c>
      <c r="CP26" s="340"/>
      <c r="CQ26" s="340"/>
      <c r="CR26" s="340"/>
      <c r="CS26" s="378" t="str">
        <f t="shared" si="8"/>
        <v xml:space="preserve"> </v>
      </c>
      <c r="CT26" s="340"/>
      <c r="CU26" s="340"/>
      <c r="CV26" s="340"/>
      <c r="CW26" s="340"/>
      <c r="CX26" s="340"/>
      <c r="CY26" s="340"/>
      <c r="CZ26" s="340"/>
      <c r="DA26" s="340"/>
      <c r="DB26" s="340"/>
    </row>
    <row r="27" spans="1:106" x14ac:dyDescent="0.25">
      <c r="A27" s="522"/>
      <c r="B27" s="340"/>
      <c r="C27" s="340"/>
      <c r="D27" s="340"/>
      <c r="E27" s="340"/>
      <c r="F27" s="340"/>
      <c r="G27" s="340"/>
      <c r="H27" s="340"/>
      <c r="I27" s="340"/>
      <c r="J27" s="340"/>
      <c r="K27" s="340"/>
      <c r="L27" s="340"/>
      <c r="M27" s="340"/>
      <c r="N27" s="340"/>
      <c r="O27" s="381" t="str">
        <f t="shared" si="12"/>
        <v xml:space="preserve"> </v>
      </c>
      <c r="P27" s="340"/>
      <c r="Q27" s="340"/>
      <c r="R27" s="340"/>
      <c r="S27" s="341"/>
      <c r="T27" s="341"/>
      <c r="U27" s="341"/>
      <c r="V27" s="341"/>
      <c r="W27" s="341"/>
      <c r="X27" s="341"/>
      <c r="Y27" s="341"/>
      <c r="Z27" s="341"/>
      <c r="AA27" s="341"/>
      <c r="AB27" s="341"/>
      <c r="AC27" s="341"/>
      <c r="AD27" s="341"/>
      <c r="AE27" s="341"/>
      <c r="AF27" s="341"/>
      <c r="AG27" s="341"/>
      <c r="AH27" s="341"/>
      <c r="AI27" s="341"/>
      <c r="AJ27" s="341"/>
      <c r="AK27" s="341"/>
      <c r="AL27" s="341"/>
      <c r="AM27" s="341"/>
      <c r="AN27" s="341"/>
      <c r="AO27" s="341"/>
      <c r="AP27" s="341"/>
      <c r="AQ27" s="341"/>
      <c r="AR27" s="341"/>
      <c r="AS27" s="341"/>
      <c r="AT27" s="341"/>
      <c r="AU27" s="341"/>
      <c r="AV27" s="341"/>
      <c r="AW27" s="341"/>
      <c r="AX27" s="341"/>
      <c r="AY27" s="341"/>
      <c r="AZ27" s="341"/>
      <c r="BA27" s="341"/>
      <c r="BB27" s="341"/>
      <c r="BC27" s="341"/>
      <c r="BD27" s="341"/>
      <c r="BE27" s="341"/>
      <c r="BF27" s="341"/>
      <c r="BG27" s="341"/>
      <c r="BH27" s="341"/>
      <c r="BI27" s="341"/>
      <c r="BJ27" s="341"/>
      <c r="BK27" s="341"/>
      <c r="BL27" s="341"/>
      <c r="BM27" s="341"/>
      <c r="BN27" s="341"/>
      <c r="BO27" s="341"/>
      <c r="BP27" s="341"/>
      <c r="BQ27" s="341"/>
      <c r="BR27" s="341"/>
      <c r="BS27" s="341"/>
      <c r="BT27" s="341"/>
      <c r="BU27" s="341"/>
      <c r="BV27" s="341"/>
      <c r="BW27" s="341"/>
      <c r="BX27" s="341"/>
      <c r="BY27" s="341"/>
      <c r="BZ27" s="341"/>
      <c r="CA27" s="341" t="s">
        <v>296</v>
      </c>
      <c r="CB27" s="341"/>
      <c r="CC27" s="378">
        <f t="shared" si="4"/>
        <v>0</v>
      </c>
      <c r="CD27" s="378">
        <f t="shared" si="9"/>
        <v>0</v>
      </c>
      <c r="CE27" s="378">
        <f t="shared" si="10"/>
        <v>0</v>
      </c>
      <c r="CF27" s="378">
        <f t="shared" si="7"/>
        <v>0</v>
      </c>
      <c r="CG27" s="340"/>
      <c r="CH27" s="340"/>
      <c r="CI27" s="340"/>
      <c r="CJ27" s="379" t="str">
        <f t="shared" si="11"/>
        <v xml:space="preserve"> </v>
      </c>
      <c r="CK27" s="340"/>
      <c r="CL27" s="379" t="str">
        <f t="shared" si="2"/>
        <v xml:space="preserve"> </v>
      </c>
      <c r="CM27" s="340"/>
      <c r="CN27" s="340"/>
      <c r="CO27" s="378" t="str">
        <f t="shared" si="3"/>
        <v xml:space="preserve"> </v>
      </c>
      <c r="CP27" s="340"/>
      <c r="CQ27" s="340"/>
      <c r="CR27" s="340"/>
      <c r="CS27" s="378" t="str">
        <f t="shared" si="8"/>
        <v xml:space="preserve"> </v>
      </c>
      <c r="CT27" s="340"/>
      <c r="CU27" s="340"/>
      <c r="CV27" s="340"/>
      <c r="CW27" s="340"/>
      <c r="CX27" s="340"/>
      <c r="CY27" s="340"/>
      <c r="CZ27" s="340"/>
      <c r="DA27" s="340"/>
      <c r="DB27" s="340"/>
    </row>
    <row r="28" spans="1:106" x14ac:dyDescent="0.25">
      <c r="A28" s="522"/>
      <c r="B28" s="340"/>
      <c r="C28" s="340"/>
      <c r="D28" s="340"/>
      <c r="E28" s="340"/>
      <c r="F28" s="340"/>
      <c r="G28" s="340"/>
      <c r="H28" s="340"/>
      <c r="I28" s="340"/>
      <c r="J28" s="340"/>
      <c r="K28" s="340"/>
      <c r="L28" s="340"/>
      <c r="M28" s="340"/>
      <c r="N28" s="340"/>
      <c r="O28" s="381" t="str">
        <f t="shared" si="12"/>
        <v xml:space="preserve"> </v>
      </c>
      <c r="P28" s="340"/>
      <c r="Q28" s="340"/>
      <c r="R28" s="340"/>
      <c r="S28" s="341"/>
      <c r="T28" s="341"/>
      <c r="U28" s="341"/>
      <c r="V28" s="341"/>
      <c r="W28" s="341"/>
      <c r="X28" s="341"/>
      <c r="Y28" s="341"/>
      <c r="Z28" s="341"/>
      <c r="AA28" s="341"/>
      <c r="AB28" s="341"/>
      <c r="AC28" s="341"/>
      <c r="AD28" s="341"/>
      <c r="AE28" s="341"/>
      <c r="AF28" s="341"/>
      <c r="AG28" s="341"/>
      <c r="AH28" s="341"/>
      <c r="AI28" s="341"/>
      <c r="AJ28" s="341"/>
      <c r="AK28" s="341"/>
      <c r="AL28" s="341"/>
      <c r="AM28" s="341"/>
      <c r="AN28" s="341"/>
      <c r="AO28" s="341"/>
      <c r="AP28" s="341"/>
      <c r="AQ28" s="341"/>
      <c r="AR28" s="341"/>
      <c r="AS28" s="341"/>
      <c r="AT28" s="341"/>
      <c r="AU28" s="341"/>
      <c r="AV28" s="341"/>
      <c r="AW28" s="341"/>
      <c r="AX28" s="341"/>
      <c r="AY28" s="341"/>
      <c r="AZ28" s="341"/>
      <c r="BA28" s="341"/>
      <c r="BB28" s="341"/>
      <c r="BC28" s="341"/>
      <c r="BD28" s="341"/>
      <c r="BE28" s="341"/>
      <c r="BF28" s="341"/>
      <c r="BG28" s="341"/>
      <c r="BH28" s="341"/>
      <c r="BI28" s="341"/>
      <c r="BJ28" s="341"/>
      <c r="BK28" s="341"/>
      <c r="BL28" s="341"/>
      <c r="BM28" s="341"/>
      <c r="BN28" s="341"/>
      <c r="BO28" s="341"/>
      <c r="BP28" s="341"/>
      <c r="BQ28" s="341"/>
      <c r="BR28" s="341"/>
      <c r="BS28" s="341"/>
      <c r="BT28" s="341"/>
      <c r="BU28" s="341"/>
      <c r="BV28" s="341"/>
      <c r="BW28" s="341"/>
      <c r="BX28" s="341"/>
      <c r="BY28" s="341"/>
      <c r="BZ28" s="341"/>
      <c r="CA28" s="341" t="s">
        <v>296</v>
      </c>
      <c r="CB28" s="341"/>
      <c r="CC28" s="378">
        <f t="shared" si="4"/>
        <v>0</v>
      </c>
      <c r="CD28" s="378">
        <f t="shared" si="9"/>
        <v>0</v>
      </c>
      <c r="CE28" s="378">
        <f t="shared" si="10"/>
        <v>0</v>
      </c>
      <c r="CF28" s="378">
        <f t="shared" si="7"/>
        <v>0</v>
      </c>
      <c r="CG28" s="340"/>
      <c r="CH28" s="340"/>
      <c r="CI28" s="340"/>
      <c r="CJ28" s="379" t="str">
        <f t="shared" si="11"/>
        <v xml:space="preserve"> </v>
      </c>
      <c r="CK28" s="340"/>
      <c r="CL28" s="379" t="str">
        <f t="shared" si="2"/>
        <v xml:space="preserve"> </v>
      </c>
      <c r="CM28" s="340"/>
      <c r="CN28" s="340"/>
      <c r="CO28" s="378" t="str">
        <f t="shared" si="3"/>
        <v xml:space="preserve"> </v>
      </c>
      <c r="CP28" s="340"/>
      <c r="CQ28" s="340"/>
      <c r="CR28" s="340"/>
      <c r="CS28" s="378" t="str">
        <f t="shared" si="8"/>
        <v xml:space="preserve"> </v>
      </c>
      <c r="CT28" s="340"/>
      <c r="CU28" s="340"/>
      <c r="CV28" s="340"/>
      <c r="CW28" s="340"/>
      <c r="CX28" s="340"/>
      <c r="CY28" s="340"/>
      <c r="CZ28" s="340"/>
      <c r="DA28" s="340"/>
      <c r="DB28" s="340"/>
    </row>
    <row r="29" spans="1:106" x14ac:dyDescent="0.25">
      <c r="A29" s="522"/>
      <c r="B29" s="340"/>
      <c r="C29" s="340"/>
      <c r="D29" s="340"/>
      <c r="E29" s="340"/>
      <c r="F29" s="340"/>
      <c r="G29" s="340"/>
      <c r="H29" s="340"/>
      <c r="I29" s="340"/>
      <c r="J29" s="340"/>
      <c r="K29" s="340"/>
      <c r="L29" s="340"/>
      <c r="M29" s="340"/>
      <c r="N29" s="340"/>
      <c r="O29" s="381" t="str">
        <f t="shared" si="12"/>
        <v xml:space="preserve"> </v>
      </c>
      <c r="P29" s="340"/>
      <c r="Q29" s="340"/>
      <c r="R29" s="340"/>
      <c r="S29" s="341"/>
      <c r="T29" s="341"/>
      <c r="U29" s="341"/>
      <c r="V29" s="341"/>
      <c r="W29" s="341"/>
      <c r="X29" s="341"/>
      <c r="Y29" s="341"/>
      <c r="Z29" s="341"/>
      <c r="AA29" s="341"/>
      <c r="AB29" s="341"/>
      <c r="AC29" s="341"/>
      <c r="AD29" s="341"/>
      <c r="AE29" s="341"/>
      <c r="AF29" s="341"/>
      <c r="AG29" s="341"/>
      <c r="AH29" s="341"/>
      <c r="AI29" s="341"/>
      <c r="AJ29" s="341"/>
      <c r="AK29" s="341"/>
      <c r="AL29" s="341"/>
      <c r="AM29" s="341"/>
      <c r="AN29" s="341"/>
      <c r="AO29" s="341"/>
      <c r="AP29" s="341"/>
      <c r="AQ29" s="341"/>
      <c r="AR29" s="341"/>
      <c r="AS29" s="341"/>
      <c r="AT29" s="341"/>
      <c r="AU29" s="341"/>
      <c r="AV29" s="341"/>
      <c r="AW29" s="341"/>
      <c r="AX29" s="341"/>
      <c r="AY29" s="341"/>
      <c r="AZ29" s="341"/>
      <c r="BA29" s="341"/>
      <c r="BB29" s="341"/>
      <c r="BC29" s="341"/>
      <c r="BD29" s="341"/>
      <c r="BE29" s="341"/>
      <c r="BF29" s="341"/>
      <c r="BG29" s="341"/>
      <c r="BH29" s="341"/>
      <c r="BI29" s="341"/>
      <c r="BJ29" s="341"/>
      <c r="BK29" s="341"/>
      <c r="BL29" s="341"/>
      <c r="BM29" s="341"/>
      <c r="BN29" s="341"/>
      <c r="BO29" s="341"/>
      <c r="BP29" s="341"/>
      <c r="BQ29" s="341"/>
      <c r="BR29" s="341"/>
      <c r="BS29" s="341"/>
      <c r="BT29" s="341"/>
      <c r="BU29" s="341"/>
      <c r="BV29" s="341"/>
      <c r="BW29" s="341"/>
      <c r="BX29" s="341"/>
      <c r="BY29" s="341"/>
      <c r="BZ29" s="341"/>
      <c r="CA29" s="341" t="s">
        <v>296</v>
      </c>
      <c r="CB29" s="341"/>
      <c r="CC29" s="378">
        <f t="shared" si="4"/>
        <v>0</v>
      </c>
      <c r="CD29" s="378">
        <f t="shared" si="9"/>
        <v>0</v>
      </c>
      <c r="CE29" s="378">
        <f t="shared" si="10"/>
        <v>0</v>
      </c>
      <c r="CF29" s="378">
        <f t="shared" si="7"/>
        <v>0</v>
      </c>
      <c r="CG29" s="340"/>
      <c r="CH29" s="340"/>
      <c r="CI29" s="340"/>
      <c r="CJ29" s="379" t="str">
        <f t="shared" si="11"/>
        <v xml:space="preserve"> </v>
      </c>
      <c r="CK29" s="340"/>
      <c r="CL29" s="379" t="str">
        <f t="shared" si="2"/>
        <v xml:space="preserve"> </v>
      </c>
      <c r="CM29" s="340"/>
      <c r="CN29" s="340"/>
      <c r="CO29" s="378" t="str">
        <f t="shared" si="3"/>
        <v xml:space="preserve"> </v>
      </c>
      <c r="CP29" s="340"/>
      <c r="CQ29" s="340"/>
      <c r="CR29" s="340"/>
      <c r="CS29" s="378" t="str">
        <f t="shared" si="8"/>
        <v xml:space="preserve"> </v>
      </c>
      <c r="CT29" s="340"/>
      <c r="CU29" s="340"/>
      <c r="CV29" s="340"/>
      <c r="CW29" s="340"/>
      <c r="CX29" s="340"/>
      <c r="CY29" s="340"/>
      <c r="CZ29" s="340"/>
      <c r="DA29" s="340"/>
      <c r="DB29" s="340"/>
    </row>
    <row r="30" spans="1:106" x14ac:dyDescent="0.25">
      <c r="A30" s="522"/>
      <c r="B30" s="340"/>
      <c r="C30" s="340"/>
      <c r="D30" s="340"/>
      <c r="E30" s="340"/>
      <c r="F30" s="340"/>
      <c r="G30" s="340"/>
      <c r="H30" s="340"/>
      <c r="I30" s="340"/>
      <c r="J30" s="340"/>
      <c r="K30" s="340"/>
      <c r="L30" s="340"/>
      <c r="M30" s="340"/>
      <c r="N30" s="340"/>
      <c r="O30" s="381" t="str">
        <f t="shared" si="12"/>
        <v xml:space="preserve"> </v>
      </c>
      <c r="P30" s="340"/>
      <c r="Q30" s="340"/>
      <c r="R30" s="340"/>
      <c r="S30" s="341"/>
      <c r="T30" s="341"/>
      <c r="U30" s="341"/>
      <c r="V30" s="341"/>
      <c r="W30" s="341"/>
      <c r="X30" s="341"/>
      <c r="Y30" s="341"/>
      <c r="Z30" s="341"/>
      <c r="AA30" s="341"/>
      <c r="AB30" s="341"/>
      <c r="AC30" s="341"/>
      <c r="AD30" s="341"/>
      <c r="AE30" s="341"/>
      <c r="AF30" s="341"/>
      <c r="AG30" s="341"/>
      <c r="AH30" s="341"/>
      <c r="AI30" s="341"/>
      <c r="AJ30" s="341"/>
      <c r="AK30" s="341"/>
      <c r="AL30" s="341"/>
      <c r="AM30" s="341"/>
      <c r="AN30" s="341"/>
      <c r="AO30" s="341"/>
      <c r="AP30" s="341"/>
      <c r="AQ30" s="341"/>
      <c r="AR30" s="341"/>
      <c r="AS30" s="341"/>
      <c r="AT30" s="341"/>
      <c r="AU30" s="341"/>
      <c r="AV30" s="341"/>
      <c r="AW30" s="341"/>
      <c r="AX30" s="341"/>
      <c r="AY30" s="341"/>
      <c r="AZ30" s="341"/>
      <c r="BA30" s="341"/>
      <c r="BB30" s="341"/>
      <c r="BC30" s="341"/>
      <c r="BD30" s="341"/>
      <c r="BE30" s="341"/>
      <c r="BF30" s="341"/>
      <c r="BG30" s="341"/>
      <c r="BH30" s="341"/>
      <c r="BI30" s="341"/>
      <c r="BJ30" s="341"/>
      <c r="BK30" s="341"/>
      <c r="BL30" s="341"/>
      <c r="BM30" s="341"/>
      <c r="BN30" s="341"/>
      <c r="BO30" s="341"/>
      <c r="BP30" s="341"/>
      <c r="BQ30" s="341"/>
      <c r="BR30" s="341"/>
      <c r="BS30" s="341"/>
      <c r="BT30" s="341"/>
      <c r="BU30" s="341"/>
      <c r="BV30" s="341"/>
      <c r="BW30" s="341"/>
      <c r="BX30" s="341"/>
      <c r="BY30" s="341"/>
      <c r="BZ30" s="341"/>
      <c r="CA30" s="341" t="s">
        <v>296</v>
      </c>
      <c r="CB30" s="341"/>
      <c r="CC30" s="378">
        <f t="shared" si="4"/>
        <v>0</v>
      </c>
      <c r="CD30" s="378">
        <f t="shared" si="9"/>
        <v>0</v>
      </c>
      <c r="CE30" s="378">
        <f t="shared" si="10"/>
        <v>0</v>
      </c>
      <c r="CF30" s="378">
        <f t="shared" si="7"/>
        <v>0</v>
      </c>
      <c r="CG30" s="340"/>
      <c r="CH30" s="340"/>
      <c r="CI30" s="340"/>
      <c r="CJ30" s="379" t="str">
        <f t="shared" si="11"/>
        <v xml:space="preserve"> </v>
      </c>
      <c r="CK30" s="340"/>
      <c r="CL30" s="379" t="str">
        <f t="shared" si="2"/>
        <v xml:space="preserve"> </v>
      </c>
      <c r="CM30" s="340"/>
      <c r="CN30" s="340"/>
      <c r="CO30" s="378" t="str">
        <f t="shared" si="3"/>
        <v xml:space="preserve"> </v>
      </c>
      <c r="CP30" s="340"/>
      <c r="CQ30" s="340"/>
      <c r="CR30" s="340"/>
      <c r="CS30" s="378" t="str">
        <f t="shared" si="8"/>
        <v xml:space="preserve"> </v>
      </c>
      <c r="CT30" s="340"/>
      <c r="CU30" s="340"/>
      <c r="CV30" s="340"/>
      <c r="CW30" s="340"/>
      <c r="CX30" s="340"/>
      <c r="CY30" s="340"/>
      <c r="CZ30" s="340"/>
      <c r="DA30" s="340"/>
      <c r="DB30" s="340"/>
    </row>
    <row r="31" spans="1:106" x14ac:dyDescent="0.25">
      <c r="A31" s="522"/>
      <c r="B31" s="340"/>
      <c r="C31" s="340"/>
      <c r="D31" s="340"/>
      <c r="E31" s="340"/>
      <c r="F31" s="340"/>
      <c r="G31" s="340"/>
      <c r="H31" s="340"/>
      <c r="I31" s="340"/>
      <c r="J31" s="340"/>
      <c r="K31" s="340"/>
      <c r="L31" s="340"/>
      <c r="M31" s="340"/>
      <c r="N31" s="340"/>
      <c r="O31" s="381" t="str">
        <f t="shared" si="12"/>
        <v xml:space="preserve"> </v>
      </c>
      <c r="P31" s="340"/>
      <c r="Q31" s="340"/>
      <c r="R31" s="340"/>
      <c r="S31" s="341"/>
      <c r="T31" s="341"/>
      <c r="U31" s="341"/>
      <c r="V31" s="341"/>
      <c r="W31" s="341"/>
      <c r="X31" s="341"/>
      <c r="Y31" s="341"/>
      <c r="Z31" s="341"/>
      <c r="AA31" s="341"/>
      <c r="AB31" s="341"/>
      <c r="AC31" s="341"/>
      <c r="AD31" s="341"/>
      <c r="AE31" s="341"/>
      <c r="AF31" s="341"/>
      <c r="AG31" s="341"/>
      <c r="AH31" s="341"/>
      <c r="AI31" s="341"/>
      <c r="AJ31" s="341"/>
      <c r="AK31" s="341"/>
      <c r="AL31" s="341"/>
      <c r="AM31" s="341"/>
      <c r="AN31" s="341"/>
      <c r="AO31" s="341"/>
      <c r="AP31" s="341"/>
      <c r="AQ31" s="341"/>
      <c r="AR31" s="341"/>
      <c r="AS31" s="341"/>
      <c r="AT31" s="341"/>
      <c r="AU31" s="341"/>
      <c r="AV31" s="341"/>
      <c r="AW31" s="341"/>
      <c r="AX31" s="341"/>
      <c r="AY31" s="341"/>
      <c r="AZ31" s="341"/>
      <c r="BA31" s="341"/>
      <c r="BB31" s="341"/>
      <c r="BC31" s="341"/>
      <c r="BD31" s="341"/>
      <c r="BE31" s="341"/>
      <c r="BF31" s="341"/>
      <c r="BG31" s="341"/>
      <c r="BH31" s="341"/>
      <c r="BI31" s="341"/>
      <c r="BJ31" s="341"/>
      <c r="BK31" s="341"/>
      <c r="BL31" s="341"/>
      <c r="BM31" s="341"/>
      <c r="BN31" s="341"/>
      <c r="BO31" s="341"/>
      <c r="BP31" s="341"/>
      <c r="BQ31" s="341"/>
      <c r="BR31" s="341"/>
      <c r="BS31" s="341"/>
      <c r="BT31" s="341"/>
      <c r="BU31" s="341"/>
      <c r="BV31" s="341"/>
      <c r="BW31" s="341"/>
      <c r="BX31" s="341"/>
      <c r="BY31" s="341"/>
      <c r="BZ31" s="341"/>
      <c r="CA31" s="341" t="s">
        <v>296</v>
      </c>
      <c r="CB31" s="341"/>
      <c r="CC31" s="378">
        <f t="shared" si="4"/>
        <v>0</v>
      </c>
      <c r="CD31" s="378">
        <f t="shared" si="9"/>
        <v>0</v>
      </c>
      <c r="CE31" s="378">
        <f t="shared" si="10"/>
        <v>0</v>
      </c>
      <c r="CF31" s="378">
        <f t="shared" si="7"/>
        <v>0</v>
      </c>
      <c r="CG31" s="340"/>
      <c r="CH31" s="340"/>
      <c r="CI31" s="340"/>
      <c r="CJ31" s="379" t="str">
        <f t="shared" si="11"/>
        <v xml:space="preserve"> </v>
      </c>
      <c r="CK31" s="340"/>
      <c r="CL31" s="379" t="str">
        <f t="shared" si="2"/>
        <v xml:space="preserve"> </v>
      </c>
      <c r="CM31" s="340"/>
      <c r="CN31" s="340"/>
      <c r="CO31" s="378" t="str">
        <f t="shared" si="3"/>
        <v xml:space="preserve"> </v>
      </c>
      <c r="CP31" s="340"/>
      <c r="CQ31" s="340"/>
      <c r="CR31" s="340"/>
      <c r="CS31" s="378" t="str">
        <f t="shared" si="8"/>
        <v xml:space="preserve"> </v>
      </c>
      <c r="CT31" s="340"/>
      <c r="CU31" s="340"/>
      <c r="CV31" s="340"/>
      <c r="CW31" s="340"/>
      <c r="CX31" s="340"/>
      <c r="CY31" s="340"/>
      <c r="CZ31" s="340"/>
      <c r="DA31" s="340"/>
      <c r="DB31" s="340"/>
    </row>
    <row r="32" spans="1:106" x14ac:dyDescent="0.25">
      <c r="A32" s="522"/>
      <c r="B32" s="340"/>
      <c r="C32" s="340"/>
      <c r="D32" s="340"/>
      <c r="E32" s="340"/>
      <c r="F32" s="340"/>
      <c r="G32" s="340"/>
      <c r="H32" s="340"/>
      <c r="I32" s="340"/>
      <c r="J32" s="340"/>
      <c r="K32" s="340"/>
      <c r="L32" s="340"/>
      <c r="M32" s="340"/>
      <c r="N32" s="340"/>
      <c r="O32" s="381" t="str">
        <f t="shared" si="12"/>
        <v xml:space="preserve"> </v>
      </c>
      <c r="P32" s="340"/>
      <c r="Q32" s="340"/>
      <c r="R32" s="340"/>
      <c r="S32" s="341"/>
      <c r="T32" s="341"/>
      <c r="U32" s="341"/>
      <c r="V32" s="341"/>
      <c r="W32" s="341"/>
      <c r="X32" s="341"/>
      <c r="Y32" s="341"/>
      <c r="Z32" s="341"/>
      <c r="AA32" s="341"/>
      <c r="AB32" s="341"/>
      <c r="AC32" s="341"/>
      <c r="AD32" s="341"/>
      <c r="AE32" s="341"/>
      <c r="AF32" s="341"/>
      <c r="AG32" s="341"/>
      <c r="AH32" s="341"/>
      <c r="AI32" s="341"/>
      <c r="AJ32" s="341"/>
      <c r="AK32" s="341"/>
      <c r="AL32" s="341"/>
      <c r="AM32" s="341"/>
      <c r="AN32" s="341"/>
      <c r="AO32" s="341"/>
      <c r="AP32" s="341"/>
      <c r="AQ32" s="341"/>
      <c r="AR32" s="341"/>
      <c r="AS32" s="341"/>
      <c r="AT32" s="341"/>
      <c r="AU32" s="341"/>
      <c r="AV32" s="341"/>
      <c r="AW32" s="341"/>
      <c r="AX32" s="341"/>
      <c r="AY32" s="341"/>
      <c r="AZ32" s="341"/>
      <c r="BA32" s="341"/>
      <c r="BB32" s="341"/>
      <c r="BC32" s="341"/>
      <c r="BD32" s="341"/>
      <c r="BE32" s="341"/>
      <c r="BF32" s="341"/>
      <c r="BG32" s="341"/>
      <c r="BH32" s="341"/>
      <c r="BI32" s="341"/>
      <c r="BJ32" s="341"/>
      <c r="BK32" s="341"/>
      <c r="BL32" s="341"/>
      <c r="BM32" s="341"/>
      <c r="BN32" s="341"/>
      <c r="BO32" s="341"/>
      <c r="BP32" s="341"/>
      <c r="BQ32" s="341"/>
      <c r="BR32" s="341"/>
      <c r="BS32" s="341"/>
      <c r="BT32" s="341"/>
      <c r="BU32" s="341"/>
      <c r="BV32" s="341"/>
      <c r="BW32" s="341"/>
      <c r="BX32" s="341"/>
      <c r="BY32" s="341"/>
      <c r="BZ32" s="341"/>
      <c r="CA32" s="341" t="s">
        <v>296</v>
      </c>
      <c r="CB32" s="341"/>
      <c r="CC32" s="378">
        <f t="shared" si="4"/>
        <v>0</v>
      </c>
      <c r="CD32" s="378">
        <f t="shared" si="9"/>
        <v>0</v>
      </c>
      <c r="CE32" s="378">
        <f t="shared" si="10"/>
        <v>0</v>
      </c>
      <c r="CF32" s="378">
        <f t="shared" si="7"/>
        <v>0</v>
      </c>
      <c r="CG32" s="340"/>
      <c r="CH32" s="340"/>
      <c r="CI32" s="340"/>
      <c r="CJ32" s="379" t="str">
        <f t="shared" si="11"/>
        <v xml:space="preserve"> </v>
      </c>
      <c r="CK32" s="340"/>
      <c r="CL32" s="379" t="str">
        <f t="shared" si="2"/>
        <v xml:space="preserve"> </v>
      </c>
      <c r="CM32" s="340"/>
      <c r="CN32" s="340"/>
      <c r="CO32" s="378" t="str">
        <f t="shared" si="3"/>
        <v xml:space="preserve"> </v>
      </c>
      <c r="CP32" s="340"/>
      <c r="CQ32" s="340"/>
      <c r="CR32" s="340"/>
      <c r="CS32" s="378" t="str">
        <f t="shared" si="8"/>
        <v xml:space="preserve"> </v>
      </c>
      <c r="CT32" s="340"/>
      <c r="CU32" s="340"/>
      <c r="CV32" s="340"/>
      <c r="CW32" s="340"/>
      <c r="CX32" s="340"/>
      <c r="CY32" s="340"/>
      <c r="CZ32" s="340"/>
      <c r="DA32" s="340"/>
      <c r="DB32" s="340"/>
    </row>
    <row r="33" spans="1:106" x14ac:dyDescent="0.25">
      <c r="A33" s="522"/>
      <c r="B33" s="340"/>
      <c r="C33" s="340"/>
      <c r="D33" s="340"/>
      <c r="E33" s="340"/>
      <c r="F33" s="340"/>
      <c r="G33" s="340"/>
      <c r="H33" s="340"/>
      <c r="I33" s="340"/>
      <c r="J33" s="340"/>
      <c r="K33" s="340"/>
      <c r="L33" s="340"/>
      <c r="M33" s="340"/>
      <c r="N33" s="340"/>
      <c r="O33" s="381" t="str">
        <f t="shared" si="12"/>
        <v xml:space="preserve"> </v>
      </c>
      <c r="P33" s="340"/>
      <c r="Q33" s="340"/>
      <c r="R33" s="340"/>
      <c r="S33" s="341"/>
      <c r="T33" s="341"/>
      <c r="U33" s="341"/>
      <c r="V33" s="341"/>
      <c r="W33" s="341"/>
      <c r="X33" s="341"/>
      <c r="Y33" s="341"/>
      <c r="Z33" s="341"/>
      <c r="AA33" s="341"/>
      <c r="AB33" s="341"/>
      <c r="AC33" s="341"/>
      <c r="AD33" s="341"/>
      <c r="AE33" s="341"/>
      <c r="AF33" s="341"/>
      <c r="AG33" s="341"/>
      <c r="AH33" s="341"/>
      <c r="AI33" s="341"/>
      <c r="AJ33" s="341"/>
      <c r="AK33" s="341"/>
      <c r="AL33" s="341"/>
      <c r="AM33" s="341"/>
      <c r="AN33" s="341"/>
      <c r="AO33" s="341"/>
      <c r="AP33" s="341"/>
      <c r="AQ33" s="341"/>
      <c r="AR33" s="341"/>
      <c r="AS33" s="341"/>
      <c r="AT33" s="341"/>
      <c r="AU33" s="341"/>
      <c r="AV33" s="341"/>
      <c r="AW33" s="341"/>
      <c r="AX33" s="341"/>
      <c r="AY33" s="341"/>
      <c r="AZ33" s="341"/>
      <c r="BA33" s="341"/>
      <c r="BB33" s="341"/>
      <c r="BC33" s="341"/>
      <c r="BD33" s="341"/>
      <c r="BE33" s="341"/>
      <c r="BF33" s="341"/>
      <c r="BG33" s="341"/>
      <c r="BH33" s="341"/>
      <c r="BI33" s="341"/>
      <c r="BJ33" s="341"/>
      <c r="BK33" s="341"/>
      <c r="BL33" s="341"/>
      <c r="BM33" s="341"/>
      <c r="BN33" s="341"/>
      <c r="BO33" s="341"/>
      <c r="BP33" s="341"/>
      <c r="BQ33" s="341"/>
      <c r="BR33" s="341"/>
      <c r="BS33" s="341"/>
      <c r="BT33" s="341"/>
      <c r="BU33" s="341"/>
      <c r="BV33" s="341"/>
      <c r="BW33" s="341"/>
      <c r="BX33" s="341"/>
      <c r="BY33" s="341"/>
      <c r="BZ33" s="341"/>
      <c r="CA33" s="341" t="s">
        <v>296</v>
      </c>
      <c r="CB33" s="341"/>
      <c r="CC33" s="378">
        <f t="shared" si="4"/>
        <v>0</v>
      </c>
      <c r="CD33" s="378">
        <f t="shared" si="9"/>
        <v>0</v>
      </c>
      <c r="CE33" s="378">
        <f t="shared" si="10"/>
        <v>0</v>
      </c>
      <c r="CF33" s="378">
        <f t="shared" si="7"/>
        <v>0</v>
      </c>
      <c r="CG33" s="340"/>
      <c r="CH33" s="340"/>
      <c r="CI33" s="340"/>
      <c r="CJ33" s="379" t="str">
        <f t="shared" si="11"/>
        <v xml:space="preserve"> </v>
      </c>
      <c r="CK33" s="340"/>
      <c r="CL33" s="379" t="str">
        <f t="shared" si="2"/>
        <v xml:space="preserve"> </v>
      </c>
      <c r="CM33" s="340"/>
      <c r="CN33" s="340"/>
      <c r="CO33" s="378" t="str">
        <f t="shared" si="3"/>
        <v xml:space="preserve"> </v>
      </c>
      <c r="CP33" s="340"/>
      <c r="CQ33" s="340"/>
      <c r="CR33" s="340"/>
      <c r="CS33" s="378" t="str">
        <f t="shared" si="8"/>
        <v xml:space="preserve"> </v>
      </c>
      <c r="CT33" s="340"/>
      <c r="CU33" s="340"/>
      <c r="CV33" s="340"/>
      <c r="CW33" s="340"/>
      <c r="CX33" s="340"/>
      <c r="CY33" s="340"/>
      <c r="CZ33" s="340"/>
      <c r="DA33" s="340"/>
      <c r="DB33" s="340"/>
    </row>
    <row r="34" spans="1:106" x14ac:dyDescent="0.25">
      <c r="A34" s="522"/>
      <c r="B34" s="340"/>
      <c r="C34" s="340"/>
      <c r="D34" s="340"/>
      <c r="E34" s="340"/>
      <c r="F34" s="340"/>
      <c r="G34" s="340"/>
      <c r="H34" s="340"/>
      <c r="I34" s="340"/>
      <c r="J34" s="340"/>
      <c r="K34" s="340"/>
      <c r="L34" s="340"/>
      <c r="M34" s="340"/>
      <c r="N34" s="340"/>
      <c r="O34" s="381" t="str">
        <f t="shared" si="12"/>
        <v xml:space="preserve"> </v>
      </c>
      <c r="P34" s="340"/>
      <c r="Q34" s="340"/>
      <c r="R34" s="340"/>
      <c r="S34" s="341"/>
      <c r="T34" s="341"/>
      <c r="U34" s="341"/>
      <c r="V34" s="341"/>
      <c r="W34" s="341"/>
      <c r="X34" s="341"/>
      <c r="Y34" s="341"/>
      <c r="Z34" s="341"/>
      <c r="AA34" s="341"/>
      <c r="AB34" s="341"/>
      <c r="AC34" s="341"/>
      <c r="AD34" s="341"/>
      <c r="AE34" s="341"/>
      <c r="AF34" s="341"/>
      <c r="AG34" s="341"/>
      <c r="AH34" s="341"/>
      <c r="AI34" s="341"/>
      <c r="AJ34" s="341"/>
      <c r="AK34" s="341"/>
      <c r="AL34" s="341"/>
      <c r="AM34" s="341"/>
      <c r="AN34" s="341"/>
      <c r="AO34" s="341"/>
      <c r="AP34" s="341"/>
      <c r="AQ34" s="341"/>
      <c r="AR34" s="341"/>
      <c r="AS34" s="341"/>
      <c r="AT34" s="341"/>
      <c r="AU34" s="341"/>
      <c r="AV34" s="341"/>
      <c r="AW34" s="341"/>
      <c r="AX34" s="341"/>
      <c r="AY34" s="341"/>
      <c r="AZ34" s="341"/>
      <c r="BA34" s="341"/>
      <c r="BB34" s="341"/>
      <c r="BC34" s="341"/>
      <c r="BD34" s="341"/>
      <c r="BE34" s="341"/>
      <c r="BF34" s="341"/>
      <c r="BG34" s="341"/>
      <c r="BH34" s="341"/>
      <c r="BI34" s="341"/>
      <c r="BJ34" s="341"/>
      <c r="BK34" s="341"/>
      <c r="BL34" s="341"/>
      <c r="BM34" s="341"/>
      <c r="BN34" s="341"/>
      <c r="BO34" s="341"/>
      <c r="BP34" s="341"/>
      <c r="BQ34" s="341"/>
      <c r="BR34" s="341"/>
      <c r="BS34" s="341"/>
      <c r="BT34" s="341"/>
      <c r="BU34" s="341"/>
      <c r="BV34" s="341"/>
      <c r="BW34" s="341"/>
      <c r="BX34" s="341"/>
      <c r="BY34" s="341"/>
      <c r="BZ34" s="341"/>
      <c r="CA34" s="341" t="s">
        <v>296</v>
      </c>
      <c r="CB34" s="341"/>
      <c r="CC34" s="378">
        <f t="shared" si="4"/>
        <v>0</v>
      </c>
      <c r="CD34" s="378">
        <f t="shared" si="9"/>
        <v>0</v>
      </c>
      <c r="CE34" s="378">
        <f t="shared" si="10"/>
        <v>0</v>
      </c>
      <c r="CF34" s="378">
        <f t="shared" si="7"/>
        <v>0</v>
      </c>
      <c r="CG34" s="340"/>
      <c r="CH34" s="340"/>
      <c r="CI34" s="340"/>
      <c r="CJ34" s="379" t="str">
        <f t="shared" si="11"/>
        <v xml:space="preserve"> </v>
      </c>
      <c r="CK34" s="340"/>
      <c r="CL34" s="379" t="str">
        <f t="shared" si="2"/>
        <v xml:space="preserve"> </v>
      </c>
      <c r="CM34" s="340"/>
      <c r="CN34" s="340"/>
      <c r="CO34" s="378" t="str">
        <f t="shared" si="3"/>
        <v xml:space="preserve"> </v>
      </c>
      <c r="CP34" s="340"/>
      <c r="CQ34" s="340"/>
      <c r="CR34" s="340"/>
      <c r="CS34" s="378" t="str">
        <f t="shared" si="8"/>
        <v xml:space="preserve"> </v>
      </c>
      <c r="CT34" s="340"/>
      <c r="CU34" s="340"/>
      <c r="CV34" s="340"/>
      <c r="CW34" s="340"/>
      <c r="CX34" s="340"/>
      <c r="CY34" s="340"/>
      <c r="CZ34" s="340"/>
      <c r="DA34" s="340"/>
      <c r="DB34" s="340"/>
    </row>
    <row r="35" spans="1:106" x14ac:dyDescent="0.25">
      <c r="A35" s="522"/>
      <c r="B35" s="340"/>
      <c r="C35" s="340"/>
      <c r="D35" s="340"/>
      <c r="E35" s="340"/>
      <c r="F35" s="340"/>
      <c r="G35" s="340"/>
      <c r="H35" s="340"/>
      <c r="I35" s="340"/>
      <c r="J35" s="340"/>
      <c r="K35" s="340"/>
      <c r="L35" s="340"/>
      <c r="M35" s="340"/>
      <c r="N35" s="340"/>
      <c r="O35" s="381" t="str">
        <f t="shared" si="12"/>
        <v xml:space="preserve"> </v>
      </c>
      <c r="P35" s="340"/>
      <c r="Q35" s="340"/>
      <c r="R35" s="340"/>
      <c r="S35" s="341"/>
      <c r="T35" s="341"/>
      <c r="U35" s="341"/>
      <c r="V35" s="341"/>
      <c r="W35" s="341"/>
      <c r="X35" s="341"/>
      <c r="Y35" s="341"/>
      <c r="Z35" s="341"/>
      <c r="AA35" s="341"/>
      <c r="AB35" s="341"/>
      <c r="AC35" s="341"/>
      <c r="AD35" s="341"/>
      <c r="AE35" s="341"/>
      <c r="AF35" s="341"/>
      <c r="AG35" s="341"/>
      <c r="AH35" s="341"/>
      <c r="AI35" s="341"/>
      <c r="AJ35" s="341"/>
      <c r="AK35" s="341"/>
      <c r="AL35" s="341"/>
      <c r="AM35" s="341"/>
      <c r="AN35" s="341"/>
      <c r="AO35" s="341"/>
      <c r="AP35" s="341"/>
      <c r="AQ35" s="341"/>
      <c r="AR35" s="341"/>
      <c r="AS35" s="341"/>
      <c r="AT35" s="341"/>
      <c r="AU35" s="341"/>
      <c r="AV35" s="341"/>
      <c r="AW35" s="341"/>
      <c r="AX35" s="341"/>
      <c r="AY35" s="341"/>
      <c r="AZ35" s="341"/>
      <c r="BA35" s="341"/>
      <c r="BB35" s="341"/>
      <c r="BC35" s="341"/>
      <c r="BD35" s="341"/>
      <c r="BE35" s="341"/>
      <c r="BF35" s="341"/>
      <c r="BG35" s="341"/>
      <c r="BH35" s="341"/>
      <c r="BI35" s="341"/>
      <c r="BJ35" s="341"/>
      <c r="BK35" s="341"/>
      <c r="BL35" s="341"/>
      <c r="BM35" s="341"/>
      <c r="BN35" s="341"/>
      <c r="BO35" s="341"/>
      <c r="BP35" s="341"/>
      <c r="BQ35" s="341"/>
      <c r="BR35" s="341"/>
      <c r="BS35" s="341"/>
      <c r="BT35" s="341"/>
      <c r="BU35" s="341"/>
      <c r="BV35" s="341"/>
      <c r="BW35" s="341"/>
      <c r="BX35" s="341"/>
      <c r="BY35" s="341"/>
      <c r="BZ35" s="341"/>
      <c r="CA35" s="341" t="s">
        <v>296</v>
      </c>
      <c r="CB35" s="341"/>
      <c r="CC35" s="378">
        <f t="shared" si="4"/>
        <v>0</v>
      </c>
      <c r="CD35" s="378">
        <f t="shared" si="9"/>
        <v>0</v>
      </c>
      <c r="CE35" s="378">
        <f t="shared" si="10"/>
        <v>0</v>
      </c>
      <c r="CF35" s="378">
        <f t="shared" si="7"/>
        <v>0</v>
      </c>
      <c r="CG35" s="340"/>
      <c r="CH35" s="340"/>
      <c r="CI35" s="340"/>
      <c r="CJ35" s="379" t="str">
        <f t="shared" si="11"/>
        <v xml:space="preserve"> </v>
      </c>
      <c r="CK35" s="340"/>
      <c r="CL35" s="379" t="str">
        <f t="shared" si="2"/>
        <v xml:space="preserve"> </v>
      </c>
      <c r="CM35" s="340"/>
      <c r="CN35" s="340"/>
      <c r="CO35" s="378" t="str">
        <f t="shared" si="3"/>
        <v xml:space="preserve"> </v>
      </c>
      <c r="CP35" s="340"/>
      <c r="CQ35" s="340"/>
      <c r="CR35" s="340"/>
      <c r="CS35" s="378" t="str">
        <f t="shared" si="8"/>
        <v xml:space="preserve"> </v>
      </c>
      <c r="CT35" s="340"/>
      <c r="CU35" s="340"/>
      <c r="CV35" s="340"/>
      <c r="CW35" s="340"/>
      <c r="CX35" s="340"/>
      <c r="CY35" s="340"/>
      <c r="CZ35" s="340"/>
      <c r="DA35" s="340"/>
      <c r="DB35" s="340"/>
    </row>
    <row r="36" spans="1:106" x14ac:dyDescent="0.25">
      <c r="A36" s="522"/>
      <c r="B36" s="340"/>
      <c r="C36" s="340"/>
      <c r="D36" s="340"/>
      <c r="E36" s="340"/>
      <c r="F36" s="340"/>
      <c r="G36" s="340"/>
      <c r="H36" s="340"/>
      <c r="I36" s="340"/>
      <c r="J36" s="340"/>
      <c r="K36" s="340"/>
      <c r="L36" s="340"/>
      <c r="M36" s="340"/>
      <c r="N36" s="340"/>
      <c r="O36" s="381" t="str">
        <f t="shared" si="12"/>
        <v xml:space="preserve"> </v>
      </c>
      <c r="P36" s="340"/>
      <c r="Q36" s="340"/>
      <c r="R36" s="340"/>
      <c r="S36" s="341"/>
      <c r="T36" s="341"/>
      <c r="U36" s="341"/>
      <c r="V36" s="341"/>
      <c r="W36" s="341"/>
      <c r="X36" s="341"/>
      <c r="Y36" s="341"/>
      <c r="Z36" s="341"/>
      <c r="AA36" s="341"/>
      <c r="AB36" s="341"/>
      <c r="AC36" s="341"/>
      <c r="AD36" s="341"/>
      <c r="AE36" s="341"/>
      <c r="AF36" s="341"/>
      <c r="AG36" s="341"/>
      <c r="AH36" s="341"/>
      <c r="AI36" s="341"/>
      <c r="AJ36" s="341"/>
      <c r="AK36" s="341"/>
      <c r="AL36" s="341"/>
      <c r="AM36" s="341"/>
      <c r="AN36" s="341"/>
      <c r="AO36" s="341"/>
      <c r="AP36" s="341"/>
      <c r="AQ36" s="341"/>
      <c r="AR36" s="341"/>
      <c r="AS36" s="341"/>
      <c r="AT36" s="341"/>
      <c r="AU36" s="341"/>
      <c r="AV36" s="341"/>
      <c r="AW36" s="341"/>
      <c r="AX36" s="341"/>
      <c r="AY36" s="341"/>
      <c r="AZ36" s="341"/>
      <c r="BA36" s="341"/>
      <c r="BB36" s="341"/>
      <c r="BC36" s="341"/>
      <c r="BD36" s="341"/>
      <c r="BE36" s="341"/>
      <c r="BF36" s="341"/>
      <c r="BG36" s="341"/>
      <c r="BH36" s="341"/>
      <c r="BI36" s="341"/>
      <c r="BJ36" s="341"/>
      <c r="BK36" s="341"/>
      <c r="BL36" s="341"/>
      <c r="BM36" s="341"/>
      <c r="BN36" s="341"/>
      <c r="BO36" s="341"/>
      <c r="BP36" s="341"/>
      <c r="BQ36" s="341"/>
      <c r="BR36" s="341"/>
      <c r="BS36" s="341"/>
      <c r="BT36" s="341"/>
      <c r="BU36" s="341"/>
      <c r="BV36" s="341"/>
      <c r="BW36" s="341"/>
      <c r="BX36" s="341"/>
      <c r="BY36" s="341"/>
      <c r="BZ36" s="341"/>
      <c r="CA36" s="341" t="s">
        <v>296</v>
      </c>
      <c r="CB36" s="341"/>
      <c r="CC36" s="378">
        <f t="shared" si="4"/>
        <v>0</v>
      </c>
      <c r="CD36" s="378">
        <f t="shared" si="9"/>
        <v>0</v>
      </c>
      <c r="CE36" s="378">
        <f t="shared" si="10"/>
        <v>0</v>
      </c>
      <c r="CF36" s="378">
        <f t="shared" si="7"/>
        <v>0</v>
      </c>
      <c r="CG36" s="340"/>
      <c r="CH36" s="340"/>
      <c r="CI36" s="340"/>
      <c r="CJ36" s="379" t="str">
        <f t="shared" si="11"/>
        <v xml:space="preserve"> </v>
      </c>
      <c r="CK36" s="340"/>
      <c r="CL36" s="379" t="str">
        <f t="shared" si="2"/>
        <v xml:space="preserve"> </v>
      </c>
      <c r="CM36" s="340"/>
      <c r="CN36" s="340"/>
      <c r="CO36" s="378" t="str">
        <f t="shared" si="3"/>
        <v xml:space="preserve"> </v>
      </c>
      <c r="CP36" s="340"/>
      <c r="CQ36" s="340"/>
      <c r="CR36" s="340"/>
      <c r="CS36" s="378" t="str">
        <f t="shared" si="8"/>
        <v xml:space="preserve"> </v>
      </c>
      <c r="CT36" s="340"/>
      <c r="CU36" s="340"/>
      <c r="CV36" s="340"/>
      <c r="CW36" s="340"/>
      <c r="CX36" s="340"/>
      <c r="CY36" s="340"/>
      <c r="CZ36" s="340"/>
      <c r="DA36" s="340"/>
      <c r="DB36" s="340"/>
    </row>
    <row r="37" spans="1:106" x14ac:dyDescent="0.25">
      <c r="A37" s="522"/>
      <c r="B37" s="340"/>
      <c r="C37" s="340"/>
      <c r="D37" s="340"/>
      <c r="E37" s="340"/>
      <c r="F37" s="340"/>
      <c r="G37" s="340"/>
      <c r="H37" s="340"/>
      <c r="I37" s="340"/>
      <c r="J37" s="340"/>
      <c r="K37" s="340"/>
      <c r="L37" s="340"/>
      <c r="M37" s="340"/>
      <c r="N37" s="340"/>
      <c r="O37" s="381" t="str">
        <f t="shared" si="12"/>
        <v xml:space="preserve"> </v>
      </c>
      <c r="P37" s="340"/>
      <c r="Q37" s="340"/>
      <c r="R37" s="340"/>
      <c r="S37" s="341"/>
      <c r="T37" s="341"/>
      <c r="U37" s="341"/>
      <c r="V37" s="341"/>
      <c r="W37" s="341"/>
      <c r="X37" s="341"/>
      <c r="Y37" s="341"/>
      <c r="Z37" s="341"/>
      <c r="AA37" s="341"/>
      <c r="AB37" s="341"/>
      <c r="AC37" s="341"/>
      <c r="AD37" s="341"/>
      <c r="AE37" s="341"/>
      <c r="AF37" s="341"/>
      <c r="AG37" s="341"/>
      <c r="AH37" s="341"/>
      <c r="AI37" s="341"/>
      <c r="AJ37" s="341"/>
      <c r="AK37" s="341"/>
      <c r="AL37" s="341"/>
      <c r="AM37" s="341"/>
      <c r="AN37" s="341"/>
      <c r="AO37" s="341"/>
      <c r="AP37" s="341"/>
      <c r="AQ37" s="341"/>
      <c r="AR37" s="341"/>
      <c r="AS37" s="341"/>
      <c r="AT37" s="341"/>
      <c r="AU37" s="341"/>
      <c r="AV37" s="341"/>
      <c r="AW37" s="341"/>
      <c r="AX37" s="341"/>
      <c r="AY37" s="341"/>
      <c r="AZ37" s="341"/>
      <c r="BA37" s="341"/>
      <c r="BB37" s="341"/>
      <c r="BC37" s="341"/>
      <c r="BD37" s="341"/>
      <c r="BE37" s="341"/>
      <c r="BF37" s="341"/>
      <c r="BG37" s="341"/>
      <c r="BH37" s="341"/>
      <c r="BI37" s="341"/>
      <c r="BJ37" s="341"/>
      <c r="BK37" s="341"/>
      <c r="BL37" s="341"/>
      <c r="BM37" s="341"/>
      <c r="BN37" s="341"/>
      <c r="BO37" s="341"/>
      <c r="BP37" s="341"/>
      <c r="BQ37" s="341"/>
      <c r="BR37" s="341"/>
      <c r="BS37" s="341"/>
      <c r="BT37" s="341"/>
      <c r="BU37" s="341"/>
      <c r="BV37" s="341"/>
      <c r="BW37" s="341"/>
      <c r="BX37" s="341"/>
      <c r="BY37" s="341"/>
      <c r="BZ37" s="341"/>
      <c r="CA37" s="341" t="s">
        <v>296</v>
      </c>
      <c r="CB37" s="341"/>
      <c r="CC37" s="378">
        <f t="shared" si="4"/>
        <v>0</v>
      </c>
      <c r="CD37" s="378">
        <f t="shared" si="9"/>
        <v>0</v>
      </c>
      <c r="CE37" s="378">
        <f t="shared" si="10"/>
        <v>0</v>
      </c>
      <c r="CF37" s="378">
        <f t="shared" si="7"/>
        <v>0</v>
      </c>
      <c r="CG37" s="340"/>
      <c r="CH37" s="340"/>
      <c r="CI37" s="340"/>
      <c r="CJ37" s="379" t="str">
        <f t="shared" si="11"/>
        <v xml:space="preserve"> </v>
      </c>
      <c r="CK37" s="340"/>
      <c r="CL37" s="379" t="str">
        <f t="shared" ref="CL37:CL68" si="13">IFERROR((CK37/L37), " ")</f>
        <v xml:space="preserve"> </v>
      </c>
      <c r="CM37" s="340"/>
      <c r="CN37" s="340"/>
      <c r="CO37" s="378" t="str">
        <f t="shared" ref="CO37:CO68" si="14">IFERROR(((CM37*CN37)/L37), " ")</f>
        <v xml:space="preserve"> </v>
      </c>
      <c r="CP37" s="340"/>
      <c r="CQ37" s="340"/>
      <c r="CR37" s="340"/>
      <c r="CS37" s="378" t="str">
        <f t="shared" si="8"/>
        <v xml:space="preserve"> </v>
      </c>
      <c r="CT37" s="340"/>
      <c r="CU37" s="340"/>
      <c r="CV37" s="340"/>
      <c r="CW37" s="340"/>
      <c r="CX37" s="340"/>
      <c r="CY37" s="340"/>
      <c r="CZ37" s="340"/>
      <c r="DA37" s="340"/>
      <c r="DB37" s="340"/>
    </row>
    <row r="38" spans="1:106" x14ac:dyDescent="0.25">
      <c r="A38" s="522"/>
      <c r="B38" s="340"/>
      <c r="C38" s="340"/>
      <c r="D38" s="340"/>
      <c r="E38" s="340"/>
      <c r="F38" s="340"/>
      <c r="G38" s="340"/>
      <c r="H38" s="340"/>
      <c r="I38" s="340"/>
      <c r="J38" s="340"/>
      <c r="K38" s="340"/>
      <c r="L38" s="340"/>
      <c r="M38" s="340"/>
      <c r="N38" s="340"/>
      <c r="O38" s="381" t="str">
        <f t="shared" si="12"/>
        <v xml:space="preserve"> </v>
      </c>
      <c r="P38" s="340"/>
      <c r="Q38" s="340"/>
      <c r="R38" s="340"/>
      <c r="S38" s="341"/>
      <c r="T38" s="341"/>
      <c r="U38" s="341"/>
      <c r="V38" s="341"/>
      <c r="W38" s="341"/>
      <c r="X38" s="341"/>
      <c r="Y38" s="341"/>
      <c r="Z38" s="341"/>
      <c r="AA38" s="341"/>
      <c r="AB38" s="341"/>
      <c r="AC38" s="341"/>
      <c r="AD38" s="341"/>
      <c r="AE38" s="341"/>
      <c r="AF38" s="341"/>
      <c r="AG38" s="341"/>
      <c r="AH38" s="341"/>
      <c r="AI38" s="341"/>
      <c r="AJ38" s="341"/>
      <c r="AK38" s="341"/>
      <c r="AL38" s="341"/>
      <c r="AM38" s="341"/>
      <c r="AN38" s="341"/>
      <c r="AO38" s="341"/>
      <c r="AP38" s="341"/>
      <c r="AQ38" s="341"/>
      <c r="AR38" s="341"/>
      <c r="AS38" s="341"/>
      <c r="AT38" s="341"/>
      <c r="AU38" s="341"/>
      <c r="AV38" s="341"/>
      <c r="AW38" s="341"/>
      <c r="AX38" s="341"/>
      <c r="AY38" s="341"/>
      <c r="AZ38" s="341"/>
      <c r="BA38" s="341"/>
      <c r="BB38" s="341"/>
      <c r="BC38" s="341"/>
      <c r="BD38" s="341"/>
      <c r="BE38" s="341"/>
      <c r="BF38" s="341"/>
      <c r="BG38" s="341"/>
      <c r="BH38" s="341"/>
      <c r="BI38" s="341"/>
      <c r="BJ38" s="341"/>
      <c r="BK38" s="341"/>
      <c r="BL38" s="341"/>
      <c r="BM38" s="341"/>
      <c r="BN38" s="341"/>
      <c r="BO38" s="341"/>
      <c r="BP38" s="341"/>
      <c r="BQ38" s="341"/>
      <c r="BR38" s="341"/>
      <c r="BS38" s="341"/>
      <c r="BT38" s="341"/>
      <c r="BU38" s="341"/>
      <c r="BV38" s="341"/>
      <c r="BW38" s="341"/>
      <c r="BX38" s="341"/>
      <c r="BY38" s="341"/>
      <c r="BZ38" s="341"/>
      <c r="CA38" s="341" t="s">
        <v>296</v>
      </c>
      <c r="CB38" s="341"/>
      <c r="CC38" s="378">
        <f t="shared" si="4"/>
        <v>0</v>
      </c>
      <c r="CD38" s="378">
        <f t="shared" si="9"/>
        <v>0</v>
      </c>
      <c r="CE38" s="378">
        <f t="shared" si="10"/>
        <v>0</v>
      </c>
      <c r="CF38" s="378">
        <f t="shared" si="7"/>
        <v>0</v>
      </c>
      <c r="CG38" s="340"/>
      <c r="CH38" s="340"/>
      <c r="CI38" s="340"/>
      <c r="CJ38" s="379" t="str">
        <f t="shared" si="11"/>
        <v xml:space="preserve"> </v>
      </c>
      <c r="CK38" s="340"/>
      <c r="CL38" s="379" t="str">
        <f t="shared" si="13"/>
        <v xml:space="preserve"> </v>
      </c>
      <c r="CM38" s="340"/>
      <c r="CN38" s="340"/>
      <c r="CO38" s="378" t="str">
        <f t="shared" si="14"/>
        <v xml:space="preserve"> </v>
      </c>
      <c r="CP38" s="340"/>
      <c r="CQ38" s="340"/>
      <c r="CR38" s="340"/>
      <c r="CS38" s="378" t="str">
        <f t="shared" si="8"/>
        <v xml:space="preserve"> </v>
      </c>
      <c r="CT38" s="340"/>
      <c r="CU38" s="340"/>
      <c r="CV38" s="340"/>
      <c r="CW38" s="340"/>
      <c r="CX38" s="340"/>
      <c r="CY38" s="340"/>
      <c r="CZ38" s="340"/>
      <c r="DA38" s="340"/>
      <c r="DB38" s="340"/>
    </row>
    <row r="39" spans="1:106" x14ac:dyDescent="0.25">
      <c r="A39" s="522"/>
      <c r="B39" s="340"/>
      <c r="C39" s="340"/>
      <c r="D39" s="340"/>
      <c r="E39" s="340"/>
      <c r="F39" s="340"/>
      <c r="G39" s="340"/>
      <c r="H39" s="340"/>
      <c r="I39" s="340"/>
      <c r="J39" s="340"/>
      <c r="K39" s="340"/>
      <c r="L39" s="340"/>
      <c r="M39" s="340"/>
      <c r="N39" s="340"/>
      <c r="O39" s="381" t="str">
        <f t="shared" si="12"/>
        <v xml:space="preserve"> </v>
      </c>
      <c r="P39" s="340"/>
      <c r="Q39" s="340"/>
      <c r="R39" s="340"/>
      <c r="S39" s="341"/>
      <c r="T39" s="341"/>
      <c r="U39" s="341"/>
      <c r="V39" s="341"/>
      <c r="W39" s="341"/>
      <c r="X39" s="341"/>
      <c r="Y39" s="341"/>
      <c r="Z39" s="341"/>
      <c r="AA39" s="341"/>
      <c r="AB39" s="341"/>
      <c r="AC39" s="341"/>
      <c r="AD39" s="341"/>
      <c r="AE39" s="341"/>
      <c r="AF39" s="341"/>
      <c r="AG39" s="341"/>
      <c r="AH39" s="341"/>
      <c r="AI39" s="341"/>
      <c r="AJ39" s="341"/>
      <c r="AK39" s="341"/>
      <c r="AL39" s="341"/>
      <c r="AM39" s="341"/>
      <c r="AN39" s="341"/>
      <c r="AO39" s="341"/>
      <c r="AP39" s="341"/>
      <c r="AQ39" s="341"/>
      <c r="AR39" s="341"/>
      <c r="AS39" s="341"/>
      <c r="AT39" s="341"/>
      <c r="AU39" s="341"/>
      <c r="AV39" s="341"/>
      <c r="AW39" s="341"/>
      <c r="AX39" s="341"/>
      <c r="AY39" s="341"/>
      <c r="AZ39" s="341"/>
      <c r="BA39" s="341"/>
      <c r="BB39" s="341"/>
      <c r="BC39" s="341"/>
      <c r="BD39" s="341"/>
      <c r="BE39" s="341"/>
      <c r="BF39" s="341"/>
      <c r="BG39" s="341"/>
      <c r="BH39" s="341"/>
      <c r="BI39" s="341"/>
      <c r="BJ39" s="341"/>
      <c r="BK39" s="341"/>
      <c r="BL39" s="341"/>
      <c r="BM39" s="341"/>
      <c r="BN39" s="341"/>
      <c r="BO39" s="341"/>
      <c r="BP39" s="341"/>
      <c r="BQ39" s="341"/>
      <c r="BR39" s="341"/>
      <c r="BS39" s="341"/>
      <c r="BT39" s="341"/>
      <c r="BU39" s="341"/>
      <c r="BV39" s="341"/>
      <c r="BW39" s="341"/>
      <c r="BX39" s="341"/>
      <c r="BY39" s="341"/>
      <c r="BZ39" s="341"/>
      <c r="CA39" s="341" t="s">
        <v>296</v>
      </c>
      <c r="CB39" s="341"/>
      <c r="CC39" s="378">
        <f t="shared" si="4"/>
        <v>0</v>
      </c>
      <c r="CD39" s="378">
        <f t="shared" si="9"/>
        <v>0</v>
      </c>
      <c r="CE39" s="378">
        <f t="shared" si="10"/>
        <v>0</v>
      </c>
      <c r="CF39" s="378">
        <f t="shared" si="7"/>
        <v>0</v>
      </c>
      <c r="CG39" s="340"/>
      <c r="CH39" s="340"/>
      <c r="CI39" s="340"/>
      <c r="CJ39" s="379" t="str">
        <f t="shared" si="11"/>
        <v xml:space="preserve"> </v>
      </c>
      <c r="CK39" s="340"/>
      <c r="CL39" s="379" t="str">
        <f t="shared" si="13"/>
        <v xml:space="preserve"> </v>
      </c>
      <c r="CM39" s="340"/>
      <c r="CN39" s="340"/>
      <c r="CO39" s="378" t="str">
        <f t="shared" si="14"/>
        <v xml:space="preserve"> </v>
      </c>
      <c r="CP39" s="340"/>
      <c r="CQ39" s="340"/>
      <c r="CR39" s="340"/>
      <c r="CS39" s="378" t="str">
        <f t="shared" si="8"/>
        <v xml:space="preserve"> </v>
      </c>
      <c r="CT39" s="340"/>
      <c r="CU39" s="340"/>
      <c r="CV39" s="340"/>
      <c r="CW39" s="340"/>
      <c r="CX39" s="340"/>
      <c r="CY39" s="340"/>
      <c r="CZ39" s="340"/>
      <c r="DA39" s="340"/>
      <c r="DB39" s="340"/>
    </row>
    <row r="40" spans="1:106" x14ac:dyDescent="0.25">
      <c r="A40" s="522"/>
      <c r="B40" s="340"/>
      <c r="C40" s="340"/>
      <c r="D40" s="340"/>
      <c r="E40" s="340"/>
      <c r="F40" s="340"/>
      <c r="G40" s="340"/>
      <c r="H40" s="340"/>
      <c r="I40" s="340"/>
      <c r="J40" s="340"/>
      <c r="K40" s="340"/>
      <c r="L40" s="340"/>
      <c r="M40" s="340"/>
      <c r="N40" s="340"/>
      <c r="O40" s="381" t="str">
        <f t="shared" si="12"/>
        <v xml:space="preserve"> </v>
      </c>
      <c r="P40" s="340"/>
      <c r="Q40" s="340"/>
      <c r="R40" s="340"/>
      <c r="S40" s="341"/>
      <c r="T40" s="341"/>
      <c r="U40" s="341"/>
      <c r="V40" s="341"/>
      <c r="W40" s="341"/>
      <c r="X40" s="341"/>
      <c r="Y40" s="341"/>
      <c r="Z40" s="341"/>
      <c r="AA40" s="341"/>
      <c r="AB40" s="341"/>
      <c r="AC40" s="341"/>
      <c r="AD40" s="341"/>
      <c r="AE40" s="341"/>
      <c r="AF40" s="341"/>
      <c r="AG40" s="341"/>
      <c r="AH40" s="341"/>
      <c r="AI40" s="341"/>
      <c r="AJ40" s="341"/>
      <c r="AK40" s="341"/>
      <c r="AL40" s="341"/>
      <c r="AM40" s="341"/>
      <c r="AN40" s="341"/>
      <c r="AO40" s="341"/>
      <c r="AP40" s="341"/>
      <c r="AQ40" s="341"/>
      <c r="AR40" s="341"/>
      <c r="AS40" s="341"/>
      <c r="AT40" s="341"/>
      <c r="AU40" s="341"/>
      <c r="AV40" s="341"/>
      <c r="AW40" s="341"/>
      <c r="AX40" s="341"/>
      <c r="AY40" s="341"/>
      <c r="AZ40" s="341"/>
      <c r="BA40" s="341"/>
      <c r="BB40" s="341"/>
      <c r="BC40" s="341"/>
      <c r="BD40" s="341"/>
      <c r="BE40" s="341"/>
      <c r="BF40" s="341"/>
      <c r="BG40" s="341"/>
      <c r="BH40" s="341"/>
      <c r="BI40" s="341"/>
      <c r="BJ40" s="341"/>
      <c r="BK40" s="341"/>
      <c r="BL40" s="341"/>
      <c r="BM40" s="341"/>
      <c r="BN40" s="341"/>
      <c r="BO40" s="341"/>
      <c r="BP40" s="341"/>
      <c r="BQ40" s="341"/>
      <c r="BR40" s="341"/>
      <c r="BS40" s="341"/>
      <c r="BT40" s="341"/>
      <c r="BU40" s="341"/>
      <c r="BV40" s="341"/>
      <c r="BW40" s="341"/>
      <c r="BX40" s="341"/>
      <c r="BY40" s="341"/>
      <c r="BZ40" s="341"/>
      <c r="CA40" s="341" t="s">
        <v>296</v>
      </c>
      <c r="CB40" s="341"/>
      <c r="CC40" s="378">
        <f t="shared" si="4"/>
        <v>0</v>
      </c>
      <c r="CD40" s="378">
        <f t="shared" si="9"/>
        <v>0</v>
      </c>
      <c r="CE40" s="378">
        <f t="shared" si="10"/>
        <v>0</v>
      </c>
      <c r="CF40" s="378">
        <f t="shared" si="7"/>
        <v>0</v>
      </c>
      <c r="CG40" s="340"/>
      <c r="CH40" s="340"/>
      <c r="CI40" s="340"/>
      <c r="CJ40" s="379" t="str">
        <f t="shared" si="11"/>
        <v xml:space="preserve"> </v>
      </c>
      <c r="CK40" s="340"/>
      <c r="CL40" s="379" t="str">
        <f t="shared" si="13"/>
        <v xml:space="preserve"> </v>
      </c>
      <c r="CM40" s="340"/>
      <c r="CN40" s="340"/>
      <c r="CO40" s="378" t="str">
        <f t="shared" si="14"/>
        <v xml:space="preserve"> </v>
      </c>
      <c r="CP40" s="340"/>
      <c r="CQ40" s="340"/>
      <c r="CR40" s="340"/>
      <c r="CS40" s="378" t="str">
        <f t="shared" si="8"/>
        <v xml:space="preserve"> </v>
      </c>
      <c r="CT40" s="340"/>
      <c r="CU40" s="340"/>
      <c r="CV40" s="340"/>
      <c r="CW40" s="340"/>
      <c r="CX40" s="340"/>
      <c r="CY40" s="340"/>
      <c r="CZ40" s="340"/>
      <c r="DA40" s="340"/>
      <c r="DB40" s="340"/>
    </row>
    <row r="41" spans="1:106" x14ac:dyDescent="0.25">
      <c r="A41" s="522"/>
      <c r="B41" s="340"/>
      <c r="C41" s="340"/>
      <c r="D41" s="340"/>
      <c r="E41" s="340"/>
      <c r="F41" s="340"/>
      <c r="G41" s="340"/>
      <c r="H41" s="340"/>
      <c r="I41" s="340"/>
      <c r="J41" s="340"/>
      <c r="K41" s="340"/>
      <c r="L41" s="340"/>
      <c r="M41" s="340"/>
      <c r="N41" s="340"/>
      <c r="O41" s="381" t="str">
        <f t="shared" si="12"/>
        <v xml:space="preserve"> </v>
      </c>
      <c r="P41" s="340"/>
      <c r="Q41" s="340"/>
      <c r="R41" s="340"/>
      <c r="S41" s="341"/>
      <c r="T41" s="341"/>
      <c r="U41" s="341"/>
      <c r="V41" s="341"/>
      <c r="W41" s="341"/>
      <c r="X41" s="341"/>
      <c r="Y41" s="341"/>
      <c r="Z41" s="341"/>
      <c r="AA41" s="341"/>
      <c r="AB41" s="341"/>
      <c r="AC41" s="341"/>
      <c r="AD41" s="341"/>
      <c r="AE41" s="341"/>
      <c r="AF41" s="341"/>
      <c r="AG41" s="341"/>
      <c r="AH41" s="341"/>
      <c r="AI41" s="341"/>
      <c r="AJ41" s="341"/>
      <c r="AK41" s="341"/>
      <c r="AL41" s="341"/>
      <c r="AM41" s="341"/>
      <c r="AN41" s="341"/>
      <c r="AO41" s="341"/>
      <c r="AP41" s="341"/>
      <c r="AQ41" s="341"/>
      <c r="AR41" s="341"/>
      <c r="AS41" s="341"/>
      <c r="AT41" s="341"/>
      <c r="AU41" s="341"/>
      <c r="AV41" s="341"/>
      <c r="AW41" s="341"/>
      <c r="AX41" s="341"/>
      <c r="AY41" s="341"/>
      <c r="AZ41" s="341"/>
      <c r="BA41" s="341"/>
      <c r="BB41" s="341"/>
      <c r="BC41" s="341"/>
      <c r="BD41" s="341"/>
      <c r="BE41" s="341"/>
      <c r="BF41" s="341"/>
      <c r="BG41" s="341"/>
      <c r="BH41" s="341"/>
      <c r="BI41" s="341"/>
      <c r="BJ41" s="341"/>
      <c r="BK41" s="341"/>
      <c r="BL41" s="341"/>
      <c r="BM41" s="341"/>
      <c r="BN41" s="341"/>
      <c r="BO41" s="341"/>
      <c r="BP41" s="341"/>
      <c r="BQ41" s="341"/>
      <c r="BR41" s="341"/>
      <c r="BS41" s="341"/>
      <c r="BT41" s="341"/>
      <c r="BU41" s="341"/>
      <c r="BV41" s="341"/>
      <c r="BW41" s="341"/>
      <c r="BX41" s="341"/>
      <c r="BY41" s="341"/>
      <c r="BZ41" s="341"/>
      <c r="CA41" s="341" t="s">
        <v>296</v>
      </c>
      <c r="CB41" s="341"/>
      <c r="CC41" s="378">
        <f t="shared" si="4"/>
        <v>0</v>
      </c>
      <c r="CD41" s="378">
        <f t="shared" si="9"/>
        <v>0</v>
      </c>
      <c r="CE41" s="378">
        <f t="shared" si="10"/>
        <v>0</v>
      </c>
      <c r="CF41" s="378">
        <f t="shared" si="7"/>
        <v>0</v>
      </c>
      <c r="CG41" s="340"/>
      <c r="CH41" s="340"/>
      <c r="CI41" s="340"/>
      <c r="CJ41" s="379" t="str">
        <f t="shared" si="11"/>
        <v xml:space="preserve"> </v>
      </c>
      <c r="CK41" s="340"/>
      <c r="CL41" s="379" t="str">
        <f t="shared" si="13"/>
        <v xml:space="preserve"> </v>
      </c>
      <c r="CM41" s="340"/>
      <c r="CN41" s="340"/>
      <c r="CO41" s="378" t="str">
        <f t="shared" si="14"/>
        <v xml:space="preserve"> </v>
      </c>
      <c r="CP41" s="340"/>
      <c r="CQ41" s="340"/>
      <c r="CR41" s="340"/>
      <c r="CS41" s="378" t="str">
        <f t="shared" si="8"/>
        <v xml:space="preserve"> </v>
      </c>
      <c r="CT41" s="340"/>
      <c r="CU41" s="340"/>
      <c r="CV41" s="340"/>
      <c r="CW41" s="340"/>
      <c r="CX41" s="340"/>
      <c r="CY41" s="340"/>
      <c r="CZ41" s="340"/>
      <c r="DA41" s="340"/>
      <c r="DB41" s="340"/>
    </row>
    <row r="42" spans="1:106" x14ac:dyDescent="0.25">
      <c r="A42" s="522"/>
      <c r="B42" s="340"/>
      <c r="C42" s="340"/>
      <c r="D42" s="340"/>
      <c r="E42" s="340"/>
      <c r="F42" s="340"/>
      <c r="G42" s="340"/>
      <c r="H42" s="340"/>
      <c r="I42" s="340"/>
      <c r="J42" s="340"/>
      <c r="K42" s="340"/>
      <c r="L42" s="340"/>
      <c r="M42" s="340"/>
      <c r="N42" s="340"/>
      <c r="O42" s="381" t="str">
        <f t="shared" si="12"/>
        <v xml:space="preserve"> </v>
      </c>
      <c r="P42" s="340"/>
      <c r="Q42" s="340"/>
      <c r="R42" s="340"/>
      <c r="S42" s="341"/>
      <c r="T42" s="341"/>
      <c r="U42" s="341"/>
      <c r="V42" s="341"/>
      <c r="W42" s="341"/>
      <c r="X42" s="341"/>
      <c r="Y42" s="341"/>
      <c r="Z42" s="341"/>
      <c r="AA42" s="341"/>
      <c r="AB42" s="341"/>
      <c r="AC42" s="341"/>
      <c r="AD42" s="341"/>
      <c r="AE42" s="341"/>
      <c r="AF42" s="341"/>
      <c r="AG42" s="341"/>
      <c r="AH42" s="341"/>
      <c r="AI42" s="341"/>
      <c r="AJ42" s="341"/>
      <c r="AK42" s="341"/>
      <c r="AL42" s="341"/>
      <c r="AM42" s="341"/>
      <c r="AN42" s="341"/>
      <c r="AO42" s="341"/>
      <c r="AP42" s="341"/>
      <c r="AQ42" s="341"/>
      <c r="AR42" s="341"/>
      <c r="AS42" s="341"/>
      <c r="AT42" s="341"/>
      <c r="AU42" s="341"/>
      <c r="AV42" s="341"/>
      <c r="AW42" s="341"/>
      <c r="AX42" s="341"/>
      <c r="AY42" s="341"/>
      <c r="AZ42" s="341"/>
      <c r="BA42" s="341"/>
      <c r="BB42" s="341"/>
      <c r="BC42" s="341"/>
      <c r="BD42" s="341"/>
      <c r="BE42" s="341"/>
      <c r="BF42" s="341"/>
      <c r="BG42" s="341"/>
      <c r="BH42" s="341"/>
      <c r="BI42" s="341"/>
      <c r="BJ42" s="341"/>
      <c r="BK42" s="341"/>
      <c r="BL42" s="341"/>
      <c r="BM42" s="341"/>
      <c r="BN42" s="341"/>
      <c r="BO42" s="341"/>
      <c r="BP42" s="341"/>
      <c r="BQ42" s="341"/>
      <c r="BR42" s="341"/>
      <c r="BS42" s="341"/>
      <c r="BT42" s="341"/>
      <c r="BU42" s="341"/>
      <c r="BV42" s="341"/>
      <c r="BW42" s="341"/>
      <c r="BX42" s="341"/>
      <c r="BY42" s="341"/>
      <c r="BZ42" s="341"/>
      <c r="CA42" s="341" t="s">
        <v>296</v>
      </c>
      <c r="CB42" s="341"/>
      <c r="CC42" s="378">
        <f t="shared" si="4"/>
        <v>0</v>
      </c>
      <c r="CD42" s="378">
        <f t="shared" si="9"/>
        <v>0</v>
      </c>
      <c r="CE42" s="378">
        <f t="shared" si="10"/>
        <v>0</v>
      </c>
      <c r="CF42" s="378">
        <f t="shared" si="7"/>
        <v>0</v>
      </c>
      <c r="CG42" s="340"/>
      <c r="CH42" s="340"/>
      <c r="CI42" s="340"/>
      <c r="CJ42" s="379" t="str">
        <f t="shared" ref="CJ42:CJ73" si="15">IFERROR((((20/CH42)*3600*CI42)/M42)," ")</f>
        <v xml:space="preserve"> </v>
      </c>
      <c r="CK42" s="340"/>
      <c r="CL42" s="379" t="str">
        <f t="shared" si="13"/>
        <v xml:space="preserve"> </v>
      </c>
      <c r="CM42" s="340"/>
      <c r="CN42" s="340"/>
      <c r="CO42" s="378" t="str">
        <f t="shared" si="14"/>
        <v xml:space="preserve"> </v>
      </c>
      <c r="CP42" s="340"/>
      <c r="CQ42" s="340"/>
      <c r="CR42" s="340"/>
      <c r="CS42" s="378" t="str">
        <f t="shared" si="8"/>
        <v xml:space="preserve"> </v>
      </c>
      <c r="CT42" s="340"/>
      <c r="CU42" s="340"/>
      <c r="CV42" s="340"/>
      <c r="CW42" s="340"/>
      <c r="CX42" s="340"/>
      <c r="CY42" s="340"/>
      <c r="CZ42" s="340"/>
      <c r="DA42" s="340"/>
      <c r="DB42" s="340"/>
    </row>
    <row r="43" spans="1:106" x14ac:dyDescent="0.25">
      <c r="A43" s="522"/>
      <c r="B43" s="340"/>
      <c r="C43" s="340"/>
      <c r="D43" s="340"/>
      <c r="E43" s="340"/>
      <c r="F43" s="340"/>
      <c r="G43" s="340"/>
      <c r="H43" s="340"/>
      <c r="I43" s="340"/>
      <c r="J43" s="340"/>
      <c r="K43" s="340"/>
      <c r="L43" s="340"/>
      <c r="M43" s="340"/>
      <c r="N43" s="340"/>
      <c r="O43" s="381" t="str">
        <f t="shared" si="12"/>
        <v xml:space="preserve"> </v>
      </c>
      <c r="P43" s="340"/>
      <c r="Q43" s="340"/>
      <c r="R43" s="340"/>
      <c r="S43" s="341"/>
      <c r="T43" s="341"/>
      <c r="U43" s="341"/>
      <c r="V43" s="341"/>
      <c r="W43" s="341"/>
      <c r="X43" s="341"/>
      <c r="Y43" s="341"/>
      <c r="Z43" s="341"/>
      <c r="AA43" s="341"/>
      <c r="AB43" s="341"/>
      <c r="AC43" s="341"/>
      <c r="AD43" s="341"/>
      <c r="AE43" s="341"/>
      <c r="AF43" s="341"/>
      <c r="AG43" s="341"/>
      <c r="AH43" s="341"/>
      <c r="AI43" s="341"/>
      <c r="AJ43" s="341"/>
      <c r="AK43" s="341"/>
      <c r="AL43" s="341"/>
      <c r="AM43" s="341"/>
      <c r="AN43" s="341"/>
      <c r="AO43" s="341"/>
      <c r="AP43" s="341"/>
      <c r="AQ43" s="341"/>
      <c r="AR43" s="341"/>
      <c r="AS43" s="341"/>
      <c r="AT43" s="341"/>
      <c r="AU43" s="341"/>
      <c r="AV43" s="341"/>
      <c r="AW43" s="341"/>
      <c r="AX43" s="341"/>
      <c r="AY43" s="341"/>
      <c r="AZ43" s="341"/>
      <c r="BA43" s="341"/>
      <c r="BB43" s="341"/>
      <c r="BC43" s="341"/>
      <c r="BD43" s="341"/>
      <c r="BE43" s="341"/>
      <c r="BF43" s="341"/>
      <c r="BG43" s="341"/>
      <c r="BH43" s="341"/>
      <c r="BI43" s="341"/>
      <c r="BJ43" s="341"/>
      <c r="BK43" s="341"/>
      <c r="BL43" s="341"/>
      <c r="BM43" s="341"/>
      <c r="BN43" s="341"/>
      <c r="BO43" s="341"/>
      <c r="BP43" s="341"/>
      <c r="BQ43" s="341"/>
      <c r="BR43" s="341"/>
      <c r="BS43" s="341"/>
      <c r="BT43" s="341"/>
      <c r="BU43" s="341"/>
      <c r="BV43" s="341"/>
      <c r="BW43" s="341"/>
      <c r="BX43" s="341"/>
      <c r="BY43" s="341"/>
      <c r="BZ43" s="341"/>
      <c r="CA43" s="341" t="s">
        <v>296</v>
      </c>
      <c r="CB43" s="341"/>
      <c r="CC43" s="378">
        <f t="shared" si="4"/>
        <v>0</v>
      </c>
      <c r="CD43" s="378">
        <f t="shared" si="9"/>
        <v>0</v>
      </c>
      <c r="CE43" s="378">
        <f t="shared" si="10"/>
        <v>0</v>
      </c>
      <c r="CF43" s="378">
        <f t="shared" si="7"/>
        <v>0</v>
      </c>
      <c r="CG43" s="340"/>
      <c r="CH43" s="340"/>
      <c r="CI43" s="340"/>
      <c r="CJ43" s="379" t="str">
        <f t="shared" si="15"/>
        <v xml:space="preserve"> </v>
      </c>
      <c r="CK43" s="340"/>
      <c r="CL43" s="379" t="str">
        <f t="shared" si="13"/>
        <v xml:space="preserve"> </v>
      </c>
      <c r="CM43" s="340"/>
      <c r="CN43" s="340"/>
      <c r="CO43" s="378" t="str">
        <f t="shared" si="14"/>
        <v xml:space="preserve"> </v>
      </c>
      <c r="CP43" s="340"/>
      <c r="CQ43" s="340"/>
      <c r="CR43" s="340"/>
      <c r="CS43" s="378" t="str">
        <f t="shared" si="8"/>
        <v xml:space="preserve"> </v>
      </c>
      <c r="CT43" s="340"/>
      <c r="CU43" s="340"/>
      <c r="CV43" s="340"/>
      <c r="CW43" s="340"/>
      <c r="CX43" s="340"/>
      <c r="CY43" s="340"/>
      <c r="CZ43" s="340"/>
      <c r="DA43" s="340"/>
      <c r="DB43" s="340"/>
    </row>
    <row r="44" spans="1:106" x14ac:dyDescent="0.25">
      <c r="A44" s="522"/>
      <c r="B44" s="340"/>
      <c r="C44" s="340"/>
      <c r="D44" s="340"/>
      <c r="E44" s="340"/>
      <c r="F44" s="340"/>
      <c r="G44" s="340"/>
      <c r="H44" s="340"/>
      <c r="I44" s="340"/>
      <c r="J44" s="340"/>
      <c r="K44" s="340"/>
      <c r="L44" s="340"/>
      <c r="M44" s="340"/>
      <c r="N44" s="340"/>
      <c r="O44" s="381" t="str">
        <f t="shared" si="12"/>
        <v xml:space="preserve"> </v>
      </c>
      <c r="P44" s="340"/>
      <c r="Q44" s="340"/>
      <c r="R44" s="340"/>
      <c r="S44" s="341"/>
      <c r="T44" s="341"/>
      <c r="U44" s="341"/>
      <c r="V44" s="341"/>
      <c r="W44" s="341"/>
      <c r="X44" s="341"/>
      <c r="Y44" s="341"/>
      <c r="Z44" s="341"/>
      <c r="AA44" s="341"/>
      <c r="AB44" s="341"/>
      <c r="AC44" s="341"/>
      <c r="AD44" s="341"/>
      <c r="AE44" s="341"/>
      <c r="AF44" s="341"/>
      <c r="AG44" s="341"/>
      <c r="AH44" s="341"/>
      <c r="AI44" s="341"/>
      <c r="AJ44" s="341"/>
      <c r="AK44" s="341"/>
      <c r="AL44" s="341"/>
      <c r="AM44" s="341"/>
      <c r="AN44" s="341"/>
      <c r="AO44" s="341"/>
      <c r="AP44" s="341"/>
      <c r="AQ44" s="341"/>
      <c r="AR44" s="341"/>
      <c r="AS44" s="341"/>
      <c r="AT44" s="341"/>
      <c r="AU44" s="341"/>
      <c r="AV44" s="341"/>
      <c r="AW44" s="341"/>
      <c r="AX44" s="341"/>
      <c r="AY44" s="341"/>
      <c r="AZ44" s="341"/>
      <c r="BA44" s="341"/>
      <c r="BB44" s="341"/>
      <c r="BC44" s="341"/>
      <c r="BD44" s="341"/>
      <c r="BE44" s="341"/>
      <c r="BF44" s="341"/>
      <c r="BG44" s="341"/>
      <c r="BH44" s="341"/>
      <c r="BI44" s="341"/>
      <c r="BJ44" s="341"/>
      <c r="BK44" s="341"/>
      <c r="BL44" s="341"/>
      <c r="BM44" s="341"/>
      <c r="BN44" s="341"/>
      <c r="BO44" s="341"/>
      <c r="BP44" s="341"/>
      <c r="BQ44" s="341"/>
      <c r="BR44" s="341"/>
      <c r="BS44" s="341"/>
      <c r="BT44" s="341"/>
      <c r="BU44" s="341"/>
      <c r="BV44" s="341"/>
      <c r="BW44" s="341"/>
      <c r="BX44" s="341"/>
      <c r="BY44" s="341"/>
      <c r="BZ44" s="341"/>
      <c r="CA44" s="341" t="s">
        <v>296</v>
      </c>
      <c r="CB44" s="341"/>
      <c r="CC44" s="378">
        <f t="shared" si="4"/>
        <v>0</v>
      </c>
      <c r="CD44" s="378">
        <f t="shared" si="9"/>
        <v>0</v>
      </c>
      <c r="CE44" s="378">
        <f t="shared" si="10"/>
        <v>0</v>
      </c>
      <c r="CF44" s="378">
        <f t="shared" si="7"/>
        <v>0</v>
      </c>
      <c r="CG44" s="340"/>
      <c r="CH44" s="340"/>
      <c r="CI44" s="340"/>
      <c r="CJ44" s="379" t="str">
        <f t="shared" si="15"/>
        <v xml:space="preserve"> </v>
      </c>
      <c r="CK44" s="340"/>
      <c r="CL44" s="379" t="str">
        <f t="shared" si="13"/>
        <v xml:space="preserve"> </v>
      </c>
      <c r="CM44" s="340"/>
      <c r="CN44" s="340"/>
      <c r="CO44" s="378" t="str">
        <f t="shared" si="14"/>
        <v xml:space="preserve"> </v>
      </c>
      <c r="CP44" s="340"/>
      <c r="CQ44" s="340"/>
      <c r="CR44" s="340"/>
      <c r="CS44" s="378" t="str">
        <f t="shared" si="8"/>
        <v xml:space="preserve"> </v>
      </c>
      <c r="CT44" s="340"/>
      <c r="CU44" s="340"/>
      <c r="CV44" s="340"/>
      <c r="CW44" s="340"/>
      <c r="CX44" s="340"/>
      <c r="CY44" s="340"/>
      <c r="CZ44" s="340"/>
      <c r="DA44" s="340"/>
      <c r="DB44" s="340"/>
    </row>
    <row r="45" spans="1:106" x14ac:dyDescent="0.25">
      <c r="A45" s="522"/>
      <c r="B45" s="340"/>
      <c r="C45" s="340"/>
      <c r="D45" s="340"/>
      <c r="E45" s="340"/>
      <c r="F45" s="340"/>
      <c r="G45" s="340"/>
      <c r="H45" s="340"/>
      <c r="I45" s="340"/>
      <c r="J45" s="340"/>
      <c r="K45" s="340"/>
      <c r="L45" s="340"/>
      <c r="M45" s="340"/>
      <c r="N45" s="340"/>
      <c r="O45" s="381" t="str">
        <f t="shared" si="12"/>
        <v xml:space="preserve"> </v>
      </c>
      <c r="P45" s="340"/>
      <c r="Q45" s="340"/>
      <c r="R45" s="340"/>
      <c r="S45" s="341"/>
      <c r="T45" s="341"/>
      <c r="U45" s="341"/>
      <c r="V45" s="341"/>
      <c r="W45" s="341"/>
      <c r="X45" s="341"/>
      <c r="Y45" s="341"/>
      <c r="Z45" s="341"/>
      <c r="AA45" s="341"/>
      <c r="AB45" s="341"/>
      <c r="AC45" s="341"/>
      <c r="AD45" s="341"/>
      <c r="AE45" s="341"/>
      <c r="AF45" s="341"/>
      <c r="AG45" s="341"/>
      <c r="AH45" s="341"/>
      <c r="AI45" s="341"/>
      <c r="AJ45" s="341"/>
      <c r="AK45" s="341"/>
      <c r="AL45" s="341"/>
      <c r="AM45" s="341"/>
      <c r="AN45" s="341"/>
      <c r="AO45" s="341"/>
      <c r="AP45" s="341"/>
      <c r="AQ45" s="341"/>
      <c r="AR45" s="341"/>
      <c r="AS45" s="341"/>
      <c r="AT45" s="341"/>
      <c r="AU45" s="341"/>
      <c r="AV45" s="341"/>
      <c r="AW45" s="341"/>
      <c r="AX45" s="341"/>
      <c r="AY45" s="341"/>
      <c r="AZ45" s="341"/>
      <c r="BA45" s="341"/>
      <c r="BB45" s="341"/>
      <c r="BC45" s="341"/>
      <c r="BD45" s="341"/>
      <c r="BE45" s="341"/>
      <c r="BF45" s="341"/>
      <c r="BG45" s="341"/>
      <c r="BH45" s="341"/>
      <c r="BI45" s="341"/>
      <c r="BJ45" s="341"/>
      <c r="BK45" s="341"/>
      <c r="BL45" s="341"/>
      <c r="BM45" s="341"/>
      <c r="BN45" s="341"/>
      <c r="BO45" s="341"/>
      <c r="BP45" s="341"/>
      <c r="BQ45" s="341"/>
      <c r="BR45" s="341"/>
      <c r="BS45" s="341"/>
      <c r="BT45" s="341"/>
      <c r="BU45" s="341"/>
      <c r="BV45" s="341"/>
      <c r="BW45" s="341"/>
      <c r="BX45" s="341"/>
      <c r="BY45" s="341"/>
      <c r="BZ45" s="341"/>
      <c r="CA45" s="341" t="s">
        <v>296</v>
      </c>
      <c r="CB45" s="341"/>
      <c r="CC45" s="378">
        <f t="shared" si="4"/>
        <v>0</v>
      </c>
      <c r="CD45" s="378">
        <f t="shared" si="9"/>
        <v>0</v>
      </c>
      <c r="CE45" s="378">
        <f t="shared" si="10"/>
        <v>0</v>
      </c>
      <c r="CF45" s="378">
        <f t="shared" si="7"/>
        <v>0</v>
      </c>
      <c r="CG45" s="340"/>
      <c r="CH45" s="340"/>
      <c r="CI45" s="340"/>
      <c r="CJ45" s="379" t="str">
        <f t="shared" si="15"/>
        <v xml:space="preserve"> </v>
      </c>
      <c r="CK45" s="340"/>
      <c r="CL45" s="379" t="str">
        <f t="shared" si="13"/>
        <v xml:space="preserve"> </v>
      </c>
      <c r="CM45" s="340"/>
      <c r="CN45" s="340"/>
      <c r="CO45" s="378" t="str">
        <f t="shared" si="14"/>
        <v xml:space="preserve"> </v>
      </c>
      <c r="CP45" s="340"/>
      <c r="CQ45" s="340"/>
      <c r="CR45" s="340"/>
      <c r="CS45" s="378" t="str">
        <f t="shared" si="8"/>
        <v xml:space="preserve"> </v>
      </c>
      <c r="CT45" s="340"/>
      <c r="CU45" s="340"/>
      <c r="CV45" s="340"/>
      <c r="CW45" s="340"/>
      <c r="CX45" s="340"/>
      <c r="CY45" s="340"/>
      <c r="CZ45" s="340"/>
      <c r="DA45" s="340"/>
      <c r="DB45" s="340"/>
    </row>
    <row r="46" spans="1:106" x14ac:dyDescent="0.25">
      <c r="A46" s="522"/>
      <c r="B46" s="340"/>
      <c r="C46" s="340"/>
      <c r="D46" s="340"/>
      <c r="E46" s="340"/>
      <c r="F46" s="340"/>
      <c r="G46" s="340"/>
      <c r="H46" s="340"/>
      <c r="I46" s="340"/>
      <c r="J46" s="340"/>
      <c r="K46" s="340"/>
      <c r="L46" s="340"/>
      <c r="M46" s="340"/>
      <c r="N46" s="340"/>
      <c r="O46" s="381" t="str">
        <f t="shared" si="12"/>
        <v xml:space="preserve"> </v>
      </c>
      <c r="P46" s="340"/>
      <c r="Q46" s="340"/>
      <c r="R46" s="340"/>
      <c r="S46" s="341"/>
      <c r="T46" s="341"/>
      <c r="U46" s="341"/>
      <c r="V46" s="341"/>
      <c r="W46" s="341"/>
      <c r="X46" s="341"/>
      <c r="Y46" s="341"/>
      <c r="Z46" s="341"/>
      <c r="AA46" s="341"/>
      <c r="AB46" s="341"/>
      <c r="AC46" s="341"/>
      <c r="AD46" s="341"/>
      <c r="AE46" s="341"/>
      <c r="AF46" s="341"/>
      <c r="AG46" s="341"/>
      <c r="AH46" s="341"/>
      <c r="AI46" s="341"/>
      <c r="AJ46" s="341"/>
      <c r="AK46" s="341"/>
      <c r="AL46" s="341"/>
      <c r="AM46" s="341"/>
      <c r="AN46" s="341"/>
      <c r="AO46" s="341"/>
      <c r="AP46" s="341"/>
      <c r="AQ46" s="341"/>
      <c r="AR46" s="341"/>
      <c r="AS46" s="341"/>
      <c r="AT46" s="341"/>
      <c r="AU46" s="341"/>
      <c r="AV46" s="341"/>
      <c r="AW46" s="341"/>
      <c r="AX46" s="341"/>
      <c r="AY46" s="341"/>
      <c r="AZ46" s="341"/>
      <c r="BA46" s="341"/>
      <c r="BB46" s="341"/>
      <c r="BC46" s="341"/>
      <c r="BD46" s="341"/>
      <c r="BE46" s="341"/>
      <c r="BF46" s="341"/>
      <c r="BG46" s="341"/>
      <c r="BH46" s="341"/>
      <c r="BI46" s="341"/>
      <c r="BJ46" s="341"/>
      <c r="BK46" s="341"/>
      <c r="BL46" s="341"/>
      <c r="BM46" s="341"/>
      <c r="BN46" s="341"/>
      <c r="BO46" s="341"/>
      <c r="BP46" s="341"/>
      <c r="BQ46" s="341"/>
      <c r="BR46" s="341"/>
      <c r="BS46" s="341"/>
      <c r="BT46" s="341"/>
      <c r="BU46" s="341"/>
      <c r="BV46" s="341"/>
      <c r="BW46" s="341"/>
      <c r="BX46" s="341"/>
      <c r="BY46" s="341"/>
      <c r="BZ46" s="341"/>
      <c r="CA46" s="341" t="s">
        <v>296</v>
      </c>
      <c r="CB46" s="341"/>
      <c r="CC46" s="378">
        <f t="shared" si="4"/>
        <v>0</v>
      </c>
      <c r="CD46" s="378">
        <f t="shared" si="9"/>
        <v>0</v>
      </c>
      <c r="CE46" s="378">
        <f t="shared" si="10"/>
        <v>0</v>
      </c>
      <c r="CF46" s="378">
        <f t="shared" si="7"/>
        <v>0</v>
      </c>
      <c r="CG46" s="340"/>
      <c r="CH46" s="340"/>
      <c r="CI46" s="340"/>
      <c r="CJ46" s="379" t="str">
        <f t="shared" si="15"/>
        <v xml:space="preserve"> </v>
      </c>
      <c r="CK46" s="340"/>
      <c r="CL46" s="379" t="str">
        <f t="shared" si="13"/>
        <v xml:space="preserve"> </v>
      </c>
      <c r="CM46" s="340"/>
      <c r="CN46" s="340"/>
      <c r="CO46" s="378" t="str">
        <f t="shared" si="14"/>
        <v xml:space="preserve"> </v>
      </c>
      <c r="CP46" s="340"/>
      <c r="CQ46" s="340"/>
      <c r="CR46" s="340"/>
      <c r="CS46" s="378" t="str">
        <f t="shared" si="8"/>
        <v xml:space="preserve"> </v>
      </c>
      <c r="CT46" s="340"/>
      <c r="CU46" s="340"/>
      <c r="CV46" s="340"/>
      <c r="CW46" s="340"/>
      <c r="CX46" s="340"/>
      <c r="CY46" s="340"/>
      <c r="CZ46" s="340"/>
      <c r="DA46" s="340"/>
      <c r="DB46" s="340"/>
    </row>
    <row r="47" spans="1:106" x14ac:dyDescent="0.25">
      <c r="A47" s="522"/>
      <c r="B47" s="340"/>
      <c r="C47" s="340"/>
      <c r="D47" s="340"/>
      <c r="E47" s="340"/>
      <c r="F47" s="340"/>
      <c r="G47" s="340"/>
      <c r="H47" s="340"/>
      <c r="I47" s="340"/>
      <c r="J47" s="340"/>
      <c r="K47" s="340"/>
      <c r="L47" s="340"/>
      <c r="M47" s="340"/>
      <c r="N47" s="340"/>
      <c r="O47" s="381" t="str">
        <f t="shared" si="12"/>
        <v xml:space="preserve"> </v>
      </c>
      <c r="P47" s="340"/>
      <c r="Q47" s="340"/>
      <c r="R47" s="340"/>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c r="BA47" s="341"/>
      <c r="BB47" s="341"/>
      <c r="BC47" s="341"/>
      <c r="BD47" s="341"/>
      <c r="BE47" s="341"/>
      <c r="BF47" s="341"/>
      <c r="BG47" s="341"/>
      <c r="BH47" s="341"/>
      <c r="BI47" s="341"/>
      <c r="BJ47" s="341"/>
      <c r="BK47" s="341"/>
      <c r="BL47" s="341"/>
      <c r="BM47" s="341"/>
      <c r="BN47" s="341"/>
      <c r="BO47" s="341"/>
      <c r="BP47" s="341"/>
      <c r="BQ47" s="341"/>
      <c r="BR47" s="341"/>
      <c r="BS47" s="341"/>
      <c r="BT47" s="341"/>
      <c r="BU47" s="341"/>
      <c r="BV47" s="341"/>
      <c r="BW47" s="341"/>
      <c r="BX47" s="341"/>
      <c r="BY47" s="341"/>
      <c r="BZ47" s="341"/>
      <c r="CA47" s="341" t="s">
        <v>296</v>
      </c>
      <c r="CB47" s="341"/>
      <c r="CC47" s="378">
        <f t="shared" si="4"/>
        <v>0</v>
      </c>
      <c r="CD47" s="378">
        <f t="shared" si="9"/>
        <v>0</v>
      </c>
      <c r="CE47" s="378">
        <f t="shared" si="10"/>
        <v>0</v>
      </c>
      <c r="CF47" s="378">
        <f t="shared" si="7"/>
        <v>0</v>
      </c>
      <c r="CG47" s="340"/>
      <c r="CH47" s="340"/>
      <c r="CI47" s="340"/>
      <c r="CJ47" s="379" t="str">
        <f t="shared" si="15"/>
        <v xml:space="preserve"> </v>
      </c>
      <c r="CK47" s="340"/>
      <c r="CL47" s="379" t="str">
        <f t="shared" si="13"/>
        <v xml:space="preserve"> </v>
      </c>
      <c r="CM47" s="340"/>
      <c r="CN47" s="340"/>
      <c r="CO47" s="378" t="str">
        <f t="shared" si="14"/>
        <v xml:space="preserve"> </v>
      </c>
      <c r="CP47" s="340"/>
      <c r="CQ47" s="340"/>
      <c r="CR47" s="340"/>
      <c r="CS47" s="378" t="str">
        <f t="shared" si="8"/>
        <v xml:space="preserve"> </v>
      </c>
      <c r="CT47" s="340"/>
      <c r="CU47" s="340"/>
      <c r="CV47" s="340"/>
      <c r="CW47" s="340"/>
      <c r="CX47" s="340"/>
      <c r="CY47" s="340"/>
      <c r="CZ47" s="340"/>
      <c r="DA47" s="340"/>
      <c r="DB47" s="340"/>
    </row>
    <row r="48" spans="1:106" x14ac:dyDescent="0.25">
      <c r="A48" s="522"/>
      <c r="B48" s="340"/>
      <c r="C48" s="340"/>
      <c r="D48" s="340"/>
      <c r="E48" s="340"/>
      <c r="F48" s="340"/>
      <c r="G48" s="340"/>
      <c r="H48" s="340"/>
      <c r="I48" s="340"/>
      <c r="J48" s="340"/>
      <c r="K48" s="340"/>
      <c r="L48" s="340"/>
      <c r="M48" s="340"/>
      <c r="N48" s="340"/>
      <c r="O48" s="381" t="str">
        <f t="shared" si="12"/>
        <v xml:space="preserve"> </v>
      </c>
      <c r="P48" s="340"/>
      <c r="Q48" s="340"/>
      <c r="R48" s="340"/>
      <c r="S48" s="341"/>
      <c r="T48" s="341"/>
      <c r="U48" s="341"/>
      <c r="V48" s="341"/>
      <c r="W48" s="341"/>
      <c r="X48" s="341"/>
      <c r="Y48" s="341"/>
      <c r="Z48" s="341"/>
      <c r="AA48" s="341"/>
      <c r="AB48" s="341"/>
      <c r="AC48" s="341"/>
      <c r="AD48" s="341"/>
      <c r="AE48" s="341"/>
      <c r="AF48" s="341"/>
      <c r="AG48" s="341"/>
      <c r="AH48" s="341"/>
      <c r="AI48" s="341"/>
      <c r="AJ48" s="341"/>
      <c r="AK48" s="341"/>
      <c r="AL48" s="341"/>
      <c r="AM48" s="341"/>
      <c r="AN48" s="341"/>
      <c r="AO48" s="341"/>
      <c r="AP48" s="341"/>
      <c r="AQ48" s="341"/>
      <c r="AR48" s="341"/>
      <c r="AS48" s="341"/>
      <c r="AT48" s="341"/>
      <c r="AU48" s="341"/>
      <c r="AV48" s="341"/>
      <c r="AW48" s="341"/>
      <c r="AX48" s="341"/>
      <c r="AY48" s="341"/>
      <c r="AZ48" s="341"/>
      <c r="BA48" s="341"/>
      <c r="BB48" s="341"/>
      <c r="BC48" s="341"/>
      <c r="BD48" s="341"/>
      <c r="BE48" s="341"/>
      <c r="BF48" s="341"/>
      <c r="BG48" s="341"/>
      <c r="BH48" s="341"/>
      <c r="BI48" s="341"/>
      <c r="BJ48" s="341"/>
      <c r="BK48" s="341"/>
      <c r="BL48" s="341"/>
      <c r="BM48" s="341"/>
      <c r="BN48" s="341"/>
      <c r="BO48" s="341"/>
      <c r="BP48" s="341"/>
      <c r="BQ48" s="341"/>
      <c r="BR48" s="341"/>
      <c r="BS48" s="341"/>
      <c r="BT48" s="341"/>
      <c r="BU48" s="341"/>
      <c r="BV48" s="341"/>
      <c r="BW48" s="341"/>
      <c r="BX48" s="341"/>
      <c r="BY48" s="341"/>
      <c r="BZ48" s="341"/>
      <c r="CA48" s="341" t="s">
        <v>296</v>
      </c>
      <c r="CB48" s="341"/>
      <c r="CC48" s="378">
        <f t="shared" si="4"/>
        <v>0</v>
      </c>
      <c r="CD48" s="378">
        <f t="shared" si="9"/>
        <v>0</v>
      </c>
      <c r="CE48" s="378">
        <f t="shared" si="10"/>
        <v>0</v>
      </c>
      <c r="CF48" s="378">
        <f t="shared" si="7"/>
        <v>0</v>
      </c>
      <c r="CG48" s="340"/>
      <c r="CH48" s="340"/>
      <c r="CI48" s="340"/>
      <c r="CJ48" s="379" t="str">
        <f t="shared" si="15"/>
        <v xml:space="preserve"> </v>
      </c>
      <c r="CK48" s="340"/>
      <c r="CL48" s="379" t="str">
        <f t="shared" si="13"/>
        <v xml:space="preserve"> </v>
      </c>
      <c r="CM48" s="340"/>
      <c r="CN48" s="340"/>
      <c r="CO48" s="378" t="str">
        <f t="shared" si="14"/>
        <v xml:space="preserve"> </v>
      </c>
      <c r="CP48" s="340"/>
      <c r="CQ48" s="340"/>
      <c r="CR48" s="340"/>
      <c r="CS48" s="378" t="str">
        <f t="shared" si="8"/>
        <v xml:space="preserve"> </v>
      </c>
      <c r="CT48" s="340"/>
      <c r="CU48" s="340"/>
      <c r="CV48" s="340"/>
      <c r="CW48" s="340"/>
      <c r="CX48" s="340"/>
      <c r="CY48" s="340"/>
      <c r="CZ48" s="340"/>
      <c r="DA48" s="340"/>
      <c r="DB48" s="340"/>
    </row>
    <row r="49" spans="1:106" x14ac:dyDescent="0.25">
      <c r="A49" s="522"/>
      <c r="B49" s="340"/>
      <c r="C49" s="340"/>
      <c r="D49" s="340"/>
      <c r="E49" s="340"/>
      <c r="F49" s="340"/>
      <c r="G49" s="340"/>
      <c r="H49" s="340"/>
      <c r="I49" s="340"/>
      <c r="J49" s="340"/>
      <c r="K49" s="340"/>
      <c r="L49" s="340"/>
      <c r="M49" s="340"/>
      <c r="N49" s="340"/>
      <c r="O49" s="381" t="str">
        <f t="shared" si="12"/>
        <v xml:space="preserve"> </v>
      </c>
      <c r="P49" s="340"/>
      <c r="Q49" s="340"/>
      <c r="R49" s="340"/>
      <c r="S49" s="341"/>
      <c r="T49" s="341"/>
      <c r="U49" s="341"/>
      <c r="V49" s="341"/>
      <c r="W49" s="341"/>
      <c r="X49" s="341"/>
      <c r="Y49" s="341"/>
      <c r="Z49" s="341"/>
      <c r="AA49" s="341"/>
      <c r="AB49" s="341"/>
      <c r="AC49" s="341"/>
      <c r="AD49" s="341"/>
      <c r="AE49" s="341"/>
      <c r="AF49" s="341"/>
      <c r="AG49" s="341"/>
      <c r="AH49" s="341"/>
      <c r="AI49" s="341"/>
      <c r="AJ49" s="341"/>
      <c r="AK49" s="341"/>
      <c r="AL49" s="341"/>
      <c r="AM49" s="341"/>
      <c r="AN49" s="341"/>
      <c r="AO49" s="341"/>
      <c r="AP49" s="341"/>
      <c r="AQ49" s="341"/>
      <c r="AR49" s="341"/>
      <c r="AS49" s="341"/>
      <c r="AT49" s="341"/>
      <c r="AU49" s="341"/>
      <c r="AV49" s="341"/>
      <c r="AW49" s="341"/>
      <c r="AX49" s="341"/>
      <c r="AY49" s="341"/>
      <c r="AZ49" s="341"/>
      <c r="BA49" s="341"/>
      <c r="BB49" s="341"/>
      <c r="BC49" s="341"/>
      <c r="BD49" s="341"/>
      <c r="BE49" s="341"/>
      <c r="BF49" s="341"/>
      <c r="BG49" s="341"/>
      <c r="BH49" s="341"/>
      <c r="BI49" s="341"/>
      <c r="BJ49" s="341"/>
      <c r="BK49" s="341"/>
      <c r="BL49" s="341"/>
      <c r="BM49" s="341"/>
      <c r="BN49" s="341"/>
      <c r="BO49" s="341"/>
      <c r="BP49" s="341"/>
      <c r="BQ49" s="341"/>
      <c r="BR49" s="341"/>
      <c r="BS49" s="341"/>
      <c r="BT49" s="341"/>
      <c r="BU49" s="341"/>
      <c r="BV49" s="341"/>
      <c r="BW49" s="341"/>
      <c r="BX49" s="341"/>
      <c r="BY49" s="341"/>
      <c r="BZ49" s="341"/>
      <c r="CA49" s="341" t="s">
        <v>296</v>
      </c>
      <c r="CB49" s="341"/>
      <c r="CC49" s="378">
        <f t="shared" si="4"/>
        <v>0</v>
      </c>
      <c r="CD49" s="378">
        <f t="shared" si="9"/>
        <v>0</v>
      </c>
      <c r="CE49" s="378">
        <f t="shared" si="10"/>
        <v>0</v>
      </c>
      <c r="CF49" s="378">
        <f t="shared" si="7"/>
        <v>0</v>
      </c>
      <c r="CG49" s="340"/>
      <c r="CH49" s="340"/>
      <c r="CI49" s="340"/>
      <c r="CJ49" s="379" t="str">
        <f t="shared" si="15"/>
        <v xml:space="preserve"> </v>
      </c>
      <c r="CK49" s="340"/>
      <c r="CL49" s="379" t="str">
        <f t="shared" si="13"/>
        <v xml:space="preserve"> </v>
      </c>
      <c r="CM49" s="340"/>
      <c r="CN49" s="340"/>
      <c r="CO49" s="378" t="str">
        <f t="shared" si="14"/>
        <v xml:space="preserve"> </v>
      </c>
      <c r="CP49" s="340"/>
      <c r="CQ49" s="340"/>
      <c r="CR49" s="340"/>
      <c r="CS49" s="378" t="str">
        <f t="shared" si="8"/>
        <v xml:space="preserve"> </v>
      </c>
      <c r="CT49" s="340"/>
      <c r="CU49" s="340"/>
      <c r="CV49" s="340"/>
      <c r="CW49" s="340"/>
      <c r="CX49" s="340"/>
      <c r="CY49" s="340"/>
      <c r="CZ49" s="340"/>
      <c r="DA49" s="340"/>
      <c r="DB49" s="340"/>
    </row>
    <row r="50" spans="1:106" x14ac:dyDescent="0.25">
      <c r="A50" s="522"/>
      <c r="B50" s="340"/>
      <c r="C50" s="340"/>
      <c r="D50" s="340"/>
      <c r="E50" s="340"/>
      <c r="F50" s="340"/>
      <c r="G50" s="340"/>
      <c r="H50" s="340"/>
      <c r="I50" s="340"/>
      <c r="J50" s="340"/>
      <c r="K50" s="340"/>
      <c r="L50" s="340"/>
      <c r="M50" s="340"/>
      <c r="N50" s="340"/>
      <c r="O50" s="381" t="str">
        <f t="shared" si="12"/>
        <v xml:space="preserve"> </v>
      </c>
      <c r="P50" s="340"/>
      <c r="Q50" s="340"/>
      <c r="R50" s="340"/>
      <c r="S50" s="341"/>
      <c r="T50" s="341"/>
      <c r="U50" s="341"/>
      <c r="V50" s="341"/>
      <c r="W50" s="341"/>
      <c r="X50" s="341"/>
      <c r="Y50" s="341"/>
      <c r="Z50" s="341"/>
      <c r="AA50" s="341"/>
      <c r="AB50" s="341"/>
      <c r="AC50" s="341"/>
      <c r="AD50" s="341"/>
      <c r="AE50" s="341"/>
      <c r="AF50" s="341"/>
      <c r="AG50" s="341"/>
      <c r="AH50" s="341"/>
      <c r="AI50" s="341"/>
      <c r="AJ50" s="341"/>
      <c r="AK50" s="341"/>
      <c r="AL50" s="341"/>
      <c r="AM50" s="341"/>
      <c r="AN50" s="341"/>
      <c r="AO50" s="341"/>
      <c r="AP50" s="341"/>
      <c r="AQ50" s="341"/>
      <c r="AR50" s="341"/>
      <c r="AS50" s="341"/>
      <c r="AT50" s="341"/>
      <c r="AU50" s="341"/>
      <c r="AV50" s="341"/>
      <c r="AW50" s="341"/>
      <c r="AX50" s="341"/>
      <c r="AY50" s="341"/>
      <c r="AZ50" s="341"/>
      <c r="BA50" s="341"/>
      <c r="BB50" s="341"/>
      <c r="BC50" s="341"/>
      <c r="BD50" s="341"/>
      <c r="BE50" s="341"/>
      <c r="BF50" s="341"/>
      <c r="BG50" s="341"/>
      <c r="BH50" s="341"/>
      <c r="BI50" s="341"/>
      <c r="BJ50" s="341"/>
      <c r="BK50" s="341"/>
      <c r="BL50" s="341"/>
      <c r="BM50" s="341"/>
      <c r="BN50" s="341"/>
      <c r="BO50" s="341"/>
      <c r="BP50" s="341"/>
      <c r="BQ50" s="341"/>
      <c r="BR50" s="341"/>
      <c r="BS50" s="341"/>
      <c r="BT50" s="341"/>
      <c r="BU50" s="341"/>
      <c r="BV50" s="341"/>
      <c r="BW50" s="341"/>
      <c r="BX50" s="341"/>
      <c r="BY50" s="341"/>
      <c r="BZ50" s="341"/>
      <c r="CA50" s="341" t="s">
        <v>296</v>
      </c>
      <c r="CB50" s="341"/>
      <c r="CC50" s="378">
        <f t="shared" si="4"/>
        <v>0</v>
      </c>
      <c r="CD50" s="378">
        <f t="shared" si="9"/>
        <v>0</v>
      </c>
      <c r="CE50" s="378">
        <f t="shared" si="10"/>
        <v>0</v>
      </c>
      <c r="CF50" s="378">
        <f t="shared" si="7"/>
        <v>0</v>
      </c>
      <c r="CG50" s="340"/>
      <c r="CH50" s="340"/>
      <c r="CI50" s="340"/>
      <c r="CJ50" s="379" t="str">
        <f t="shared" si="15"/>
        <v xml:space="preserve"> </v>
      </c>
      <c r="CK50" s="340"/>
      <c r="CL50" s="379" t="str">
        <f t="shared" si="13"/>
        <v xml:space="preserve"> </v>
      </c>
      <c r="CM50" s="340"/>
      <c r="CN50" s="340"/>
      <c r="CO50" s="378" t="str">
        <f t="shared" si="14"/>
        <v xml:space="preserve"> </v>
      </c>
      <c r="CP50" s="340"/>
      <c r="CQ50" s="340"/>
      <c r="CR50" s="340"/>
      <c r="CS50" s="378" t="str">
        <f t="shared" si="8"/>
        <v xml:space="preserve"> </v>
      </c>
      <c r="CT50" s="340"/>
      <c r="CU50" s="340"/>
      <c r="CV50" s="340"/>
      <c r="CW50" s="340"/>
      <c r="CX50" s="340"/>
      <c r="CY50" s="340"/>
      <c r="CZ50" s="340"/>
      <c r="DA50" s="340"/>
      <c r="DB50" s="340"/>
    </row>
    <row r="51" spans="1:106" x14ac:dyDescent="0.25">
      <c r="A51" s="522"/>
      <c r="B51" s="340"/>
      <c r="C51" s="340"/>
      <c r="D51" s="340"/>
      <c r="E51" s="340"/>
      <c r="F51" s="340"/>
      <c r="G51" s="340"/>
      <c r="H51" s="340"/>
      <c r="I51" s="340"/>
      <c r="J51" s="340"/>
      <c r="K51" s="340"/>
      <c r="L51" s="340"/>
      <c r="M51" s="340"/>
      <c r="N51" s="340"/>
      <c r="O51" s="381" t="str">
        <f t="shared" si="12"/>
        <v xml:space="preserve"> </v>
      </c>
      <c r="P51" s="340"/>
      <c r="Q51" s="340"/>
      <c r="R51" s="340"/>
      <c r="S51" s="341"/>
      <c r="T51" s="341"/>
      <c r="U51" s="341"/>
      <c r="V51" s="341"/>
      <c r="W51" s="341"/>
      <c r="X51" s="341"/>
      <c r="Y51" s="341"/>
      <c r="Z51" s="341"/>
      <c r="AA51" s="341"/>
      <c r="AB51" s="341"/>
      <c r="AC51" s="341"/>
      <c r="AD51" s="341"/>
      <c r="AE51" s="341"/>
      <c r="AF51" s="341"/>
      <c r="AG51" s="341"/>
      <c r="AH51" s="341"/>
      <c r="AI51" s="341"/>
      <c r="AJ51" s="341"/>
      <c r="AK51" s="341"/>
      <c r="AL51" s="341"/>
      <c r="AM51" s="341"/>
      <c r="AN51" s="341"/>
      <c r="AO51" s="341"/>
      <c r="AP51" s="341"/>
      <c r="AQ51" s="341"/>
      <c r="AR51" s="341"/>
      <c r="AS51" s="341"/>
      <c r="AT51" s="341"/>
      <c r="AU51" s="341"/>
      <c r="AV51" s="341"/>
      <c r="AW51" s="341"/>
      <c r="AX51" s="341"/>
      <c r="AY51" s="341"/>
      <c r="AZ51" s="341"/>
      <c r="BA51" s="341"/>
      <c r="BB51" s="341"/>
      <c r="BC51" s="341"/>
      <c r="BD51" s="341"/>
      <c r="BE51" s="341"/>
      <c r="BF51" s="341"/>
      <c r="BG51" s="341"/>
      <c r="BH51" s="341"/>
      <c r="BI51" s="341"/>
      <c r="BJ51" s="341"/>
      <c r="BK51" s="341"/>
      <c r="BL51" s="341"/>
      <c r="BM51" s="341"/>
      <c r="BN51" s="341"/>
      <c r="BO51" s="341"/>
      <c r="BP51" s="341"/>
      <c r="BQ51" s="341"/>
      <c r="BR51" s="341"/>
      <c r="BS51" s="341"/>
      <c r="BT51" s="341"/>
      <c r="BU51" s="341"/>
      <c r="BV51" s="341"/>
      <c r="BW51" s="341"/>
      <c r="BX51" s="341"/>
      <c r="BY51" s="341"/>
      <c r="BZ51" s="341"/>
      <c r="CA51" s="341" t="s">
        <v>296</v>
      </c>
      <c r="CB51" s="341"/>
      <c r="CC51" s="378">
        <f t="shared" si="4"/>
        <v>0</v>
      </c>
      <c r="CD51" s="378">
        <f t="shared" si="9"/>
        <v>0</v>
      </c>
      <c r="CE51" s="378">
        <f t="shared" si="10"/>
        <v>0</v>
      </c>
      <c r="CF51" s="378">
        <f t="shared" si="7"/>
        <v>0</v>
      </c>
      <c r="CG51" s="340"/>
      <c r="CH51" s="340"/>
      <c r="CI51" s="340"/>
      <c r="CJ51" s="379" t="str">
        <f t="shared" si="15"/>
        <v xml:space="preserve"> </v>
      </c>
      <c r="CK51" s="340"/>
      <c r="CL51" s="379" t="str">
        <f t="shared" si="13"/>
        <v xml:space="preserve"> </v>
      </c>
      <c r="CM51" s="340"/>
      <c r="CN51" s="340"/>
      <c r="CO51" s="378" t="str">
        <f t="shared" si="14"/>
        <v xml:space="preserve"> </v>
      </c>
      <c r="CP51" s="340"/>
      <c r="CQ51" s="340"/>
      <c r="CR51" s="340"/>
      <c r="CS51" s="378" t="str">
        <f t="shared" si="8"/>
        <v xml:space="preserve"> </v>
      </c>
      <c r="CT51" s="340"/>
      <c r="CU51" s="340"/>
      <c r="CV51" s="340"/>
      <c r="CW51" s="340"/>
      <c r="CX51" s="340"/>
      <c r="CY51" s="340"/>
      <c r="CZ51" s="340"/>
      <c r="DA51" s="340"/>
      <c r="DB51" s="340"/>
    </row>
    <row r="52" spans="1:106" x14ac:dyDescent="0.25">
      <c r="A52" s="522"/>
      <c r="B52" s="340"/>
      <c r="C52" s="340"/>
      <c r="D52" s="340"/>
      <c r="E52" s="340"/>
      <c r="F52" s="340"/>
      <c r="G52" s="340"/>
      <c r="H52" s="340"/>
      <c r="I52" s="340"/>
      <c r="J52" s="340"/>
      <c r="K52" s="340"/>
      <c r="L52" s="340"/>
      <c r="M52" s="340"/>
      <c r="N52" s="340"/>
      <c r="O52" s="381" t="str">
        <f t="shared" si="12"/>
        <v xml:space="preserve"> </v>
      </c>
      <c r="P52" s="340"/>
      <c r="Q52" s="340"/>
      <c r="R52" s="340"/>
      <c r="S52" s="341"/>
      <c r="T52" s="341"/>
      <c r="U52" s="341"/>
      <c r="V52" s="341"/>
      <c r="W52" s="341"/>
      <c r="X52" s="341"/>
      <c r="Y52" s="341"/>
      <c r="Z52" s="341"/>
      <c r="AA52" s="341"/>
      <c r="AB52" s="341"/>
      <c r="AC52" s="341"/>
      <c r="AD52" s="341"/>
      <c r="AE52" s="341"/>
      <c r="AF52" s="341"/>
      <c r="AG52" s="341"/>
      <c r="AH52" s="341"/>
      <c r="AI52" s="341"/>
      <c r="AJ52" s="341"/>
      <c r="AK52" s="341"/>
      <c r="AL52" s="341"/>
      <c r="AM52" s="341"/>
      <c r="AN52" s="341"/>
      <c r="AO52" s="341"/>
      <c r="AP52" s="341"/>
      <c r="AQ52" s="341"/>
      <c r="AR52" s="341"/>
      <c r="AS52" s="341"/>
      <c r="AT52" s="341"/>
      <c r="AU52" s="341"/>
      <c r="AV52" s="341"/>
      <c r="AW52" s="341"/>
      <c r="AX52" s="341"/>
      <c r="AY52" s="341"/>
      <c r="AZ52" s="341"/>
      <c r="BA52" s="341"/>
      <c r="BB52" s="341"/>
      <c r="BC52" s="341"/>
      <c r="BD52" s="341"/>
      <c r="BE52" s="341"/>
      <c r="BF52" s="341"/>
      <c r="BG52" s="341"/>
      <c r="BH52" s="341"/>
      <c r="BI52" s="341"/>
      <c r="BJ52" s="341"/>
      <c r="BK52" s="341"/>
      <c r="BL52" s="341"/>
      <c r="BM52" s="341"/>
      <c r="BN52" s="341"/>
      <c r="BO52" s="341"/>
      <c r="BP52" s="341"/>
      <c r="BQ52" s="341"/>
      <c r="BR52" s="341"/>
      <c r="BS52" s="341"/>
      <c r="BT52" s="341"/>
      <c r="BU52" s="341"/>
      <c r="BV52" s="341"/>
      <c r="BW52" s="341"/>
      <c r="BX52" s="341"/>
      <c r="BY52" s="341"/>
      <c r="BZ52" s="341"/>
      <c r="CA52" s="341" t="s">
        <v>296</v>
      </c>
      <c r="CB52" s="341"/>
      <c r="CC52" s="378">
        <f t="shared" si="4"/>
        <v>0</v>
      </c>
      <c r="CD52" s="378">
        <f t="shared" si="9"/>
        <v>0</v>
      </c>
      <c r="CE52" s="378">
        <f t="shared" si="10"/>
        <v>0</v>
      </c>
      <c r="CF52" s="378">
        <f t="shared" si="7"/>
        <v>0</v>
      </c>
      <c r="CG52" s="340"/>
      <c r="CH52" s="340"/>
      <c r="CI52" s="340"/>
      <c r="CJ52" s="379" t="str">
        <f t="shared" si="15"/>
        <v xml:space="preserve"> </v>
      </c>
      <c r="CK52" s="340"/>
      <c r="CL52" s="379" t="str">
        <f t="shared" si="13"/>
        <v xml:space="preserve"> </v>
      </c>
      <c r="CM52" s="340"/>
      <c r="CN52" s="340"/>
      <c r="CO52" s="378" t="str">
        <f t="shared" si="14"/>
        <v xml:space="preserve"> </v>
      </c>
      <c r="CP52" s="340"/>
      <c r="CQ52" s="340"/>
      <c r="CR52" s="340"/>
      <c r="CS52" s="378" t="str">
        <f t="shared" si="8"/>
        <v xml:space="preserve"> </v>
      </c>
      <c r="CT52" s="340"/>
      <c r="CU52" s="340"/>
      <c r="CV52" s="340"/>
      <c r="CW52" s="340"/>
      <c r="CX52" s="340"/>
      <c r="CY52" s="340"/>
      <c r="CZ52" s="340"/>
      <c r="DA52" s="340"/>
      <c r="DB52" s="340"/>
    </row>
    <row r="53" spans="1:106" x14ac:dyDescent="0.25">
      <c r="A53" s="522"/>
      <c r="B53" s="340"/>
      <c r="C53" s="340"/>
      <c r="D53" s="340"/>
      <c r="E53" s="340"/>
      <c r="F53" s="340"/>
      <c r="G53" s="340"/>
      <c r="H53" s="340"/>
      <c r="I53" s="340"/>
      <c r="J53" s="340"/>
      <c r="K53" s="340"/>
      <c r="L53" s="340"/>
      <c r="M53" s="340"/>
      <c r="N53" s="340"/>
      <c r="O53" s="381" t="str">
        <f t="shared" si="12"/>
        <v xml:space="preserve"> </v>
      </c>
      <c r="P53" s="340"/>
      <c r="Q53" s="340"/>
      <c r="R53" s="340"/>
      <c r="S53" s="341"/>
      <c r="T53" s="341"/>
      <c r="U53" s="341"/>
      <c r="V53" s="341"/>
      <c r="W53" s="341"/>
      <c r="X53" s="341"/>
      <c r="Y53" s="341"/>
      <c r="Z53" s="341"/>
      <c r="AA53" s="341"/>
      <c r="AB53" s="341"/>
      <c r="AC53" s="341"/>
      <c r="AD53" s="341"/>
      <c r="AE53" s="341"/>
      <c r="AF53" s="341"/>
      <c r="AG53" s="341"/>
      <c r="AH53" s="341"/>
      <c r="AI53" s="341"/>
      <c r="AJ53" s="341"/>
      <c r="AK53" s="341"/>
      <c r="AL53" s="341"/>
      <c r="AM53" s="341"/>
      <c r="AN53" s="341"/>
      <c r="AO53" s="341"/>
      <c r="AP53" s="341"/>
      <c r="AQ53" s="341"/>
      <c r="AR53" s="341"/>
      <c r="AS53" s="341"/>
      <c r="AT53" s="341"/>
      <c r="AU53" s="341"/>
      <c r="AV53" s="341"/>
      <c r="AW53" s="341"/>
      <c r="AX53" s="341"/>
      <c r="AY53" s="341"/>
      <c r="AZ53" s="341"/>
      <c r="BA53" s="341"/>
      <c r="BB53" s="341"/>
      <c r="BC53" s="341"/>
      <c r="BD53" s="341"/>
      <c r="BE53" s="341"/>
      <c r="BF53" s="341"/>
      <c r="BG53" s="341"/>
      <c r="BH53" s="341"/>
      <c r="BI53" s="341"/>
      <c r="BJ53" s="341"/>
      <c r="BK53" s="341"/>
      <c r="BL53" s="341"/>
      <c r="BM53" s="341"/>
      <c r="BN53" s="341"/>
      <c r="BO53" s="341"/>
      <c r="BP53" s="341"/>
      <c r="BQ53" s="341"/>
      <c r="BR53" s="341"/>
      <c r="BS53" s="341"/>
      <c r="BT53" s="341"/>
      <c r="BU53" s="341"/>
      <c r="BV53" s="341"/>
      <c r="BW53" s="341"/>
      <c r="BX53" s="341"/>
      <c r="BY53" s="341"/>
      <c r="BZ53" s="341"/>
      <c r="CA53" s="341" t="s">
        <v>296</v>
      </c>
      <c r="CB53" s="341"/>
      <c r="CC53" s="378">
        <f t="shared" si="4"/>
        <v>0</v>
      </c>
      <c r="CD53" s="378">
        <f t="shared" si="9"/>
        <v>0</v>
      </c>
      <c r="CE53" s="378">
        <f t="shared" si="10"/>
        <v>0</v>
      </c>
      <c r="CF53" s="378">
        <f t="shared" si="7"/>
        <v>0</v>
      </c>
      <c r="CG53" s="340"/>
      <c r="CH53" s="340"/>
      <c r="CI53" s="340"/>
      <c r="CJ53" s="379" t="str">
        <f t="shared" si="15"/>
        <v xml:space="preserve"> </v>
      </c>
      <c r="CK53" s="340"/>
      <c r="CL53" s="379" t="str">
        <f t="shared" si="13"/>
        <v xml:space="preserve"> </v>
      </c>
      <c r="CM53" s="340"/>
      <c r="CN53" s="340"/>
      <c r="CO53" s="378" t="str">
        <f t="shared" si="14"/>
        <v xml:space="preserve"> </v>
      </c>
      <c r="CP53" s="340"/>
      <c r="CQ53" s="340"/>
      <c r="CR53" s="340"/>
      <c r="CS53" s="378" t="str">
        <f t="shared" si="8"/>
        <v xml:space="preserve"> </v>
      </c>
      <c r="CT53" s="340"/>
      <c r="CU53" s="340"/>
      <c r="CV53" s="340"/>
      <c r="CW53" s="340"/>
      <c r="CX53" s="340"/>
      <c r="CY53" s="340"/>
      <c r="CZ53" s="340"/>
      <c r="DA53" s="340"/>
      <c r="DB53" s="340"/>
    </row>
    <row r="54" spans="1:106" x14ac:dyDescent="0.25">
      <c r="A54" s="522"/>
      <c r="B54" s="340"/>
      <c r="C54" s="340"/>
      <c r="D54" s="340"/>
      <c r="E54" s="340"/>
      <c r="F54" s="340"/>
      <c r="G54" s="340"/>
      <c r="H54" s="340"/>
      <c r="I54" s="340"/>
      <c r="J54" s="340"/>
      <c r="K54" s="340"/>
      <c r="L54" s="340"/>
      <c r="M54" s="340"/>
      <c r="N54" s="340"/>
      <c r="O54" s="381" t="str">
        <f t="shared" si="12"/>
        <v xml:space="preserve"> </v>
      </c>
      <c r="P54" s="340"/>
      <c r="Q54" s="340"/>
      <c r="R54" s="340"/>
      <c r="S54" s="341"/>
      <c r="T54" s="341"/>
      <c r="U54" s="341"/>
      <c r="V54" s="341"/>
      <c r="W54" s="341"/>
      <c r="X54" s="341"/>
      <c r="Y54" s="341"/>
      <c r="Z54" s="341"/>
      <c r="AA54" s="341"/>
      <c r="AB54" s="341"/>
      <c r="AC54" s="341"/>
      <c r="AD54" s="341"/>
      <c r="AE54" s="341"/>
      <c r="AF54" s="341"/>
      <c r="AG54" s="341"/>
      <c r="AH54" s="341"/>
      <c r="AI54" s="341"/>
      <c r="AJ54" s="341"/>
      <c r="AK54" s="341"/>
      <c r="AL54" s="341"/>
      <c r="AM54" s="341"/>
      <c r="AN54" s="341"/>
      <c r="AO54" s="341"/>
      <c r="AP54" s="341"/>
      <c r="AQ54" s="341"/>
      <c r="AR54" s="341"/>
      <c r="AS54" s="341"/>
      <c r="AT54" s="341"/>
      <c r="AU54" s="341"/>
      <c r="AV54" s="341"/>
      <c r="AW54" s="341"/>
      <c r="AX54" s="341"/>
      <c r="AY54" s="341"/>
      <c r="AZ54" s="341"/>
      <c r="BA54" s="341"/>
      <c r="BB54" s="341"/>
      <c r="BC54" s="341"/>
      <c r="BD54" s="341"/>
      <c r="BE54" s="341"/>
      <c r="BF54" s="341"/>
      <c r="BG54" s="341"/>
      <c r="BH54" s="341"/>
      <c r="BI54" s="341"/>
      <c r="BJ54" s="341"/>
      <c r="BK54" s="341"/>
      <c r="BL54" s="341"/>
      <c r="BM54" s="341"/>
      <c r="BN54" s="341"/>
      <c r="BO54" s="341"/>
      <c r="BP54" s="341"/>
      <c r="BQ54" s="341"/>
      <c r="BR54" s="341"/>
      <c r="BS54" s="341"/>
      <c r="BT54" s="341"/>
      <c r="BU54" s="341"/>
      <c r="BV54" s="341"/>
      <c r="BW54" s="341"/>
      <c r="BX54" s="341"/>
      <c r="BY54" s="341"/>
      <c r="BZ54" s="341"/>
      <c r="CA54" s="341" t="s">
        <v>296</v>
      </c>
      <c r="CB54" s="341"/>
      <c r="CC54" s="378">
        <f t="shared" si="4"/>
        <v>0</v>
      </c>
      <c r="CD54" s="378">
        <f t="shared" si="9"/>
        <v>0</v>
      </c>
      <c r="CE54" s="378">
        <f t="shared" si="10"/>
        <v>0</v>
      </c>
      <c r="CF54" s="378">
        <f t="shared" si="7"/>
        <v>0</v>
      </c>
      <c r="CG54" s="340"/>
      <c r="CH54" s="340"/>
      <c r="CI54" s="340"/>
      <c r="CJ54" s="379" t="str">
        <f t="shared" si="15"/>
        <v xml:space="preserve"> </v>
      </c>
      <c r="CK54" s="340"/>
      <c r="CL54" s="379" t="str">
        <f t="shared" si="13"/>
        <v xml:space="preserve"> </v>
      </c>
      <c r="CM54" s="340"/>
      <c r="CN54" s="340"/>
      <c r="CO54" s="378" t="str">
        <f t="shared" si="14"/>
        <v xml:space="preserve"> </v>
      </c>
      <c r="CP54" s="340"/>
      <c r="CQ54" s="340"/>
      <c r="CR54" s="340"/>
      <c r="CS54" s="378" t="str">
        <f t="shared" si="8"/>
        <v xml:space="preserve"> </v>
      </c>
      <c r="CT54" s="340"/>
      <c r="CU54" s="340"/>
      <c r="CV54" s="340"/>
      <c r="CW54" s="340"/>
      <c r="CX54" s="340"/>
      <c r="CY54" s="340"/>
      <c r="CZ54" s="340"/>
      <c r="DA54" s="340"/>
      <c r="DB54" s="340"/>
    </row>
    <row r="55" spans="1:106" x14ac:dyDescent="0.25">
      <c r="A55" s="522"/>
      <c r="B55" s="340"/>
      <c r="C55" s="340"/>
      <c r="D55" s="340"/>
      <c r="E55" s="340"/>
      <c r="F55" s="340"/>
      <c r="G55" s="340"/>
      <c r="H55" s="340"/>
      <c r="I55" s="340"/>
      <c r="J55" s="340"/>
      <c r="K55" s="340"/>
      <c r="L55" s="340"/>
      <c r="M55" s="340"/>
      <c r="N55" s="340"/>
      <c r="O55" s="381" t="str">
        <f t="shared" si="12"/>
        <v xml:space="preserve"> </v>
      </c>
      <c r="P55" s="340"/>
      <c r="Q55" s="340"/>
      <c r="R55" s="340"/>
      <c r="S55" s="341"/>
      <c r="T55" s="341"/>
      <c r="U55" s="341"/>
      <c r="V55" s="341"/>
      <c r="W55" s="341"/>
      <c r="X55" s="341"/>
      <c r="Y55" s="341"/>
      <c r="Z55" s="341"/>
      <c r="AA55" s="341"/>
      <c r="AB55" s="341"/>
      <c r="AC55" s="341"/>
      <c r="AD55" s="341"/>
      <c r="AE55" s="341"/>
      <c r="AF55" s="341"/>
      <c r="AG55" s="341"/>
      <c r="AH55" s="341"/>
      <c r="AI55" s="341"/>
      <c r="AJ55" s="341"/>
      <c r="AK55" s="341"/>
      <c r="AL55" s="341"/>
      <c r="AM55" s="341"/>
      <c r="AN55" s="341"/>
      <c r="AO55" s="341"/>
      <c r="AP55" s="341"/>
      <c r="AQ55" s="341"/>
      <c r="AR55" s="341"/>
      <c r="AS55" s="341"/>
      <c r="AT55" s="341"/>
      <c r="AU55" s="341"/>
      <c r="AV55" s="341"/>
      <c r="AW55" s="341"/>
      <c r="AX55" s="341"/>
      <c r="AY55" s="341"/>
      <c r="AZ55" s="341"/>
      <c r="BA55" s="341"/>
      <c r="BB55" s="341"/>
      <c r="BC55" s="341"/>
      <c r="BD55" s="341"/>
      <c r="BE55" s="341"/>
      <c r="BF55" s="341"/>
      <c r="BG55" s="341"/>
      <c r="BH55" s="341"/>
      <c r="BI55" s="341"/>
      <c r="BJ55" s="341"/>
      <c r="BK55" s="341"/>
      <c r="BL55" s="341"/>
      <c r="BM55" s="341"/>
      <c r="BN55" s="341"/>
      <c r="BO55" s="341"/>
      <c r="BP55" s="341"/>
      <c r="BQ55" s="341"/>
      <c r="BR55" s="341"/>
      <c r="BS55" s="341"/>
      <c r="BT55" s="341"/>
      <c r="BU55" s="341"/>
      <c r="BV55" s="341"/>
      <c r="BW55" s="341"/>
      <c r="BX55" s="341"/>
      <c r="BY55" s="341"/>
      <c r="BZ55" s="341"/>
      <c r="CA55" s="341" t="s">
        <v>296</v>
      </c>
      <c r="CB55" s="341"/>
      <c r="CC55" s="378">
        <f t="shared" si="4"/>
        <v>0</v>
      </c>
      <c r="CD55" s="378">
        <f t="shared" si="9"/>
        <v>0</v>
      </c>
      <c r="CE55" s="378">
        <f t="shared" si="10"/>
        <v>0</v>
      </c>
      <c r="CF55" s="378">
        <f t="shared" si="7"/>
        <v>0</v>
      </c>
      <c r="CG55" s="340"/>
      <c r="CH55" s="340"/>
      <c r="CI55" s="340"/>
      <c r="CJ55" s="379" t="str">
        <f t="shared" si="15"/>
        <v xml:space="preserve"> </v>
      </c>
      <c r="CK55" s="340"/>
      <c r="CL55" s="379" t="str">
        <f t="shared" si="13"/>
        <v xml:space="preserve"> </v>
      </c>
      <c r="CM55" s="340"/>
      <c r="CN55" s="340"/>
      <c r="CO55" s="378" t="str">
        <f t="shared" si="14"/>
        <v xml:space="preserve"> </v>
      </c>
      <c r="CP55" s="340"/>
      <c r="CQ55" s="340"/>
      <c r="CR55" s="340"/>
      <c r="CS55" s="378" t="str">
        <f t="shared" si="8"/>
        <v xml:space="preserve"> </v>
      </c>
      <c r="CT55" s="340"/>
      <c r="CU55" s="340"/>
      <c r="CV55" s="340"/>
      <c r="CW55" s="340"/>
      <c r="CX55" s="340"/>
      <c r="CY55" s="340"/>
      <c r="CZ55" s="340"/>
      <c r="DA55" s="340"/>
      <c r="DB55" s="340"/>
    </row>
    <row r="56" spans="1:106" x14ac:dyDescent="0.25">
      <c r="A56" s="522"/>
      <c r="B56" s="340"/>
      <c r="C56" s="340"/>
      <c r="D56" s="340"/>
      <c r="E56" s="340"/>
      <c r="F56" s="340"/>
      <c r="G56" s="340"/>
      <c r="H56" s="340"/>
      <c r="I56" s="340"/>
      <c r="J56" s="340"/>
      <c r="K56" s="340"/>
      <c r="L56" s="340"/>
      <c r="M56" s="340"/>
      <c r="N56" s="340"/>
      <c r="O56" s="381" t="str">
        <f t="shared" si="12"/>
        <v xml:space="preserve"> </v>
      </c>
      <c r="P56" s="340"/>
      <c r="Q56" s="340"/>
      <c r="R56" s="340"/>
      <c r="S56" s="341"/>
      <c r="T56" s="341"/>
      <c r="U56" s="341"/>
      <c r="V56" s="341"/>
      <c r="W56" s="341"/>
      <c r="X56" s="341"/>
      <c r="Y56" s="341"/>
      <c r="Z56" s="341"/>
      <c r="AA56" s="341"/>
      <c r="AB56" s="341"/>
      <c r="AC56" s="341"/>
      <c r="AD56" s="341"/>
      <c r="AE56" s="341"/>
      <c r="AF56" s="341"/>
      <c r="AG56" s="341"/>
      <c r="AH56" s="341"/>
      <c r="AI56" s="341"/>
      <c r="AJ56" s="341"/>
      <c r="AK56" s="341"/>
      <c r="AL56" s="341"/>
      <c r="AM56" s="341"/>
      <c r="AN56" s="341"/>
      <c r="AO56" s="341"/>
      <c r="AP56" s="341"/>
      <c r="AQ56" s="341"/>
      <c r="AR56" s="341"/>
      <c r="AS56" s="341"/>
      <c r="AT56" s="341"/>
      <c r="AU56" s="341"/>
      <c r="AV56" s="341"/>
      <c r="AW56" s="341"/>
      <c r="AX56" s="341"/>
      <c r="AY56" s="341"/>
      <c r="AZ56" s="341"/>
      <c r="BA56" s="341"/>
      <c r="BB56" s="341"/>
      <c r="BC56" s="341"/>
      <c r="BD56" s="341"/>
      <c r="BE56" s="341"/>
      <c r="BF56" s="341"/>
      <c r="BG56" s="341"/>
      <c r="BH56" s="341"/>
      <c r="BI56" s="341"/>
      <c r="BJ56" s="341"/>
      <c r="BK56" s="341"/>
      <c r="BL56" s="341"/>
      <c r="BM56" s="341"/>
      <c r="BN56" s="341"/>
      <c r="BO56" s="341"/>
      <c r="BP56" s="341"/>
      <c r="BQ56" s="341"/>
      <c r="BR56" s="341"/>
      <c r="BS56" s="341"/>
      <c r="BT56" s="341"/>
      <c r="BU56" s="341"/>
      <c r="BV56" s="341"/>
      <c r="BW56" s="341"/>
      <c r="BX56" s="341"/>
      <c r="BY56" s="341"/>
      <c r="BZ56" s="341"/>
      <c r="CA56" s="341" t="s">
        <v>296</v>
      </c>
      <c r="CB56" s="341"/>
      <c r="CC56" s="378">
        <f t="shared" si="4"/>
        <v>0</v>
      </c>
      <c r="CD56" s="378">
        <f t="shared" si="9"/>
        <v>0</v>
      </c>
      <c r="CE56" s="378">
        <f t="shared" si="10"/>
        <v>0</v>
      </c>
      <c r="CF56" s="378">
        <f t="shared" si="7"/>
        <v>0</v>
      </c>
      <c r="CG56" s="340"/>
      <c r="CH56" s="340"/>
      <c r="CI56" s="340"/>
      <c r="CJ56" s="379" t="str">
        <f t="shared" si="15"/>
        <v xml:space="preserve"> </v>
      </c>
      <c r="CK56" s="340"/>
      <c r="CL56" s="379" t="str">
        <f t="shared" si="13"/>
        <v xml:space="preserve"> </v>
      </c>
      <c r="CM56" s="340"/>
      <c r="CN56" s="340"/>
      <c r="CO56" s="378" t="str">
        <f t="shared" si="14"/>
        <v xml:space="preserve"> </v>
      </c>
      <c r="CP56" s="340"/>
      <c r="CQ56" s="340"/>
      <c r="CR56" s="340"/>
      <c r="CS56" s="378" t="str">
        <f t="shared" si="8"/>
        <v xml:space="preserve"> </v>
      </c>
      <c r="CT56" s="340"/>
      <c r="CU56" s="340"/>
      <c r="CV56" s="340"/>
      <c r="CW56" s="340"/>
      <c r="CX56" s="340"/>
      <c r="CY56" s="340"/>
      <c r="CZ56" s="340"/>
      <c r="DA56" s="340"/>
      <c r="DB56" s="340"/>
    </row>
    <row r="57" spans="1:106" x14ac:dyDescent="0.25">
      <c r="A57" s="522"/>
      <c r="B57" s="340"/>
      <c r="C57" s="340"/>
      <c r="D57" s="340"/>
      <c r="E57" s="340"/>
      <c r="F57" s="340"/>
      <c r="G57" s="340"/>
      <c r="H57" s="340"/>
      <c r="I57" s="340"/>
      <c r="J57" s="340"/>
      <c r="K57" s="340"/>
      <c r="L57" s="340"/>
      <c r="M57" s="340"/>
      <c r="N57" s="340"/>
      <c r="O57" s="381" t="str">
        <f t="shared" si="12"/>
        <v xml:space="preserve"> </v>
      </c>
      <c r="P57" s="340"/>
      <c r="Q57" s="340"/>
      <c r="R57" s="340"/>
      <c r="S57" s="341"/>
      <c r="T57" s="341"/>
      <c r="U57" s="341"/>
      <c r="V57" s="341"/>
      <c r="W57" s="341"/>
      <c r="X57" s="341"/>
      <c r="Y57" s="341"/>
      <c r="Z57" s="341"/>
      <c r="AA57" s="341"/>
      <c r="AB57" s="341"/>
      <c r="AC57" s="341"/>
      <c r="AD57" s="341"/>
      <c r="AE57" s="341"/>
      <c r="AF57" s="341"/>
      <c r="AG57" s="341"/>
      <c r="AH57" s="341"/>
      <c r="AI57" s="341"/>
      <c r="AJ57" s="341"/>
      <c r="AK57" s="341"/>
      <c r="AL57" s="341"/>
      <c r="AM57" s="341"/>
      <c r="AN57" s="341"/>
      <c r="AO57" s="341"/>
      <c r="AP57" s="341"/>
      <c r="AQ57" s="341"/>
      <c r="AR57" s="341"/>
      <c r="AS57" s="341"/>
      <c r="AT57" s="341"/>
      <c r="AU57" s="341"/>
      <c r="AV57" s="341"/>
      <c r="AW57" s="341"/>
      <c r="AX57" s="341"/>
      <c r="AY57" s="341"/>
      <c r="AZ57" s="341"/>
      <c r="BA57" s="341"/>
      <c r="BB57" s="341"/>
      <c r="BC57" s="341"/>
      <c r="BD57" s="341"/>
      <c r="BE57" s="341"/>
      <c r="BF57" s="341"/>
      <c r="BG57" s="341"/>
      <c r="BH57" s="341"/>
      <c r="BI57" s="341"/>
      <c r="BJ57" s="341"/>
      <c r="BK57" s="341"/>
      <c r="BL57" s="341"/>
      <c r="BM57" s="341"/>
      <c r="BN57" s="341"/>
      <c r="BO57" s="341"/>
      <c r="BP57" s="341"/>
      <c r="BQ57" s="341"/>
      <c r="BR57" s="341"/>
      <c r="BS57" s="341"/>
      <c r="BT57" s="341"/>
      <c r="BU57" s="341"/>
      <c r="BV57" s="341"/>
      <c r="BW57" s="341"/>
      <c r="BX57" s="341"/>
      <c r="BY57" s="341"/>
      <c r="BZ57" s="341"/>
      <c r="CA57" s="341" t="s">
        <v>296</v>
      </c>
      <c r="CB57" s="341"/>
      <c r="CC57" s="378">
        <f t="shared" si="4"/>
        <v>0</v>
      </c>
      <c r="CD57" s="378">
        <f t="shared" si="9"/>
        <v>0</v>
      </c>
      <c r="CE57" s="378">
        <f t="shared" si="10"/>
        <v>0</v>
      </c>
      <c r="CF57" s="378">
        <f t="shared" si="7"/>
        <v>0</v>
      </c>
      <c r="CG57" s="340"/>
      <c r="CH57" s="340"/>
      <c r="CI57" s="340"/>
      <c r="CJ57" s="379" t="str">
        <f t="shared" si="15"/>
        <v xml:space="preserve"> </v>
      </c>
      <c r="CK57" s="340"/>
      <c r="CL57" s="379" t="str">
        <f t="shared" si="13"/>
        <v xml:space="preserve"> </v>
      </c>
      <c r="CM57" s="340"/>
      <c r="CN57" s="340"/>
      <c r="CO57" s="378" t="str">
        <f t="shared" si="14"/>
        <v xml:space="preserve"> </v>
      </c>
      <c r="CP57" s="340"/>
      <c r="CQ57" s="340"/>
      <c r="CR57" s="340"/>
      <c r="CS57" s="378" t="str">
        <f t="shared" si="8"/>
        <v xml:space="preserve"> </v>
      </c>
      <c r="CT57" s="340"/>
      <c r="CU57" s="340"/>
      <c r="CV57" s="340"/>
      <c r="CW57" s="340"/>
      <c r="CX57" s="340"/>
      <c r="CY57" s="340"/>
      <c r="CZ57" s="340"/>
      <c r="DA57" s="340"/>
      <c r="DB57" s="340"/>
    </row>
    <row r="58" spans="1:106" x14ac:dyDescent="0.25">
      <c r="A58" s="522"/>
      <c r="B58" s="340"/>
      <c r="C58" s="340"/>
      <c r="D58" s="340"/>
      <c r="E58" s="340"/>
      <c r="F58" s="340"/>
      <c r="G58" s="340"/>
      <c r="H58" s="340"/>
      <c r="I58" s="340"/>
      <c r="J58" s="340"/>
      <c r="K58" s="340"/>
      <c r="L58" s="340"/>
      <c r="M58" s="340"/>
      <c r="N58" s="340"/>
      <c r="O58" s="381" t="str">
        <f t="shared" si="12"/>
        <v xml:space="preserve"> </v>
      </c>
      <c r="P58" s="340"/>
      <c r="Q58" s="340"/>
      <c r="R58" s="340"/>
      <c r="S58" s="341"/>
      <c r="T58" s="341"/>
      <c r="U58" s="341"/>
      <c r="V58" s="341"/>
      <c r="W58" s="341"/>
      <c r="X58" s="341"/>
      <c r="Y58" s="341"/>
      <c r="Z58" s="341"/>
      <c r="AA58" s="341"/>
      <c r="AB58" s="341"/>
      <c r="AC58" s="341"/>
      <c r="AD58" s="341"/>
      <c r="AE58" s="341"/>
      <c r="AF58" s="341"/>
      <c r="AG58" s="341"/>
      <c r="AH58" s="341"/>
      <c r="AI58" s="341"/>
      <c r="AJ58" s="341"/>
      <c r="AK58" s="341"/>
      <c r="AL58" s="341"/>
      <c r="AM58" s="341"/>
      <c r="AN58" s="341"/>
      <c r="AO58" s="341"/>
      <c r="AP58" s="341"/>
      <c r="AQ58" s="341"/>
      <c r="AR58" s="341"/>
      <c r="AS58" s="341"/>
      <c r="AT58" s="341"/>
      <c r="AU58" s="341"/>
      <c r="AV58" s="341"/>
      <c r="AW58" s="341"/>
      <c r="AX58" s="341"/>
      <c r="AY58" s="341"/>
      <c r="AZ58" s="341"/>
      <c r="BA58" s="341"/>
      <c r="BB58" s="341"/>
      <c r="BC58" s="341"/>
      <c r="BD58" s="341"/>
      <c r="BE58" s="341"/>
      <c r="BF58" s="341"/>
      <c r="BG58" s="341"/>
      <c r="BH58" s="341"/>
      <c r="BI58" s="341"/>
      <c r="BJ58" s="341"/>
      <c r="BK58" s="341"/>
      <c r="BL58" s="341"/>
      <c r="BM58" s="341"/>
      <c r="BN58" s="341"/>
      <c r="BO58" s="341"/>
      <c r="BP58" s="341"/>
      <c r="BQ58" s="341"/>
      <c r="BR58" s="341"/>
      <c r="BS58" s="341"/>
      <c r="BT58" s="341"/>
      <c r="BU58" s="341"/>
      <c r="BV58" s="341"/>
      <c r="BW58" s="341"/>
      <c r="BX58" s="341"/>
      <c r="BY58" s="341"/>
      <c r="BZ58" s="341"/>
      <c r="CA58" s="341" t="s">
        <v>296</v>
      </c>
      <c r="CB58" s="341"/>
      <c r="CC58" s="378">
        <f t="shared" si="4"/>
        <v>0</v>
      </c>
      <c r="CD58" s="378">
        <f t="shared" si="9"/>
        <v>0</v>
      </c>
      <c r="CE58" s="378">
        <f t="shared" si="10"/>
        <v>0</v>
      </c>
      <c r="CF58" s="378">
        <f t="shared" si="7"/>
        <v>0</v>
      </c>
      <c r="CG58" s="340"/>
      <c r="CH58" s="340"/>
      <c r="CI58" s="340"/>
      <c r="CJ58" s="379" t="str">
        <f t="shared" si="15"/>
        <v xml:space="preserve"> </v>
      </c>
      <c r="CK58" s="340"/>
      <c r="CL58" s="379" t="str">
        <f t="shared" si="13"/>
        <v xml:space="preserve"> </v>
      </c>
      <c r="CM58" s="340"/>
      <c r="CN58" s="340"/>
      <c r="CO58" s="378" t="str">
        <f t="shared" si="14"/>
        <v xml:space="preserve"> </v>
      </c>
      <c r="CP58" s="340"/>
      <c r="CQ58" s="340"/>
      <c r="CR58" s="340"/>
      <c r="CS58" s="378" t="str">
        <f t="shared" si="8"/>
        <v xml:space="preserve"> </v>
      </c>
      <c r="CT58" s="340"/>
      <c r="CU58" s="340"/>
      <c r="CV58" s="340"/>
      <c r="CW58" s="340"/>
      <c r="CX58" s="340"/>
      <c r="CY58" s="340"/>
      <c r="CZ58" s="340"/>
      <c r="DA58" s="340"/>
      <c r="DB58" s="340"/>
    </row>
    <row r="59" spans="1:106" x14ac:dyDescent="0.25">
      <c r="A59" s="522"/>
      <c r="B59" s="340"/>
      <c r="C59" s="340"/>
      <c r="D59" s="340"/>
      <c r="E59" s="340"/>
      <c r="F59" s="340"/>
      <c r="G59" s="340"/>
      <c r="H59" s="340"/>
      <c r="I59" s="340"/>
      <c r="J59" s="340"/>
      <c r="K59" s="340"/>
      <c r="L59" s="340"/>
      <c r="M59" s="340"/>
      <c r="N59" s="340"/>
      <c r="O59" s="381" t="str">
        <f t="shared" si="12"/>
        <v xml:space="preserve"> </v>
      </c>
      <c r="P59" s="340"/>
      <c r="Q59" s="340"/>
      <c r="R59" s="340"/>
      <c r="S59" s="341"/>
      <c r="T59" s="341"/>
      <c r="U59" s="341"/>
      <c r="V59" s="341"/>
      <c r="W59" s="341"/>
      <c r="X59" s="341"/>
      <c r="Y59" s="341"/>
      <c r="Z59" s="341"/>
      <c r="AA59" s="341"/>
      <c r="AB59" s="341"/>
      <c r="AC59" s="341"/>
      <c r="AD59" s="341"/>
      <c r="AE59" s="341"/>
      <c r="AF59" s="341"/>
      <c r="AG59" s="341"/>
      <c r="AH59" s="341"/>
      <c r="AI59" s="341"/>
      <c r="AJ59" s="341"/>
      <c r="AK59" s="341"/>
      <c r="AL59" s="341"/>
      <c r="AM59" s="341"/>
      <c r="AN59" s="341"/>
      <c r="AO59" s="341"/>
      <c r="AP59" s="341"/>
      <c r="AQ59" s="341"/>
      <c r="AR59" s="341"/>
      <c r="AS59" s="341"/>
      <c r="AT59" s="341"/>
      <c r="AU59" s="341"/>
      <c r="AV59" s="341"/>
      <c r="AW59" s="341"/>
      <c r="AX59" s="341"/>
      <c r="AY59" s="341"/>
      <c r="AZ59" s="341"/>
      <c r="BA59" s="341"/>
      <c r="BB59" s="341"/>
      <c r="BC59" s="341"/>
      <c r="BD59" s="341"/>
      <c r="BE59" s="341"/>
      <c r="BF59" s="341"/>
      <c r="BG59" s="341"/>
      <c r="BH59" s="341"/>
      <c r="BI59" s="341"/>
      <c r="BJ59" s="341"/>
      <c r="BK59" s="341"/>
      <c r="BL59" s="341"/>
      <c r="BM59" s="341"/>
      <c r="BN59" s="341"/>
      <c r="BO59" s="341"/>
      <c r="BP59" s="341"/>
      <c r="BQ59" s="341"/>
      <c r="BR59" s="341"/>
      <c r="BS59" s="341"/>
      <c r="BT59" s="341"/>
      <c r="BU59" s="341"/>
      <c r="BV59" s="341"/>
      <c r="BW59" s="341"/>
      <c r="BX59" s="341"/>
      <c r="BY59" s="341"/>
      <c r="BZ59" s="341"/>
      <c r="CA59" s="341" t="s">
        <v>296</v>
      </c>
      <c r="CB59" s="341"/>
      <c r="CC59" s="378">
        <f t="shared" si="4"/>
        <v>0</v>
      </c>
      <c r="CD59" s="378">
        <f t="shared" si="9"/>
        <v>0</v>
      </c>
      <c r="CE59" s="378">
        <f t="shared" si="10"/>
        <v>0</v>
      </c>
      <c r="CF59" s="378">
        <f t="shared" si="7"/>
        <v>0</v>
      </c>
      <c r="CG59" s="340"/>
      <c r="CH59" s="340"/>
      <c r="CI59" s="340"/>
      <c r="CJ59" s="379" t="str">
        <f t="shared" si="15"/>
        <v xml:space="preserve"> </v>
      </c>
      <c r="CK59" s="340"/>
      <c r="CL59" s="379" t="str">
        <f t="shared" si="13"/>
        <v xml:space="preserve"> </v>
      </c>
      <c r="CM59" s="340"/>
      <c r="CN59" s="340"/>
      <c r="CO59" s="378" t="str">
        <f t="shared" si="14"/>
        <v xml:space="preserve"> </v>
      </c>
      <c r="CP59" s="340"/>
      <c r="CQ59" s="340"/>
      <c r="CR59" s="340"/>
      <c r="CS59" s="378" t="str">
        <f t="shared" si="8"/>
        <v xml:space="preserve"> </v>
      </c>
      <c r="CT59" s="340"/>
      <c r="CU59" s="340"/>
      <c r="CV59" s="340"/>
      <c r="CW59" s="340"/>
      <c r="CX59" s="340"/>
      <c r="CY59" s="340"/>
      <c r="CZ59" s="340"/>
      <c r="DA59" s="340"/>
      <c r="DB59" s="340"/>
    </row>
    <row r="60" spans="1:106" x14ac:dyDescent="0.25">
      <c r="A60" s="522"/>
      <c r="B60" s="340"/>
      <c r="C60" s="340"/>
      <c r="D60" s="340"/>
      <c r="E60" s="340"/>
      <c r="F60" s="340"/>
      <c r="G60" s="340"/>
      <c r="H60" s="340"/>
      <c r="I60" s="340"/>
      <c r="J60" s="340"/>
      <c r="K60" s="340"/>
      <c r="L60" s="340"/>
      <c r="M60" s="340"/>
      <c r="N60" s="340"/>
      <c r="O60" s="381" t="str">
        <f t="shared" si="12"/>
        <v xml:space="preserve"> </v>
      </c>
      <c r="P60" s="340"/>
      <c r="Q60" s="340"/>
      <c r="R60" s="340"/>
      <c r="S60" s="341"/>
      <c r="T60" s="341"/>
      <c r="U60" s="341"/>
      <c r="V60" s="341"/>
      <c r="W60" s="341"/>
      <c r="X60" s="341"/>
      <c r="Y60" s="341"/>
      <c r="Z60" s="341"/>
      <c r="AA60" s="341"/>
      <c r="AB60" s="341"/>
      <c r="AC60" s="341"/>
      <c r="AD60" s="341"/>
      <c r="AE60" s="341"/>
      <c r="AF60" s="341"/>
      <c r="AG60" s="341"/>
      <c r="AH60" s="341"/>
      <c r="AI60" s="341"/>
      <c r="AJ60" s="341"/>
      <c r="AK60" s="341"/>
      <c r="AL60" s="341"/>
      <c r="AM60" s="341"/>
      <c r="AN60" s="341"/>
      <c r="AO60" s="341"/>
      <c r="AP60" s="341"/>
      <c r="AQ60" s="341"/>
      <c r="AR60" s="341"/>
      <c r="AS60" s="341"/>
      <c r="AT60" s="341"/>
      <c r="AU60" s="341"/>
      <c r="AV60" s="341"/>
      <c r="AW60" s="341"/>
      <c r="AX60" s="341"/>
      <c r="AY60" s="341"/>
      <c r="AZ60" s="341"/>
      <c r="BA60" s="341"/>
      <c r="BB60" s="341"/>
      <c r="BC60" s="341"/>
      <c r="BD60" s="341"/>
      <c r="BE60" s="341"/>
      <c r="BF60" s="341"/>
      <c r="BG60" s="341"/>
      <c r="BH60" s="341"/>
      <c r="BI60" s="341"/>
      <c r="BJ60" s="341"/>
      <c r="BK60" s="341"/>
      <c r="BL60" s="341"/>
      <c r="BM60" s="341"/>
      <c r="BN60" s="341"/>
      <c r="BO60" s="341"/>
      <c r="BP60" s="341"/>
      <c r="BQ60" s="341"/>
      <c r="BR60" s="341"/>
      <c r="BS60" s="341"/>
      <c r="BT60" s="341"/>
      <c r="BU60" s="341"/>
      <c r="BV60" s="341"/>
      <c r="BW60" s="341"/>
      <c r="BX60" s="341"/>
      <c r="BY60" s="341"/>
      <c r="BZ60" s="341"/>
      <c r="CA60" s="341" t="s">
        <v>296</v>
      </c>
      <c r="CB60" s="341"/>
      <c r="CC60" s="378">
        <f t="shared" si="4"/>
        <v>0</v>
      </c>
      <c r="CD60" s="378">
        <f t="shared" si="9"/>
        <v>0</v>
      </c>
      <c r="CE60" s="378">
        <f t="shared" si="10"/>
        <v>0</v>
      </c>
      <c r="CF60" s="378">
        <f t="shared" si="7"/>
        <v>0</v>
      </c>
      <c r="CG60" s="340"/>
      <c r="CH60" s="340"/>
      <c r="CI60" s="340"/>
      <c r="CJ60" s="379" t="str">
        <f t="shared" si="15"/>
        <v xml:space="preserve"> </v>
      </c>
      <c r="CK60" s="340"/>
      <c r="CL60" s="379" t="str">
        <f t="shared" si="13"/>
        <v xml:space="preserve"> </v>
      </c>
      <c r="CM60" s="340"/>
      <c r="CN60" s="340"/>
      <c r="CO60" s="378" t="str">
        <f t="shared" si="14"/>
        <v xml:space="preserve"> </v>
      </c>
      <c r="CP60" s="340"/>
      <c r="CQ60" s="340"/>
      <c r="CR60" s="340"/>
      <c r="CS60" s="378" t="str">
        <f t="shared" si="8"/>
        <v xml:space="preserve"> </v>
      </c>
      <c r="CT60" s="340"/>
      <c r="CU60" s="340"/>
      <c r="CV60" s="340"/>
      <c r="CW60" s="340"/>
      <c r="CX60" s="340"/>
      <c r="CY60" s="340"/>
      <c r="CZ60" s="340"/>
      <c r="DA60" s="340"/>
      <c r="DB60" s="340"/>
    </row>
    <row r="61" spans="1:106" x14ac:dyDescent="0.25">
      <c r="A61" s="522"/>
      <c r="B61" s="340"/>
      <c r="C61" s="340"/>
      <c r="D61" s="340"/>
      <c r="E61" s="340"/>
      <c r="F61" s="340"/>
      <c r="G61" s="340"/>
      <c r="H61" s="340"/>
      <c r="I61" s="340"/>
      <c r="J61" s="340"/>
      <c r="K61" s="340"/>
      <c r="L61" s="340"/>
      <c r="M61" s="340"/>
      <c r="N61" s="340"/>
      <c r="O61" s="381" t="str">
        <f t="shared" si="12"/>
        <v xml:space="preserve"> </v>
      </c>
      <c r="P61" s="340"/>
      <c r="Q61" s="340"/>
      <c r="R61" s="340"/>
      <c r="S61" s="341"/>
      <c r="T61" s="341"/>
      <c r="U61" s="341"/>
      <c r="V61" s="341"/>
      <c r="W61" s="341"/>
      <c r="X61" s="341"/>
      <c r="Y61" s="341"/>
      <c r="Z61" s="341"/>
      <c r="AA61" s="341"/>
      <c r="AB61" s="341"/>
      <c r="AC61" s="341"/>
      <c r="AD61" s="341"/>
      <c r="AE61" s="341"/>
      <c r="AF61" s="341"/>
      <c r="AG61" s="341"/>
      <c r="AH61" s="341"/>
      <c r="AI61" s="341"/>
      <c r="AJ61" s="341"/>
      <c r="AK61" s="341"/>
      <c r="AL61" s="341"/>
      <c r="AM61" s="341"/>
      <c r="AN61" s="341"/>
      <c r="AO61" s="341"/>
      <c r="AP61" s="341"/>
      <c r="AQ61" s="341"/>
      <c r="AR61" s="341"/>
      <c r="AS61" s="341"/>
      <c r="AT61" s="341"/>
      <c r="AU61" s="341"/>
      <c r="AV61" s="341"/>
      <c r="AW61" s="341"/>
      <c r="AX61" s="341"/>
      <c r="AY61" s="341"/>
      <c r="AZ61" s="341"/>
      <c r="BA61" s="341"/>
      <c r="BB61" s="341"/>
      <c r="BC61" s="341"/>
      <c r="BD61" s="341"/>
      <c r="BE61" s="341"/>
      <c r="BF61" s="341"/>
      <c r="BG61" s="341"/>
      <c r="BH61" s="341"/>
      <c r="BI61" s="341"/>
      <c r="BJ61" s="341"/>
      <c r="BK61" s="341"/>
      <c r="BL61" s="341"/>
      <c r="BM61" s="341"/>
      <c r="BN61" s="341"/>
      <c r="BO61" s="341"/>
      <c r="BP61" s="341"/>
      <c r="BQ61" s="341"/>
      <c r="BR61" s="341"/>
      <c r="BS61" s="341"/>
      <c r="BT61" s="341"/>
      <c r="BU61" s="341"/>
      <c r="BV61" s="341"/>
      <c r="BW61" s="341"/>
      <c r="BX61" s="341"/>
      <c r="BY61" s="341"/>
      <c r="BZ61" s="341"/>
      <c r="CA61" s="341" t="s">
        <v>296</v>
      </c>
      <c r="CB61" s="341"/>
      <c r="CC61" s="378">
        <f t="shared" si="4"/>
        <v>0</v>
      </c>
      <c r="CD61" s="378">
        <f t="shared" si="9"/>
        <v>0</v>
      </c>
      <c r="CE61" s="378">
        <f t="shared" si="10"/>
        <v>0</v>
      </c>
      <c r="CF61" s="378">
        <f t="shared" si="7"/>
        <v>0</v>
      </c>
      <c r="CG61" s="340"/>
      <c r="CH61" s="340"/>
      <c r="CI61" s="340"/>
      <c r="CJ61" s="379" t="str">
        <f t="shared" si="15"/>
        <v xml:space="preserve"> </v>
      </c>
      <c r="CK61" s="340"/>
      <c r="CL61" s="379" t="str">
        <f t="shared" si="13"/>
        <v xml:space="preserve"> </v>
      </c>
      <c r="CM61" s="340"/>
      <c r="CN61" s="340"/>
      <c r="CO61" s="378" t="str">
        <f t="shared" si="14"/>
        <v xml:space="preserve"> </v>
      </c>
      <c r="CP61" s="340"/>
      <c r="CQ61" s="340"/>
      <c r="CR61" s="340"/>
      <c r="CS61" s="378" t="str">
        <f t="shared" si="8"/>
        <v xml:space="preserve"> </v>
      </c>
      <c r="CT61" s="340"/>
      <c r="CU61" s="340"/>
      <c r="CV61" s="340"/>
      <c r="CW61" s="340"/>
      <c r="CX61" s="340"/>
      <c r="CY61" s="340"/>
      <c r="CZ61" s="340"/>
      <c r="DA61" s="340"/>
      <c r="DB61" s="340"/>
    </row>
    <row r="62" spans="1:106" x14ac:dyDescent="0.25">
      <c r="A62" s="522"/>
      <c r="B62" s="340"/>
      <c r="C62" s="340"/>
      <c r="D62" s="340"/>
      <c r="E62" s="340"/>
      <c r="F62" s="340"/>
      <c r="G62" s="340"/>
      <c r="H62" s="340"/>
      <c r="I62" s="340"/>
      <c r="J62" s="340"/>
      <c r="K62" s="340"/>
      <c r="L62" s="340"/>
      <c r="M62" s="340"/>
      <c r="N62" s="340"/>
      <c r="O62" s="381" t="str">
        <f t="shared" si="12"/>
        <v xml:space="preserve"> </v>
      </c>
      <c r="P62" s="340"/>
      <c r="Q62" s="340"/>
      <c r="R62" s="340"/>
      <c r="S62" s="341"/>
      <c r="T62" s="341"/>
      <c r="U62" s="341"/>
      <c r="V62" s="341"/>
      <c r="W62" s="341"/>
      <c r="X62" s="341"/>
      <c r="Y62" s="341"/>
      <c r="Z62" s="341"/>
      <c r="AA62" s="341"/>
      <c r="AB62" s="341"/>
      <c r="AC62" s="341"/>
      <c r="AD62" s="341"/>
      <c r="AE62" s="341"/>
      <c r="AF62" s="341"/>
      <c r="AG62" s="341"/>
      <c r="AH62" s="341"/>
      <c r="AI62" s="341"/>
      <c r="AJ62" s="341"/>
      <c r="AK62" s="341"/>
      <c r="AL62" s="341"/>
      <c r="AM62" s="341"/>
      <c r="AN62" s="341"/>
      <c r="AO62" s="341"/>
      <c r="AP62" s="341"/>
      <c r="AQ62" s="341"/>
      <c r="AR62" s="341"/>
      <c r="AS62" s="341"/>
      <c r="AT62" s="341"/>
      <c r="AU62" s="341"/>
      <c r="AV62" s="341"/>
      <c r="AW62" s="341"/>
      <c r="AX62" s="341"/>
      <c r="AY62" s="341"/>
      <c r="AZ62" s="341"/>
      <c r="BA62" s="341"/>
      <c r="BB62" s="341"/>
      <c r="BC62" s="341"/>
      <c r="BD62" s="341"/>
      <c r="BE62" s="341"/>
      <c r="BF62" s="341"/>
      <c r="BG62" s="341"/>
      <c r="BH62" s="341"/>
      <c r="BI62" s="341"/>
      <c r="BJ62" s="341"/>
      <c r="BK62" s="341"/>
      <c r="BL62" s="341"/>
      <c r="BM62" s="341"/>
      <c r="BN62" s="341"/>
      <c r="BO62" s="341"/>
      <c r="BP62" s="341"/>
      <c r="BQ62" s="341"/>
      <c r="BR62" s="341"/>
      <c r="BS62" s="341"/>
      <c r="BT62" s="341"/>
      <c r="BU62" s="341"/>
      <c r="BV62" s="341"/>
      <c r="BW62" s="341"/>
      <c r="BX62" s="341"/>
      <c r="BY62" s="341"/>
      <c r="BZ62" s="341"/>
      <c r="CA62" s="341" t="s">
        <v>296</v>
      </c>
      <c r="CB62" s="341"/>
      <c r="CC62" s="378">
        <f t="shared" si="4"/>
        <v>0</v>
      </c>
      <c r="CD62" s="378">
        <f t="shared" si="9"/>
        <v>0</v>
      </c>
      <c r="CE62" s="378">
        <f t="shared" si="10"/>
        <v>0</v>
      </c>
      <c r="CF62" s="378">
        <f t="shared" si="7"/>
        <v>0</v>
      </c>
      <c r="CG62" s="340"/>
      <c r="CH62" s="340"/>
      <c r="CI62" s="340"/>
      <c r="CJ62" s="379" t="str">
        <f t="shared" si="15"/>
        <v xml:space="preserve"> </v>
      </c>
      <c r="CK62" s="340"/>
      <c r="CL62" s="379" t="str">
        <f t="shared" si="13"/>
        <v xml:space="preserve"> </v>
      </c>
      <c r="CM62" s="340"/>
      <c r="CN62" s="340"/>
      <c r="CO62" s="378" t="str">
        <f t="shared" si="14"/>
        <v xml:space="preserve"> </v>
      </c>
      <c r="CP62" s="340"/>
      <c r="CQ62" s="340"/>
      <c r="CR62" s="340"/>
      <c r="CS62" s="378" t="str">
        <f t="shared" si="8"/>
        <v xml:space="preserve"> </v>
      </c>
      <c r="CT62" s="340"/>
      <c r="CU62" s="340"/>
      <c r="CV62" s="340"/>
      <c r="CW62" s="340"/>
      <c r="CX62" s="340"/>
      <c r="CY62" s="340"/>
      <c r="CZ62" s="340"/>
      <c r="DA62" s="340"/>
      <c r="DB62" s="340"/>
    </row>
    <row r="63" spans="1:106" x14ac:dyDescent="0.25">
      <c r="A63" s="522"/>
      <c r="B63" s="340"/>
      <c r="C63" s="340"/>
      <c r="D63" s="340"/>
      <c r="E63" s="340"/>
      <c r="F63" s="340"/>
      <c r="G63" s="340"/>
      <c r="H63" s="340"/>
      <c r="I63" s="340"/>
      <c r="J63" s="340"/>
      <c r="K63" s="340"/>
      <c r="L63" s="340"/>
      <c r="M63" s="340"/>
      <c r="N63" s="340"/>
      <c r="O63" s="381" t="str">
        <f t="shared" si="12"/>
        <v xml:space="preserve"> </v>
      </c>
      <c r="P63" s="340"/>
      <c r="Q63" s="340"/>
      <c r="R63" s="340"/>
      <c r="S63" s="341"/>
      <c r="T63" s="341"/>
      <c r="U63" s="341"/>
      <c r="V63" s="341"/>
      <c r="W63" s="341"/>
      <c r="X63" s="341"/>
      <c r="Y63" s="341"/>
      <c r="Z63" s="341"/>
      <c r="AA63" s="341"/>
      <c r="AB63" s="341"/>
      <c r="AC63" s="341"/>
      <c r="AD63" s="341"/>
      <c r="AE63" s="341"/>
      <c r="AF63" s="341"/>
      <c r="AG63" s="341"/>
      <c r="AH63" s="341"/>
      <c r="AI63" s="341"/>
      <c r="AJ63" s="341"/>
      <c r="AK63" s="341"/>
      <c r="AL63" s="341"/>
      <c r="AM63" s="341"/>
      <c r="AN63" s="341"/>
      <c r="AO63" s="341"/>
      <c r="AP63" s="341"/>
      <c r="AQ63" s="341"/>
      <c r="AR63" s="341"/>
      <c r="AS63" s="341"/>
      <c r="AT63" s="341"/>
      <c r="AU63" s="341"/>
      <c r="AV63" s="341"/>
      <c r="AW63" s="341"/>
      <c r="AX63" s="341"/>
      <c r="AY63" s="341"/>
      <c r="AZ63" s="341"/>
      <c r="BA63" s="341"/>
      <c r="BB63" s="341"/>
      <c r="BC63" s="341"/>
      <c r="BD63" s="341"/>
      <c r="BE63" s="341"/>
      <c r="BF63" s="341"/>
      <c r="BG63" s="341"/>
      <c r="BH63" s="341"/>
      <c r="BI63" s="341"/>
      <c r="BJ63" s="341"/>
      <c r="BK63" s="341"/>
      <c r="BL63" s="341"/>
      <c r="BM63" s="341"/>
      <c r="BN63" s="341"/>
      <c r="BO63" s="341"/>
      <c r="BP63" s="341"/>
      <c r="BQ63" s="341"/>
      <c r="BR63" s="341"/>
      <c r="BS63" s="341"/>
      <c r="BT63" s="341"/>
      <c r="BU63" s="341"/>
      <c r="BV63" s="341"/>
      <c r="BW63" s="341"/>
      <c r="BX63" s="341"/>
      <c r="BY63" s="341"/>
      <c r="BZ63" s="341"/>
      <c r="CA63" s="341" t="s">
        <v>296</v>
      </c>
      <c r="CB63" s="341"/>
      <c r="CC63" s="378">
        <f t="shared" si="4"/>
        <v>0</v>
      </c>
      <c r="CD63" s="378">
        <f t="shared" si="9"/>
        <v>0</v>
      </c>
      <c r="CE63" s="378">
        <f t="shared" si="10"/>
        <v>0</v>
      </c>
      <c r="CF63" s="378">
        <f t="shared" si="7"/>
        <v>0</v>
      </c>
      <c r="CG63" s="340"/>
      <c r="CH63" s="340"/>
      <c r="CI63" s="340"/>
      <c r="CJ63" s="379" t="str">
        <f t="shared" si="15"/>
        <v xml:space="preserve"> </v>
      </c>
      <c r="CK63" s="340"/>
      <c r="CL63" s="379" t="str">
        <f t="shared" si="13"/>
        <v xml:space="preserve"> </v>
      </c>
      <c r="CM63" s="340"/>
      <c r="CN63" s="340"/>
      <c r="CO63" s="378" t="str">
        <f t="shared" si="14"/>
        <v xml:space="preserve"> </v>
      </c>
      <c r="CP63" s="340"/>
      <c r="CQ63" s="340"/>
      <c r="CR63" s="340"/>
      <c r="CS63" s="378" t="str">
        <f t="shared" si="8"/>
        <v xml:space="preserve"> </v>
      </c>
      <c r="CT63" s="340"/>
      <c r="CU63" s="340"/>
      <c r="CV63" s="340"/>
      <c r="CW63" s="340"/>
      <c r="CX63" s="340"/>
      <c r="CY63" s="340"/>
      <c r="CZ63" s="340"/>
      <c r="DA63" s="340"/>
      <c r="DB63" s="340"/>
    </row>
    <row r="64" spans="1:106" x14ac:dyDescent="0.25">
      <c r="A64" s="522"/>
      <c r="B64" s="340"/>
      <c r="C64" s="340"/>
      <c r="D64" s="340"/>
      <c r="E64" s="340"/>
      <c r="F64" s="340"/>
      <c r="G64" s="340"/>
      <c r="H64" s="340"/>
      <c r="I64" s="340"/>
      <c r="J64" s="340"/>
      <c r="K64" s="340"/>
      <c r="L64" s="340"/>
      <c r="M64" s="340"/>
      <c r="N64" s="340"/>
      <c r="O64" s="381" t="str">
        <f t="shared" si="12"/>
        <v xml:space="preserve"> </v>
      </c>
      <c r="P64" s="340"/>
      <c r="Q64" s="340"/>
      <c r="R64" s="340"/>
      <c r="S64" s="341"/>
      <c r="T64" s="341"/>
      <c r="U64" s="341"/>
      <c r="V64" s="341"/>
      <c r="W64" s="341"/>
      <c r="X64" s="341"/>
      <c r="Y64" s="341"/>
      <c r="Z64" s="341"/>
      <c r="AA64" s="341"/>
      <c r="AB64" s="341"/>
      <c r="AC64" s="341"/>
      <c r="AD64" s="341"/>
      <c r="AE64" s="341"/>
      <c r="AF64" s="341"/>
      <c r="AG64" s="341"/>
      <c r="AH64" s="341"/>
      <c r="AI64" s="341"/>
      <c r="AJ64" s="341"/>
      <c r="AK64" s="341"/>
      <c r="AL64" s="341"/>
      <c r="AM64" s="341"/>
      <c r="AN64" s="341"/>
      <c r="AO64" s="341"/>
      <c r="AP64" s="341"/>
      <c r="AQ64" s="341"/>
      <c r="AR64" s="341"/>
      <c r="AS64" s="341"/>
      <c r="AT64" s="341"/>
      <c r="AU64" s="341"/>
      <c r="AV64" s="341"/>
      <c r="AW64" s="341"/>
      <c r="AX64" s="341"/>
      <c r="AY64" s="341"/>
      <c r="AZ64" s="341"/>
      <c r="BA64" s="341"/>
      <c r="BB64" s="341"/>
      <c r="BC64" s="341"/>
      <c r="BD64" s="341"/>
      <c r="BE64" s="341"/>
      <c r="BF64" s="341"/>
      <c r="BG64" s="341"/>
      <c r="BH64" s="341"/>
      <c r="BI64" s="341"/>
      <c r="BJ64" s="341"/>
      <c r="BK64" s="341"/>
      <c r="BL64" s="341"/>
      <c r="BM64" s="341"/>
      <c r="BN64" s="341"/>
      <c r="BO64" s="341"/>
      <c r="BP64" s="341"/>
      <c r="BQ64" s="341"/>
      <c r="BR64" s="341"/>
      <c r="BS64" s="341"/>
      <c r="BT64" s="341"/>
      <c r="BU64" s="341"/>
      <c r="BV64" s="341"/>
      <c r="BW64" s="341"/>
      <c r="BX64" s="341"/>
      <c r="BY64" s="341"/>
      <c r="BZ64" s="341"/>
      <c r="CA64" s="341" t="s">
        <v>296</v>
      </c>
      <c r="CB64" s="341"/>
      <c r="CC64" s="378">
        <f t="shared" si="4"/>
        <v>0</v>
      </c>
      <c r="CD64" s="378">
        <f t="shared" si="9"/>
        <v>0</v>
      </c>
      <c r="CE64" s="378">
        <f t="shared" si="10"/>
        <v>0</v>
      </c>
      <c r="CF64" s="378">
        <f t="shared" si="7"/>
        <v>0</v>
      </c>
      <c r="CG64" s="340"/>
      <c r="CH64" s="340"/>
      <c r="CI64" s="340"/>
      <c r="CJ64" s="379" t="str">
        <f t="shared" si="15"/>
        <v xml:space="preserve"> </v>
      </c>
      <c r="CK64" s="340"/>
      <c r="CL64" s="379" t="str">
        <f t="shared" si="13"/>
        <v xml:space="preserve"> </v>
      </c>
      <c r="CM64" s="340"/>
      <c r="CN64" s="340"/>
      <c r="CO64" s="378" t="str">
        <f t="shared" si="14"/>
        <v xml:space="preserve"> </v>
      </c>
      <c r="CP64" s="340"/>
      <c r="CQ64" s="340"/>
      <c r="CR64" s="340"/>
      <c r="CS64" s="378" t="str">
        <f t="shared" si="8"/>
        <v xml:space="preserve"> </v>
      </c>
      <c r="CT64" s="340"/>
      <c r="CU64" s="340"/>
      <c r="CV64" s="340"/>
      <c r="CW64" s="340"/>
      <c r="CX64" s="340"/>
      <c r="CY64" s="340"/>
      <c r="CZ64" s="340"/>
      <c r="DA64" s="340"/>
      <c r="DB64" s="340"/>
    </row>
    <row r="65" spans="1:106" x14ac:dyDescent="0.25">
      <c r="A65" s="522"/>
      <c r="B65" s="340"/>
      <c r="C65" s="340"/>
      <c r="D65" s="340"/>
      <c r="E65" s="340"/>
      <c r="F65" s="340"/>
      <c r="G65" s="340"/>
      <c r="H65" s="340"/>
      <c r="I65" s="340"/>
      <c r="J65" s="340"/>
      <c r="K65" s="340"/>
      <c r="L65" s="340"/>
      <c r="M65" s="340"/>
      <c r="N65" s="340"/>
      <c r="O65" s="381" t="str">
        <f t="shared" si="12"/>
        <v xml:space="preserve"> </v>
      </c>
      <c r="P65" s="340"/>
      <c r="Q65" s="340"/>
      <c r="R65" s="340"/>
      <c r="S65" s="341"/>
      <c r="T65" s="341"/>
      <c r="U65" s="341"/>
      <c r="V65" s="341"/>
      <c r="W65" s="341"/>
      <c r="X65" s="341"/>
      <c r="Y65" s="341"/>
      <c r="Z65" s="341"/>
      <c r="AA65" s="341"/>
      <c r="AB65" s="341"/>
      <c r="AC65" s="341"/>
      <c r="AD65" s="341"/>
      <c r="AE65" s="341"/>
      <c r="AF65" s="341"/>
      <c r="AG65" s="341"/>
      <c r="AH65" s="341"/>
      <c r="AI65" s="341"/>
      <c r="AJ65" s="341"/>
      <c r="AK65" s="341"/>
      <c r="AL65" s="341"/>
      <c r="AM65" s="341"/>
      <c r="AN65" s="341"/>
      <c r="AO65" s="341"/>
      <c r="AP65" s="341"/>
      <c r="AQ65" s="341"/>
      <c r="AR65" s="341"/>
      <c r="AS65" s="341"/>
      <c r="AT65" s="341"/>
      <c r="AU65" s="341"/>
      <c r="AV65" s="341"/>
      <c r="AW65" s="341"/>
      <c r="AX65" s="341"/>
      <c r="AY65" s="341"/>
      <c r="AZ65" s="341"/>
      <c r="BA65" s="341"/>
      <c r="BB65" s="341"/>
      <c r="BC65" s="341"/>
      <c r="BD65" s="341"/>
      <c r="BE65" s="341"/>
      <c r="BF65" s="341"/>
      <c r="BG65" s="341"/>
      <c r="BH65" s="341"/>
      <c r="BI65" s="341"/>
      <c r="BJ65" s="341"/>
      <c r="BK65" s="341"/>
      <c r="BL65" s="341"/>
      <c r="BM65" s="341"/>
      <c r="BN65" s="341"/>
      <c r="BO65" s="341"/>
      <c r="BP65" s="341"/>
      <c r="BQ65" s="341"/>
      <c r="BR65" s="341"/>
      <c r="BS65" s="341"/>
      <c r="BT65" s="341"/>
      <c r="BU65" s="341"/>
      <c r="BV65" s="341"/>
      <c r="BW65" s="341"/>
      <c r="BX65" s="341"/>
      <c r="BY65" s="341"/>
      <c r="BZ65" s="341"/>
      <c r="CA65" s="341" t="s">
        <v>296</v>
      </c>
      <c r="CB65" s="341"/>
      <c r="CC65" s="378">
        <f t="shared" si="4"/>
        <v>0</v>
      </c>
      <c r="CD65" s="378">
        <f t="shared" si="9"/>
        <v>0</v>
      </c>
      <c r="CE65" s="378">
        <f t="shared" si="10"/>
        <v>0</v>
      </c>
      <c r="CF65" s="378">
        <f t="shared" si="7"/>
        <v>0</v>
      </c>
      <c r="CG65" s="340"/>
      <c r="CH65" s="340"/>
      <c r="CI65" s="340"/>
      <c r="CJ65" s="379" t="str">
        <f t="shared" si="15"/>
        <v xml:space="preserve"> </v>
      </c>
      <c r="CK65" s="340"/>
      <c r="CL65" s="379" t="str">
        <f t="shared" si="13"/>
        <v xml:space="preserve"> </v>
      </c>
      <c r="CM65" s="340"/>
      <c r="CN65" s="340"/>
      <c r="CO65" s="378" t="str">
        <f t="shared" si="14"/>
        <v xml:space="preserve"> </v>
      </c>
      <c r="CP65" s="340"/>
      <c r="CQ65" s="340"/>
      <c r="CR65" s="340"/>
      <c r="CS65" s="378" t="str">
        <f t="shared" si="8"/>
        <v xml:space="preserve"> </v>
      </c>
      <c r="CT65" s="340"/>
      <c r="CU65" s="340"/>
      <c r="CV65" s="340"/>
      <c r="CW65" s="340"/>
      <c r="CX65" s="340"/>
      <c r="CY65" s="340"/>
      <c r="CZ65" s="340"/>
      <c r="DA65" s="340"/>
      <c r="DB65" s="340"/>
    </row>
    <row r="66" spans="1:106" x14ac:dyDescent="0.25">
      <c r="A66" s="522"/>
      <c r="B66" s="340"/>
      <c r="C66" s="340"/>
      <c r="D66" s="340"/>
      <c r="E66" s="340"/>
      <c r="F66" s="340"/>
      <c r="G66" s="340"/>
      <c r="H66" s="340"/>
      <c r="I66" s="340"/>
      <c r="J66" s="340"/>
      <c r="K66" s="340"/>
      <c r="L66" s="340"/>
      <c r="M66" s="340"/>
      <c r="N66" s="340"/>
      <c r="O66" s="381" t="str">
        <f t="shared" si="12"/>
        <v xml:space="preserve"> </v>
      </c>
      <c r="P66" s="340"/>
      <c r="Q66" s="340"/>
      <c r="R66" s="340"/>
      <c r="S66" s="341"/>
      <c r="T66" s="341"/>
      <c r="U66" s="341"/>
      <c r="V66" s="341"/>
      <c r="W66" s="341"/>
      <c r="X66" s="341"/>
      <c r="Y66" s="341"/>
      <c r="Z66" s="341"/>
      <c r="AA66" s="341"/>
      <c r="AB66" s="341"/>
      <c r="AC66" s="341"/>
      <c r="AD66" s="341"/>
      <c r="AE66" s="341"/>
      <c r="AF66" s="341"/>
      <c r="AG66" s="341"/>
      <c r="AH66" s="341"/>
      <c r="AI66" s="341"/>
      <c r="AJ66" s="341"/>
      <c r="AK66" s="341"/>
      <c r="AL66" s="341"/>
      <c r="AM66" s="341"/>
      <c r="AN66" s="341"/>
      <c r="AO66" s="341"/>
      <c r="AP66" s="341"/>
      <c r="AQ66" s="341"/>
      <c r="AR66" s="341"/>
      <c r="AS66" s="341"/>
      <c r="AT66" s="341"/>
      <c r="AU66" s="341"/>
      <c r="AV66" s="341"/>
      <c r="AW66" s="341"/>
      <c r="AX66" s="341"/>
      <c r="AY66" s="341"/>
      <c r="AZ66" s="341"/>
      <c r="BA66" s="341"/>
      <c r="BB66" s="341"/>
      <c r="BC66" s="341"/>
      <c r="BD66" s="341"/>
      <c r="BE66" s="341"/>
      <c r="BF66" s="341"/>
      <c r="BG66" s="341"/>
      <c r="BH66" s="341"/>
      <c r="BI66" s="341"/>
      <c r="BJ66" s="341"/>
      <c r="BK66" s="341"/>
      <c r="BL66" s="341"/>
      <c r="BM66" s="341"/>
      <c r="BN66" s="341"/>
      <c r="BO66" s="341"/>
      <c r="BP66" s="341"/>
      <c r="BQ66" s="341"/>
      <c r="BR66" s="341"/>
      <c r="BS66" s="341"/>
      <c r="BT66" s="341"/>
      <c r="BU66" s="341"/>
      <c r="BV66" s="341"/>
      <c r="BW66" s="341"/>
      <c r="BX66" s="341"/>
      <c r="BY66" s="341"/>
      <c r="BZ66" s="341"/>
      <c r="CA66" s="341" t="s">
        <v>296</v>
      </c>
      <c r="CB66" s="341"/>
      <c r="CC66" s="378">
        <f t="shared" si="4"/>
        <v>0</v>
      </c>
      <c r="CD66" s="378">
        <f t="shared" si="9"/>
        <v>0</v>
      </c>
      <c r="CE66" s="378">
        <f t="shared" si="10"/>
        <v>0</v>
      </c>
      <c r="CF66" s="378">
        <f t="shared" si="7"/>
        <v>0</v>
      </c>
      <c r="CG66" s="340"/>
      <c r="CH66" s="340"/>
      <c r="CI66" s="340"/>
      <c r="CJ66" s="379" t="str">
        <f t="shared" si="15"/>
        <v xml:space="preserve"> </v>
      </c>
      <c r="CK66" s="340"/>
      <c r="CL66" s="379" t="str">
        <f t="shared" si="13"/>
        <v xml:space="preserve"> </v>
      </c>
      <c r="CM66" s="340"/>
      <c r="CN66" s="340"/>
      <c r="CO66" s="378" t="str">
        <f t="shared" si="14"/>
        <v xml:space="preserve"> </v>
      </c>
      <c r="CP66" s="340"/>
      <c r="CQ66" s="340"/>
      <c r="CR66" s="340"/>
      <c r="CS66" s="378" t="str">
        <f t="shared" si="8"/>
        <v xml:space="preserve"> </v>
      </c>
      <c r="CT66" s="340"/>
      <c r="CU66" s="340"/>
      <c r="CV66" s="340"/>
      <c r="CW66" s="340"/>
      <c r="CX66" s="340"/>
      <c r="CY66" s="340"/>
      <c r="CZ66" s="340"/>
      <c r="DA66" s="340"/>
      <c r="DB66" s="340"/>
    </row>
    <row r="67" spans="1:106" x14ac:dyDescent="0.25">
      <c r="A67" s="522"/>
      <c r="B67" s="340"/>
      <c r="C67" s="340"/>
      <c r="D67" s="340"/>
      <c r="E67" s="340"/>
      <c r="F67" s="340"/>
      <c r="G67" s="340"/>
      <c r="H67" s="340"/>
      <c r="I67" s="340"/>
      <c r="J67" s="340"/>
      <c r="K67" s="340"/>
      <c r="L67" s="340"/>
      <c r="M67" s="340"/>
      <c r="N67" s="340"/>
      <c r="O67" s="381" t="str">
        <f t="shared" si="12"/>
        <v xml:space="preserve"> </v>
      </c>
      <c r="P67" s="340"/>
      <c r="Q67" s="340"/>
      <c r="R67" s="340"/>
      <c r="S67" s="341"/>
      <c r="T67" s="341"/>
      <c r="U67" s="341"/>
      <c r="V67" s="341"/>
      <c r="W67" s="341"/>
      <c r="X67" s="341"/>
      <c r="Y67" s="341"/>
      <c r="Z67" s="341"/>
      <c r="AA67" s="341"/>
      <c r="AB67" s="341"/>
      <c r="AC67" s="341"/>
      <c r="AD67" s="341"/>
      <c r="AE67" s="341"/>
      <c r="AF67" s="341"/>
      <c r="AG67" s="341"/>
      <c r="AH67" s="341"/>
      <c r="AI67" s="341"/>
      <c r="AJ67" s="341"/>
      <c r="AK67" s="341"/>
      <c r="AL67" s="341"/>
      <c r="AM67" s="341"/>
      <c r="AN67" s="341"/>
      <c r="AO67" s="341"/>
      <c r="AP67" s="341"/>
      <c r="AQ67" s="341"/>
      <c r="AR67" s="341"/>
      <c r="AS67" s="341"/>
      <c r="AT67" s="341"/>
      <c r="AU67" s="341"/>
      <c r="AV67" s="341"/>
      <c r="AW67" s="341"/>
      <c r="AX67" s="341"/>
      <c r="AY67" s="341"/>
      <c r="AZ67" s="341"/>
      <c r="BA67" s="341"/>
      <c r="BB67" s="341"/>
      <c r="BC67" s="341"/>
      <c r="BD67" s="341"/>
      <c r="BE67" s="341"/>
      <c r="BF67" s="341"/>
      <c r="BG67" s="341"/>
      <c r="BH67" s="341"/>
      <c r="BI67" s="341"/>
      <c r="BJ67" s="341"/>
      <c r="BK67" s="341"/>
      <c r="BL67" s="341"/>
      <c r="BM67" s="341"/>
      <c r="BN67" s="341"/>
      <c r="BO67" s="341"/>
      <c r="BP67" s="341"/>
      <c r="BQ67" s="341"/>
      <c r="BR67" s="341"/>
      <c r="BS67" s="341"/>
      <c r="BT67" s="341"/>
      <c r="BU67" s="341"/>
      <c r="BV67" s="341"/>
      <c r="BW67" s="341"/>
      <c r="BX67" s="341"/>
      <c r="BY67" s="341"/>
      <c r="BZ67" s="341"/>
      <c r="CA67" s="341" t="s">
        <v>296</v>
      </c>
      <c r="CB67" s="341"/>
      <c r="CC67" s="378">
        <f t="shared" si="4"/>
        <v>0</v>
      </c>
      <c r="CD67" s="378">
        <f t="shared" si="9"/>
        <v>0</v>
      </c>
      <c r="CE67" s="378">
        <f t="shared" si="10"/>
        <v>0</v>
      </c>
      <c r="CF67" s="378">
        <f t="shared" si="7"/>
        <v>0</v>
      </c>
      <c r="CG67" s="340"/>
      <c r="CH67" s="340"/>
      <c r="CI67" s="340"/>
      <c r="CJ67" s="379" t="str">
        <f t="shared" si="15"/>
        <v xml:space="preserve"> </v>
      </c>
      <c r="CK67" s="340"/>
      <c r="CL67" s="379" t="str">
        <f t="shared" si="13"/>
        <v xml:space="preserve"> </v>
      </c>
      <c r="CM67" s="340"/>
      <c r="CN67" s="340"/>
      <c r="CO67" s="378" t="str">
        <f t="shared" si="14"/>
        <v xml:space="preserve"> </v>
      </c>
      <c r="CP67" s="340"/>
      <c r="CQ67" s="340"/>
      <c r="CR67" s="340"/>
      <c r="CS67" s="378" t="str">
        <f t="shared" si="8"/>
        <v xml:space="preserve"> </v>
      </c>
      <c r="CT67" s="340"/>
      <c r="CU67" s="340"/>
      <c r="CV67" s="340"/>
      <c r="CW67" s="340"/>
      <c r="CX67" s="340"/>
      <c r="CY67" s="340"/>
      <c r="CZ67" s="340"/>
      <c r="DA67" s="340"/>
      <c r="DB67" s="340"/>
    </row>
    <row r="68" spans="1:106" x14ac:dyDescent="0.25">
      <c r="A68" s="522"/>
      <c r="B68" s="340"/>
      <c r="C68" s="340"/>
      <c r="D68" s="340"/>
      <c r="E68" s="340"/>
      <c r="F68" s="340"/>
      <c r="G68" s="340"/>
      <c r="H68" s="340"/>
      <c r="I68" s="340"/>
      <c r="J68" s="340"/>
      <c r="K68" s="340"/>
      <c r="L68" s="340"/>
      <c r="M68" s="340"/>
      <c r="N68" s="340"/>
      <c r="O68" s="381" t="str">
        <f t="shared" si="12"/>
        <v xml:space="preserve"> </v>
      </c>
      <c r="P68" s="340"/>
      <c r="Q68" s="340"/>
      <c r="R68" s="340"/>
      <c r="S68" s="341"/>
      <c r="T68" s="341"/>
      <c r="U68" s="341"/>
      <c r="V68" s="341"/>
      <c r="W68" s="341"/>
      <c r="X68" s="341"/>
      <c r="Y68" s="341"/>
      <c r="Z68" s="341"/>
      <c r="AA68" s="341"/>
      <c r="AB68" s="341"/>
      <c r="AC68" s="341"/>
      <c r="AD68" s="341"/>
      <c r="AE68" s="341"/>
      <c r="AF68" s="341"/>
      <c r="AG68" s="341"/>
      <c r="AH68" s="341"/>
      <c r="AI68" s="341"/>
      <c r="AJ68" s="341"/>
      <c r="AK68" s="341"/>
      <c r="AL68" s="341"/>
      <c r="AM68" s="341"/>
      <c r="AN68" s="341"/>
      <c r="AO68" s="341"/>
      <c r="AP68" s="341"/>
      <c r="AQ68" s="341"/>
      <c r="AR68" s="341"/>
      <c r="AS68" s="341"/>
      <c r="AT68" s="341"/>
      <c r="AU68" s="341"/>
      <c r="AV68" s="341"/>
      <c r="AW68" s="341"/>
      <c r="AX68" s="341"/>
      <c r="AY68" s="341"/>
      <c r="AZ68" s="341"/>
      <c r="BA68" s="341"/>
      <c r="BB68" s="341"/>
      <c r="BC68" s="341"/>
      <c r="BD68" s="341"/>
      <c r="BE68" s="341"/>
      <c r="BF68" s="341"/>
      <c r="BG68" s="341"/>
      <c r="BH68" s="341"/>
      <c r="BI68" s="341"/>
      <c r="BJ68" s="341"/>
      <c r="BK68" s="341"/>
      <c r="BL68" s="341"/>
      <c r="BM68" s="341"/>
      <c r="BN68" s="341"/>
      <c r="BO68" s="341"/>
      <c r="BP68" s="341"/>
      <c r="BQ68" s="341"/>
      <c r="BR68" s="341"/>
      <c r="BS68" s="341"/>
      <c r="BT68" s="341"/>
      <c r="BU68" s="341"/>
      <c r="BV68" s="341"/>
      <c r="BW68" s="341"/>
      <c r="BX68" s="341"/>
      <c r="BY68" s="341"/>
      <c r="BZ68" s="341"/>
      <c r="CA68" s="341" t="s">
        <v>296</v>
      </c>
      <c r="CB68" s="341"/>
      <c r="CC68" s="378">
        <f t="shared" si="4"/>
        <v>0</v>
      </c>
      <c r="CD68" s="378">
        <f t="shared" si="9"/>
        <v>0</v>
      </c>
      <c r="CE68" s="378">
        <f t="shared" si="10"/>
        <v>0</v>
      </c>
      <c r="CF68" s="378">
        <f t="shared" si="7"/>
        <v>0</v>
      </c>
      <c r="CG68" s="340"/>
      <c r="CH68" s="340"/>
      <c r="CI68" s="340"/>
      <c r="CJ68" s="379" t="str">
        <f t="shared" si="15"/>
        <v xml:space="preserve"> </v>
      </c>
      <c r="CK68" s="340"/>
      <c r="CL68" s="379" t="str">
        <f t="shared" si="13"/>
        <v xml:space="preserve"> </v>
      </c>
      <c r="CM68" s="340"/>
      <c r="CN68" s="340"/>
      <c r="CO68" s="378" t="str">
        <f t="shared" si="14"/>
        <v xml:space="preserve"> </v>
      </c>
      <c r="CP68" s="340"/>
      <c r="CQ68" s="340"/>
      <c r="CR68" s="340"/>
      <c r="CS68" s="378" t="str">
        <f t="shared" si="8"/>
        <v xml:space="preserve"> </v>
      </c>
      <c r="CT68" s="340"/>
      <c r="CU68" s="340"/>
      <c r="CV68" s="340"/>
      <c r="CW68" s="340"/>
      <c r="CX68" s="340"/>
      <c r="CY68" s="340"/>
      <c r="CZ68" s="340"/>
      <c r="DA68" s="340"/>
      <c r="DB68" s="340"/>
    </row>
    <row r="69" spans="1:106" x14ac:dyDescent="0.25">
      <c r="A69" s="522"/>
      <c r="B69" s="340"/>
      <c r="C69" s="340"/>
      <c r="D69" s="340"/>
      <c r="E69" s="340"/>
      <c r="F69" s="340"/>
      <c r="G69" s="340"/>
      <c r="H69" s="340"/>
      <c r="I69" s="340"/>
      <c r="J69" s="340"/>
      <c r="K69" s="340"/>
      <c r="L69" s="340"/>
      <c r="M69" s="340"/>
      <c r="N69" s="340"/>
      <c r="O69" s="381" t="str">
        <f t="shared" si="12"/>
        <v xml:space="preserve"> </v>
      </c>
      <c r="P69" s="340"/>
      <c r="Q69" s="340"/>
      <c r="R69" s="340"/>
      <c r="S69" s="341"/>
      <c r="T69" s="341"/>
      <c r="U69" s="341"/>
      <c r="V69" s="341"/>
      <c r="W69" s="341"/>
      <c r="X69" s="341"/>
      <c r="Y69" s="341"/>
      <c r="Z69" s="341"/>
      <c r="AA69" s="341"/>
      <c r="AB69" s="341"/>
      <c r="AC69" s="341"/>
      <c r="AD69" s="341"/>
      <c r="AE69" s="341"/>
      <c r="AF69" s="341"/>
      <c r="AG69" s="341"/>
      <c r="AH69" s="341"/>
      <c r="AI69" s="341"/>
      <c r="AJ69" s="341"/>
      <c r="AK69" s="341"/>
      <c r="AL69" s="341"/>
      <c r="AM69" s="341"/>
      <c r="AN69" s="341"/>
      <c r="AO69" s="341"/>
      <c r="AP69" s="341"/>
      <c r="AQ69" s="341"/>
      <c r="AR69" s="341"/>
      <c r="AS69" s="341"/>
      <c r="AT69" s="341"/>
      <c r="AU69" s="341"/>
      <c r="AV69" s="341"/>
      <c r="AW69" s="341"/>
      <c r="AX69" s="341"/>
      <c r="AY69" s="341"/>
      <c r="AZ69" s="341"/>
      <c r="BA69" s="341"/>
      <c r="BB69" s="341"/>
      <c r="BC69" s="341"/>
      <c r="BD69" s="341"/>
      <c r="BE69" s="341"/>
      <c r="BF69" s="341"/>
      <c r="BG69" s="341"/>
      <c r="BH69" s="341"/>
      <c r="BI69" s="341"/>
      <c r="BJ69" s="341"/>
      <c r="BK69" s="341"/>
      <c r="BL69" s="341"/>
      <c r="BM69" s="341"/>
      <c r="BN69" s="341"/>
      <c r="BO69" s="341"/>
      <c r="BP69" s="341"/>
      <c r="BQ69" s="341"/>
      <c r="BR69" s="341"/>
      <c r="BS69" s="341"/>
      <c r="BT69" s="341"/>
      <c r="BU69" s="341"/>
      <c r="BV69" s="341"/>
      <c r="BW69" s="341"/>
      <c r="BX69" s="341"/>
      <c r="BY69" s="341"/>
      <c r="BZ69" s="341"/>
      <c r="CA69" s="341" t="s">
        <v>296</v>
      </c>
      <c r="CB69" s="341"/>
      <c r="CC69" s="378">
        <f t="shared" si="4"/>
        <v>0</v>
      </c>
      <c r="CD69" s="378">
        <f t="shared" si="9"/>
        <v>0</v>
      </c>
      <c r="CE69" s="378">
        <f t="shared" si="10"/>
        <v>0</v>
      </c>
      <c r="CF69" s="378">
        <f t="shared" si="7"/>
        <v>0</v>
      </c>
      <c r="CG69" s="340"/>
      <c r="CH69" s="340"/>
      <c r="CI69" s="340"/>
      <c r="CJ69" s="379" t="str">
        <f t="shared" si="15"/>
        <v xml:space="preserve"> </v>
      </c>
      <c r="CK69" s="340"/>
      <c r="CL69" s="379" t="str">
        <f t="shared" ref="CL69:CL100" si="16">IFERROR((CK69/L69), " ")</f>
        <v xml:space="preserve"> </v>
      </c>
      <c r="CM69" s="340"/>
      <c r="CN69" s="340"/>
      <c r="CO69" s="378" t="str">
        <f t="shared" ref="CO69:CO100" si="17">IFERROR(((CM69*CN69)/L69), " ")</f>
        <v xml:space="preserve"> </v>
      </c>
      <c r="CP69" s="340"/>
      <c r="CQ69" s="340"/>
      <c r="CR69" s="340"/>
      <c r="CS69" s="378" t="str">
        <f t="shared" si="8"/>
        <v xml:space="preserve"> </v>
      </c>
      <c r="CT69" s="340"/>
      <c r="CU69" s="340"/>
      <c r="CV69" s="340"/>
      <c r="CW69" s="340"/>
      <c r="CX69" s="340"/>
      <c r="CY69" s="340"/>
      <c r="CZ69" s="340"/>
      <c r="DA69" s="340"/>
      <c r="DB69" s="340"/>
    </row>
    <row r="70" spans="1:106" x14ac:dyDescent="0.25">
      <c r="A70" s="522"/>
      <c r="B70" s="340"/>
      <c r="C70" s="340"/>
      <c r="D70" s="340"/>
      <c r="E70" s="340"/>
      <c r="F70" s="340"/>
      <c r="G70" s="340"/>
      <c r="H70" s="340"/>
      <c r="I70" s="340"/>
      <c r="J70" s="340"/>
      <c r="K70" s="340"/>
      <c r="L70" s="340"/>
      <c r="M70" s="340"/>
      <c r="N70" s="340"/>
      <c r="O70" s="381" t="str">
        <f t="shared" si="12"/>
        <v xml:space="preserve"> </v>
      </c>
      <c r="P70" s="340"/>
      <c r="Q70" s="340"/>
      <c r="R70" s="340"/>
      <c r="S70" s="341"/>
      <c r="T70" s="341"/>
      <c r="U70" s="341"/>
      <c r="V70" s="341"/>
      <c r="W70" s="341"/>
      <c r="X70" s="341"/>
      <c r="Y70" s="341"/>
      <c r="Z70" s="341"/>
      <c r="AA70" s="341"/>
      <c r="AB70" s="341"/>
      <c r="AC70" s="341"/>
      <c r="AD70" s="341"/>
      <c r="AE70" s="341"/>
      <c r="AF70" s="341"/>
      <c r="AG70" s="341"/>
      <c r="AH70" s="341"/>
      <c r="AI70" s="341"/>
      <c r="AJ70" s="341"/>
      <c r="AK70" s="341"/>
      <c r="AL70" s="341"/>
      <c r="AM70" s="341"/>
      <c r="AN70" s="341"/>
      <c r="AO70" s="341"/>
      <c r="AP70" s="341"/>
      <c r="AQ70" s="341"/>
      <c r="AR70" s="341"/>
      <c r="AS70" s="341"/>
      <c r="AT70" s="341"/>
      <c r="AU70" s="341"/>
      <c r="AV70" s="341"/>
      <c r="AW70" s="341"/>
      <c r="AX70" s="341"/>
      <c r="AY70" s="341"/>
      <c r="AZ70" s="341"/>
      <c r="BA70" s="341"/>
      <c r="BB70" s="341"/>
      <c r="BC70" s="341"/>
      <c r="BD70" s="341"/>
      <c r="BE70" s="341"/>
      <c r="BF70" s="341"/>
      <c r="BG70" s="341"/>
      <c r="BH70" s="341"/>
      <c r="BI70" s="341"/>
      <c r="BJ70" s="341"/>
      <c r="BK70" s="341"/>
      <c r="BL70" s="341"/>
      <c r="BM70" s="341"/>
      <c r="BN70" s="341"/>
      <c r="BO70" s="341"/>
      <c r="BP70" s="341"/>
      <c r="BQ70" s="341"/>
      <c r="BR70" s="341"/>
      <c r="BS70" s="341"/>
      <c r="BT70" s="341"/>
      <c r="BU70" s="341"/>
      <c r="BV70" s="341"/>
      <c r="BW70" s="341"/>
      <c r="BX70" s="341"/>
      <c r="BY70" s="341"/>
      <c r="BZ70" s="341"/>
      <c r="CA70" s="341" t="s">
        <v>296</v>
      </c>
      <c r="CB70" s="341"/>
      <c r="CC70" s="378">
        <f t="shared" ref="CC70:CC133" si="18">IF(BY70="Absent",1,0)</f>
        <v>0</v>
      </c>
      <c r="CD70" s="378">
        <f t="shared" si="9"/>
        <v>0</v>
      </c>
      <c r="CE70" s="378">
        <f t="shared" si="10"/>
        <v>0</v>
      </c>
      <c r="CF70" s="378">
        <f t="shared" ref="CF70:CF133" si="19">IF(CB70="Absent",1,0)</f>
        <v>0</v>
      </c>
      <c r="CG70" s="340"/>
      <c r="CH70" s="340"/>
      <c r="CI70" s="340"/>
      <c r="CJ70" s="379" t="str">
        <f t="shared" si="15"/>
        <v xml:space="preserve"> </v>
      </c>
      <c r="CK70" s="340"/>
      <c r="CL70" s="379" t="str">
        <f t="shared" si="16"/>
        <v xml:space="preserve"> </v>
      </c>
      <c r="CM70" s="340"/>
      <c r="CN70" s="340"/>
      <c r="CO70" s="378" t="str">
        <f t="shared" si="17"/>
        <v xml:space="preserve"> </v>
      </c>
      <c r="CP70" s="340"/>
      <c r="CQ70" s="340"/>
      <c r="CR70" s="340"/>
      <c r="CS70" s="378" t="str">
        <f t="shared" ref="CS70:CS133" si="20">IFERROR(((CP70*CQ70)/CR70), " ")</f>
        <v xml:space="preserve"> </v>
      </c>
      <c r="CT70" s="340"/>
      <c r="CU70" s="340"/>
      <c r="CV70" s="340"/>
      <c r="CW70" s="340"/>
      <c r="CX70" s="340"/>
      <c r="CY70" s="340"/>
      <c r="CZ70" s="340"/>
      <c r="DA70" s="340"/>
      <c r="DB70" s="340"/>
    </row>
    <row r="71" spans="1:106" x14ac:dyDescent="0.25">
      <c r="A71" s="522"/>
      <c r="B71" s="340"/>
      <c r="C71" s="340"/>
      <c r="D71" s="340"/>
      <c r="E71" s="340"/>
      <c r="F71" s="340"/>
      <c r="G71" s="340"/>
      <c r="H71" s="340"/>
      <c r="I71" s="340"/>
      <c r="J71" s="340"/>
      <c r="K71" s="340"/>
      <c r="L71" s="340"/>
      <c r="M71" s="340"/>
      <c r="N71" s="340"/>
      <c r="O71" s="381" t="str">
        <f t="shared" si="12"/>
        <v xml:space="preserve"> </v>
      </c>
      <c r="P71" s="340"/>
      <c r="Q71" s="340"/>
      <c r="R71" s="340"/>
      <c r="S71" s="341"/>
      <c r="T71" s="341"/>
      <c r="U71" s="341"/>
      <c r="V71" s="341"/>
      <c r="W71" s="341"/>
      <c r="X71" s="341"/>
      <c r="Y71" s="341"/>
      <c r="Z71" s="341"/>
      <c r="AA71" s="341"/>
      <c r="AB71" s="341"/>
      <c r="AC71" s="341"/>
      <c r="AD71" s="341"/>
      <c r="AE71" s="341"/>
      <c r="AF71" s="341"/>
      <c r="AG71" s="341"/>
      <c r="AH71" s="341"/>
      <c r="AI71" s="341"/>
      <c r="AJ71" s="341"/>
      <c r="AK71" s="341"/>
      <c r="AL71" s="341"/>
      <c r="AM71" s="341"/>
      <c r="AN71" s="341"/>
      <c r="AO71" s="341"/>
      <c r="AP71" s="341"/>
      <c r="AQ71" s="341"/>
      <c r="AR71" s="341"/>
      <c r="AS71" s="341"/>
      <c r="AT71" s="341"/>
      <c r="AU71" s="341"/>
      <c r="AV71" s="341"/>
      <c r="AW71" s="341"/>
      <c r="AX71" s="341"/>
      <c r="AY71" s="341"/>
      <c r="AZ71" s="341"/>
      <c r="BA71" s="341"/>
      <c r="BB71" s="341"/>
      <c r="BC71" s="341"/>
      <c r="BD71" s="341"/>
      <c r="BE71" s="341"/>
      <c r="BF71" s="341"/>
      <c r="BG71" s="341"/>
      <c r="BH71" s="341"/>
      <c r="BI71" s="341"/>
      <c r="BJ71" s="341"/>
      <c r="BK71" s="341"/>
      <c r="BL71" s="341"/>
      <c r="BM71" s="341"/>
      <c r="BN71" s="341"/>
      <c r="BO71" s="341"/>
      <c r="BP71" s="341"/>
      <c r="BQ71" s="341"/>
      <c r="BR71" s="341"/>
      <c r="BS71" s="341"/>
      <c r="BT71" s="341"/>
      <c r="BU71" s="341"/>
      <c r="BV71" s="341"/>
      <c r="BW71" s="341"/>
      <c r="BX71" s="341"/>
      <c r="BY71" s="341"/>
      <c r="BZ71" s="341"/>
      <c r="CA71" s="341" t="s">
        <v>296</v>
      </c>
      <c r="CB71" s="341"/>
      <c r="CC71" s="378">
        <f t="shared" si="18"/>
        <v>0</v>
      </c>
      <c r="CD71" s="378">
        <f t="shared" si="9"/>
        <v>0</v>
      </c>
      <c r="CE71" s="378">
        <f t="shared" si="10"/>
        <v>0</v>
      </c>
      <c r="CF71" s="378">
        <f t="shared" si="19"/>
        <v>0</v>
      </c>
      <c r="CG71" s="340"/>
      <c r="CH71" s="340"/>
      <c r="CI71" s="340"/>
      <c r="CJ71" s="379" t="str">
        <f t="shared" si="15"/>
        <v xml:space="preserve"> </v>
      </c>
      <c r="CK71" s="340"/>
      <c r="CL71" s="379" t="str">
        <f t="shared" si="16"/>
        <v xml:space="preserve"> </v>
      </c>
      <c r="CM71" s="340"/>
      <c r="CN71" s="340"/>
      <c r="CO71" s="378" t="str">
        <f t="shared" si="17"/>
        <v xml:space="preserve"> </v>
      </c>
      <c r="CP71" s="340"/>
      <c r="CQ71" s="340"/>
      <c r="CR71" s="340"/>
      <c r="CS71" s="378" t="str">
        <f t="shared" si="20"/>
        <v xml:space="preserve"> </v>
      </c>
      <c r="CT71" s="340"/>
      <c r="CU71" s="340"/>
      <c r="CV71" s="340"/>
      <c r="CW71" s="340"/>
      <c r="CX71" s="340"/>
      <c r="CY71" s="340"/>
      <c r="CZ71" s="340"/>
      <c r="DA71" s="340"/>
      <c r="DB71" s="340"/>
    </row>
    <row r="72" spans="1:106" x14ac:dyDescent="0.25">
      <c r="A72" s="522"/>
      <c r="B72" s="340"/>
      <c r="C72" s="340"/>
      <c r="D72" s="340"/>
      <c r="E72" s="340"/>
      <c r="F72" s="340"/>
      <c r="G72" s="340"/>
      <c r="H72" s="340"/>
      <c r="I72" s="340"/>
      <c r="J72" s="340"/>
      <c r="K72" s="340"/>
      <c r="L72" s="340"/>
      <c r="M72" s="340"/>
      <c r="N72" s="340"/>
      <c r="O72" s="381" t="str">
        <f t="shared" si="12"/>
        <v xml:space="preserve"> </v>
      </c>
      <c r="P72" s="340"/>
      <c r="Q72" s="340"/>
      <c r="R72" s="340"/>
      <c r="S72" s="341"/>
      <c r="T72" s="341"/>
      <c r="U72" s="341"/>
      <c r="V72" s="341"/>
      <c r="W72" s="341"/>
      <c r="X72" s="341"/>
      <c r="Y72" s="341"/>
      <c r="Z72" s="341"/>
      <c r="AA72" s="341"/>
      <c r="AB72" s="341"/>
      <c r="AC72" s="341"/>
      <c r="AD72" s="341"/>
      <c r="AE72" s="341"/>
      <c r="AF72" s="341"/>
      <c r="AG72" s="341"/>
      <c r="AH72" s="341"/>
      <c r="AI72" s="341"/>
      <c r="AJ72" s="341"/>
      <c r="AK72" s="341"/>
      <c r="AL72" s="341"/>
      <c r="AM72" s="341"/>
      <c r="AN72" s="341"/>
      <c r="AO72" s="341"/>
      <c r="AP72" s="341"/>
      <c r="AQ72" s="341"/>
      <c r="AR72" s="341"/>
      <c r="AS72" s="341"/>
      <c r="AT72" s="341"/>
      <c r="AU72" s="341"/>
      <c r="AV72" s="341"/>
      <c r="AW72" s="341"/>
      <c r="AX72" s="341"/>
      <c r="AY72" s="341"/>
      <c r="AZ72" s="341"/>
      <c r="BA72" s="341"/>
      <c r="BB72" s="341"/>
      <c r="BC72" s="341"/>
      <c r="BD72" s="341"/>
      <c r="BE72" s="341"/>
      <c r="BF72" s="341"/>
      <c r="BG72" s="341"/>
      <c r="BH72" s="341"/>
      <c r="BI72" s="341"/>
      <c r="BJ72" s="341"/>
      <c r="BK72" s="341"/>
      <c r="BL72" s="341"/>
      <c r="BM72" s="341"/>
      <c r="BN72" s="341"/>
      <c r="BO72" s="341"/>
      <c r="BP72" s="341"/>
      <c r="BQ72" s="341"/>
      <c r="BR72" s="341"/>
      <c r="BS72" s="341"/>
      <c r="BT72" s="341"/>
      <c r="BU72" s="341"/>
      <c r="BV72" s="341"/>
      <c r="BW72" s="341"/>
      <c r="BX72" s="341"/>
      <c r="BY72" s="341"/>
      <c r="BZ72" s="341"/>
      <c r="CA72" s="341" t="s">
        <v>296</v>
      </c>
      <c r="CB72" s="341"/>
      <c r="CC72" s="378">
        <f t="shared" si="18"/>
        <v>0</v>
      </c>
      <c r="CD72" s="378">
        <f t="shared" si="9"/>
        <v>0</v>
      </c>
      <c r="CE72" s="378">
        <f t="shared" si="10"/>
        <v>0</v>
      </c>
      <c r="CF72" s="378">
        <f t="shared" si="19"/>
        <v>0</v>
      </c>
      <c r="CG72" s="340"/>
      <c r="CH72" s="340"/>
      <c r="CI72" s="340"/>
      <c r="CJ72" s="379" t="str">
        <f t="shared" si="15"/>
        <v xml:space="preserve"> </v>
      </c>
      <c r="CK72" s="340"/>
      <c r="CL72" s="379" t="str">
        <f t="shared" si="16"/>
        <v xml:space="preserve"> </v>
      </c>
      <c r="CM72" s="340"/>
      <c r="CN72" s="340"/>
      <c r="CO72" s="378" t="str">
        <f t="shared" si="17"/>
        <v xml:space="preserve"> </v>
      </c>
      <c r="CP72" s="340"/>
      <c r="CQ72" s="340"/>
      <c r="CR72" s="340"/>
      <c r="CS72" s="378" t="str">
        <f t="shared" si="20"/>
        <v xml:space="preserve"> </v>
      </c>
      <c r="CT72" s="340"/>
      <c r="CU72" s="340"/>
      <c r="CV72" s="340"/>
      <c r="CW72" s="340"/>
      <c r="CX72" s="340"/>
      <c r="CY72" s="340"/>
      <c r="CZ72" s="340"/>
      <c r="DA72" s="340"/>
      <c r="DB72" s="340"/>
    </row>
    <row r="73" spans="1:106" x14ac:dyDescent="0.25">
      <c r="A73" s="522"/>
      <c r="B73" s="340"/>
      <c r="C73" s="340"/>
      <c r="D73" s="340"/>
      <c r="E73" s="340"/>
      <c r="F73" s="340"/>
      <c r="G73" s="340"/>
      <c r="H73" s="340"/>
      <c r="I73" s="340"/>
      <c r="J73" s="340"/>
      <c r="K73" s="340"/>
      <c r="L73" s="340"/>
      <c r="M73" s="340"/>
      <c r="N73" s="340"/>
      <c r="O73" s="381" t="str">
        <f t="shared" si="12"/>
        <v xml:space="preserve"> </v>
      </c>
      <c r="P73" s="340"/>
      <c r="Q73" s="340"/>
      <c r="R73" s="340"/>
      <c r="S73" s="341"/>
      <c r="T73" s="341"/>
      <c r="U73" s="341"/>
      <c r="V73" s="341"/>
      <c r="W73" s="341"/>
      <c r="X73" s="341"/>
      <c r="Y73" s="341"/>
      <c r="Z73" s="341"/>
      <c r="AA73" s="341"/>
      <c r="AB73" s="341"/>
      <c r="AC73" s="341"/>
      <c r="AD73" s="341"/>
      <c r="AE73" s="341"/>
      <c r="AF73" s="341"/>
      <c r="AG73" s="341"/>
      <c r="AH73" s="341"/>
      <c r="AI73" s="341"/>
      <c r="AJ73" s="341"/>
      <c r="AK73" s="341"/>
      <c r="AL73" s="341"/>
      <c r="AM73" s="341"/>
      <c r="AN73" s="341"/>
      <c r="AO73" s="341"/>
      <c r="AP73" s="341"/>
      <c r="AQ73" s="341"/>
      <c r="AR73" s="341"/>
      <c r="AS73" s="341"/>
      <c r="AT73" s="341"/>
      <c r="AU73" s="341"/>
      <c r="AV73" s="341"/>
      <c r="AW73" s="341"/>
      <c r="AX73" s="341"/>
      <c r="AY73" s="341"/>
      <c r="AZ73" s="341"/>
      <c r="BA73" s="341"/>
      <c r="BB73" s="341"/>
      <c r="BC73" s="341"/>
      <c r="BD73" s="341"/>
      <c r="BE73" s="341"/>
      <c r="BF73" s="341"/>
      <c r="BG73" s="341"/>
      <c r="BH73" s="341"/>
      <c r="BI73" s="341"/>
      <c r="BJ73" s="341"/>
      <c r="BK73" s="341"/>
      <c r="BL73" s="341"/>
      <c r="BM73" s="341"/>
      <c r="BN73" s="341"/>
      <c r="BO73" s="341"/>
      <c r="BP73" s="341"/>
      <c r="BQ73" s="341"/>
      <c r="BR73" s="341"/>
      <c r="BS73" s="341"/>
      <c r="BT73" s="341"/>
      <c r="BU73" s="341"/>
      <c r="BV73" s="341"/>
      <c r="BW73" s="341"/>
      <c r="BX73" s="341"/>
      <c r="BY73" s="341"/>
      <c r="BZ73" s="341"/>
      <c r="CA73" s="341" t="s">
        <v>296</v>
      </c>
      <c r="CB73" s="341"/>
      <c r="CC73" s="378">
        <f t="shared" si="18"/>
        <v>0</v>
      </c>
      <c r="CD73" s="378">
        <f t="shared" si="9"/>
        <v>0</v>
      </c>
      <c r="CE73" s="378">
        <f t="shared" si="10"/>
        <v>0</v>
      </c>
      <c r="CF73" s="378">
        <f t="shared" si="19"/>
        <v>0</v>
      </c>
      <c r="CG73" s="340"/>
      <c r="CH73" s="340"/>
      <c r="CI73" s="340"/>
      <c r="CJ73" s="379" t="str">
        <f t="shared" si="15"/>
        <v xml:space="preserve"> </v>
      </c>
      <c r="CK73" s="340"/>
      <c r="CL73" s="379" t="str">
        <f t="shared" si="16"/>
        <v xml:space="preserve"> </v>
      </c>
      <c r="CM73" s="340"/>
      <c r="CN73" s="340"/>
      <c r="CO73" s="378" t="str">
        <f t="shared" si="17"/>
        <v xml:space="preserve"> </v>
      </c>
      <c r="CP73" s="340"/>
      <c r="CQ73" s="340"/>
      <c r="CR73" s="340"/>
      <c r="CS73" s="378" t="str">
        <f t="shared" si="20"/>
        <v xml:space="preserve"> </v>
      </c>
      <c r="CT73" s="340"/>
      <c r="CU73" s="340"/>
      <c r="CV73" s="340"/>
      <c r="CW73" s="340"/>
      <c r="CX73" s="340"/>
      <c r="CY73" s="340"/>
      <c r="CZ73" s="340"/>
      <c r="DA73" s="340"/>
      <c r="DB73" s="340"/>
    </row>
    <row r="74" spans="1:106" x14ac:dyDescent="0.25">
      <c r="A74" s="522"/>
      <c r="B74" s="340"/>
      <c r="C74" s="340"/>
      <c r="D74" s="340"/>
      <c r="E74" s="340"/>
      <c r="F74" s="340"/>
      <c r="G74" s="340"/>
      <c r="H74" s="340"/>
      <c r="I74" s="340"/>
      <c r="J74" s="340"/>
      <c r="K74" s="340"/>
      <c r="L74" s="340"/>
      <c r="M74" s="340"/>
      <c r="N74" s="340"/>
      <c r="O74" s="381" t="str">
        <f t="shared" ref="O74:O137" si="21">IFERROR(M74/L74," ")</f>
        <v xml:space="preserve"> </v>
      </c>
      <c r="P74" s="340"/>
      <c r="Q74" s="340"/>
      <c r="R74" s="340"/>
      <c r="S74" s="341"/>
      <c r="T74" s="341"/>
      <c r="U74" s="341"/>
      <c r="V74" s="341"/>
      <c r="W74" s="341"/>
      <c r="X74" s="341"/>
      <c r="Y74" s="341"/>
      <c r="Z74" s="341"/>
      <c r="AA74" s="341"/>
      <c r="AB74" s="341"/>
      <c r="AC74" s="341"/>
      <c r="AD74" s="341"/>
      <c r="AE74" s="341"/>
      <c r="AF74" s="341"/>
      <c r="AG74" s="341"/>
      <c r="AH74" s="341"/>
      <c r="AI74" s="341"/>
      <c r="AJ74" s="341"/>
      <c r="AK74" s="341"/>
      <c r="AL74" s="341"/>
      <c r="AM74" s="341"/>
      <c r="AN74" s="341"/>
      <c r="AO74" s="341"/>
      <c r="AP74" s="341"/>
      <c r="AQ74" s="341"/>
      <c r="AR74" s="341"/>
      <c r="AS74" s="341"/>
      <c r="AT74" s="341"/>
      <c r="AU74" s="341"/>
      <c r="AV74" s="341"/>
      <c r="AW74" s="341"/>
      <c r="AX74" s="341"/>
      <c r="AY74" s="341"/>
      <c r="AZ74" s="341"/>
      <c r="BA74" s="341"/>
      <c r="BB74" s="341"/>
      <c r="BC74" s="341"/>
      <c r="BD74" s="341"/>
      <c r="BE74" s="341"/>
      <c r="BF74" s="341"/>
      <c r="BG74" s="341"/>
      <c r="BH74" s="341"/>
      <c r="BI74" s="341"/>
      <c r="BJ74" s="341"/>
      <c r="BK74" s="341"/>
      <c r="BL74" s="341"/>
      <c r="BM74" s="341"/>
      <c r="BN74" s="341"/>
      <c r="BO74" s="341"/>
      <c r="BP74" s="341"/>
      <c r="BQ74" s="341"/>
      <c r="BR74" s="341"/>
      <c r="BS74" s="341"/>
      <c r="BT74" s="341"/>
      <c r="BU74" s="341"/>
      <c r="BV74" s="341"/>
      <c r="BW74" s="341"/>
      <c r="BX74" s="341"/>
      <c r="BY74" s="341"/>
      <c r="BZ74" s="341"/>
      <c r="CA74" s="341" t="s">
        <v>296</v>
      </c>
      <c r="CB74" s="341"/>
      <c r="CC74" s="378">
        <f t="shared" si="18"/>
        <v>0</v>
      </c>
      <c r="CD74" s="378">
        <f t="shared" ref="CD74:CD137" si="22">IF(BZ74="Absent",1,0)</f>
        <v>0</v>
      </c>
      <c r="CE74" s="378">
        <f t="shared" ref="CE74:CE137" si="23">IF(OR(CA74&lt;=5),1,0)</f>
        <v>0</v>
      </c>
      <c r="CF74" s="378">
        <f t="shared" si="19"/>
        <v>0</v>
      </c>
      <c r="CG74" s="340"/>
      <c r="CH74" s="340"/>
      <c r="CI74" s="340"/>
      <c r="CJ74" s="379" t="str">
        <f t="shared" ref="CJ74:CJ105" si="24">IFERROR((((20/CH74)*3600*CI74)/M74)," ")</f>
        <v xml:space="preserve"> </v>
      </c>
      <c r="CK74" s="340"/>
      <c r="CL74" s="379" t="str">
        <f t="shared" si="16"/>
        <v xml:space="preserve"> </v>
      </c>
      <c r="CM74" s="340"/>
      <c r="CN74" s="340"/>
      <c r="CO74" s="378" t="str">
        <f t="shared" si="17"/>
        <v xml:space="preserve"> </v>
      </c>
      <c r="CP74" s="340"/>
      <c r="CQ74" s="340"/>
      <c r="CR74" s="340"/>
      <c r="CS74" s="378" t="str">
        <f t="shared" si="20"/>
        <v xml:space="preserve"> </v>
      </c>
      <c r="CT74" s="340"/>
      <c r="CU74" s="340"/>
      <c r="CV74" s="340"/>
      <c r="CW74" s="340"/>
      <c r="CX74" s="340"/>
      <c r="CY74" s="340"/>
      <c r="CZ74" s="340"/>
      <c r="DA74" s="340"/>
      <c r="DB74" s="340"/>
    </row>
    <row r="75" spans="1:106" x14ac:dyDescent="0.25">
      <c r="A75" s="522"/>
      <c r="B75" s="340"/>
      <c r="C75" s="340"/>
      <c r="D75" s="340"/>
      <c r="E75" s="340"/>
      <c r="F75" s="340"/>
      <c r="G75" s="340"/>
      <c r="H75" s="340"/>
      <c r="I75" s="340"/>
      <c r="J75" s="340"/>
      <c r="K75" s="340"/>
      <c r="L75" s="340"/>
      <c r="M75" s="340"/>
      <c r="N75" s="340"/>
      <c r="O75" s="381" t="str">
        <f t="shared" si="21"/>
        <v xml:space="preserve"> </v>
      </c>
      <c r="P75" s="340"/>
      <c r="Q75" s="340"/>
      <c r="R75" s="340"/>
      <c r="S75" s="341"/>
      <c r="T75" s="341"/>
      <c r="U75" s="341"/>
      <c r="V75" s="341"/>
      <c r="W75" s="341"/>
      <c r="X75" s="341"/>
      <c r="Y75" s="341"/>
      <c r="Z75" s="341"/>
      <c r="AA75" s="341"/>
      <c r="AB75" s="341"/>
      <c r="AC75" s="341"/>
      <c r="AD75" s="341"/>
      <c r="AE75" s="341"/>
      <c r="AF75" s="341"/>
      <c r="AG75" s="341"/>
      <c r="AH75" s="341"/>
      <c r="AI75" s="341"/>
      <c r="AJ75" s="341"/>
      <c r="AK75" s="341"/>
      <c r="AL75" s="341"/>
      <c r="AM75" s="341"/>
      <c r="AN75" s="341"/>
      <c r="AO75" s="341"/>
      <c r="AP75" s="341"/>
      <c r="AQ75" s="341"/>
      <c r="AR75" s="341"/>
      <c r="AS75" s="341"/>
      <c r="AT75" s="341"/>
      <c r="AU75" s="341"/>
      <c r="AV75" s="341"/>
      <c r="AW75" s="341"/>
      <c r="AX75" s="341"/>
      <c r="AY75" s="341"/>
      <c r="AZ75" s="341"/>
      <c r="BA75" s="341"/>
      <c r="BB75" s="341"/>
      <c r="BC75" s="341"/>
      <c r="BD75" s="341"/>
      <c r="BE75" s="341"/>
      <c r="BF75" s="341"/>
      <c r="BG75" s="341"/>
      <c r="BH75" s="341"/>
      <c r="BI75" s="341"/>
      <c r="BJ75" s="341"/>
      <c r="BK75" s="341"/>
      <c r="BL75" s="341"/>
      <c r="BM75" s="341"/>
      <c r="BN75" s="341"/>
      <c r="BO75" s="341"/>
      <c r="BP75" s="341"/>
      <c r="BQ75" s="341"/>
      <c r="BR75" s="341"/>
      <c r="BS75" s="341"/>
      <c r="BT75" s="341"/>
      <c r="BU75" s="341"/>
      <c r="BV75" s="341"/>
      <c r="BW75" s="341"/>
      <c r="BX75" s="341"/>
      <c r="BY75" s="341"/>
      <c r="BZ75" s="341"/>
      <c r="CA75" s="341" t="s">
        <v>296</v>
      </c>
      <c r="CB75" s="341"/>
      <c r="CC75" s="378">
        <f t="shared" si="18"/>
        <v>0</v>
      </c>
      <c r="CD75" s="378">
        <f t="shared" si="22"/>
        <v>0</v>
      </c>
      <c r="CE75" s="378">
        <f t="shared" si="23"/>
        <v>0</v>
      </c>
      <c r="CF75" s="378">
        <f t="shared" si="19"/>
        <v>0</v>
      </c>
      <c r="CG75" s="340"/>
      <c r="CH75" s="340"/>
      <c r="CI75" s="340"/>
      <c r="CJ75" s="379" t="str">
        <f t="shared" si="24"/>
        <v xml:space="preserve"> </v>
      </c>
      <c r="CK75" s="340"/>
      <c r="CL75" s="379" t="str">
        <f t="shared" si="16"/>
        <v xml:space="preserve"> </v>
      </c>
      <c r="CM75" s="340"/>
      <c r="CN75" s="340"/>
      <c r="CO75" s="378" t="str">
        <f t="shared" si="17"/>
        <v xml:space="preserve"> </v>
      </c>
      <c r="CP75" s="340"/>
      <c r="CQ75" s="340"/>
      <c r="CR75" s="340"/>
      <c r="CS75" s="378" t="str">
        <f t="shared" si="20"/>
        <v xml:space="preserve"> </v>
      </c>
      <c r="CT75" s="340"/>
      <c r="CU75" s="340"/>
      <c r="CV75" s="340"/>
      <c r="CW75" s="340"/>
      <c r="CX75" s="340"/>
      <c r="CY75" s="340"/>
      <c r="CZ75" s="340"/>
      <c r="DA75" s="340"/>
      <c r="DB75" s="340"/>
    </row>
    <row r="76" spans="1:106" x14ac:dyDescent="0.25">
      <c r="A76" s="522"/>
      <c r="B76" s="340"/>
      <c r="C76" s="340"/>
      <c r="D76" s="340"/>
      <c r="E76" s="340"/>
      <c r="F76" s="340"/>
      <c r="G76" s="340"/>
      <c r="H76" s="340"/>
      <c r="I76" s="340"/>
      <c r="J76" s="340"/>
      <c r="K76" s="340"/>
      <c r="L76" s="340"/>
      <c r="M76" s="340"/>
      <c r="N76" s="340"/>
      <c r="O76" s="381" t="str">
        <f t="shared" si="21"/>
        <v xml:space="preserve"> </v>
      </c>
      <c r="P76" s="340"/>
      <c r="Q76" s="340"/>
      <c r="R76" s="340"/>
      <c r="S76" s="341"/>
      <c r="T76" s="341"/>
      <c r="U76" s="341"/>
      <c r="V76" s="341"/>
      <c r="W76" s="341"/>
      <c r="X76" s="341"/>
      <c r="Y76" s="341"/>
      <c r="Z76" s="341"/>
      <c r="AA76" s="341"/>
      <c r="AB76" s="341"/>
      <c r="AC76" s="341"/>
      <c r="AD76" s="341"/>
      <c r="AE76" s="341"/>
      <c r="AF76" s="341"/>
      <c r="AG76" s="341"/>
      <c r="AH76" s="341"/>
      <c r="AI76" s="341"/>
      <c r="AJ76" s="341"/>
      <c r="AK76" s="341"/>
      <c r="AL76" s="341"/>
      <c r="AM76" s="341"/>
      <c r="AN76" s="341"/>
      <c r="AO76" s="341"/>
      <c r="AP76" s="341"/>
      <c r="AQ76" s="341"/>
      <c r="AR76" s="341"/>
      <c r="AS76" s="341"/>
      <c r="AT76" s="341"/>
      <c r="AU76" s="341"/>
      <c r="AV76" s="341"/>
      <c r="AW76" s="341"/>
      <c r="AX76" s="341"/>
      <c r="AY76" s="341"/>
      <c r="AZ76" s="341"/>
      <c r="BA76" s="341"/>
      <c r="BB76" s="341"/>
      <c r="BC76" s="341"/>
      <c r="BD76" s="341"/>
      <c r="BE76" s="341"/>
      <c r="BF76" s="341"/>
      <c r="BG76" s="341"/>
      <c r="BH76" s="341"/>
      <c r="BI76" s="341"/>
      <c r="BJ76" s="341"/>
      <c r="BK76" s="341"/>
      <c r="BL76" s="341"/>
      <c r="BM76" s="341"/>
      <c r="BN76" s="341"/>
      <c r="BO76" s="341"/>
      <c r="BP76" s="341"/>
      <c r="BQ76" s="341"/>
      <c r="BR76" s="341"/>
      <c r="BS76" s="341"/>
      <c r="BT76" s="341"/>
      <c r="BU76" s="341"/>
      <c r="BV76" s="341"/>
      <c r="BW76" s="341"/>
      <c r="BX76" s="341"/>
      <c r="BY76" s="341"/>
      <c r="BZ76" s="341"/>
      <c r="CA76" s="341" t="s">
        <v>296</v>
      </c>
      <c r="CB76" s="341"/>
      <c r="CC76" s="378">
        <f t="shared" si="18"/>
        <v>0</v>
      </c>
      <c r="CD76" s="378">
        <f t="shared" si="22"/>
        <v>0</v>
      </c>
      <c r="CE76" s="378">
        <f t="shared" si="23"/>
        <v>0</v>
      </c>
      <c r="CF76" s="378">
        <f t="shared" si="19"/>
        <v>0</v>
      </c>
      <c r="CG76" s="340"/>
      <c r="CH76" s="340"/>
      <c r="CI76" s="340"/>
      <c r="CJ76" s="379" t="str">
        <f t="shared" si="24"/>
        <v xml:space="preserve"> </v>
      </c>
      <c r="CK76" s="340"/>
      <c r="CL76" s="379" t="str">
        <f t="shared" si="16"/>
        <v xml:space="preserve"> </v>
      </c>
      <c r="CM76" s="340"/>
      <c r="CN76" s="340"/>
      <c r="CO76" s="378" t="str">
        <f t="shared" si="17"/>
        <v xml:space="preserve"> </v>
      </c>
      <c r="CP76" s="340"/>
      <c r="CQ76" s="340"/>
      <c r="CR76" s="340"/>
      <c r="CS76" s="378" t="str">
        <f t="shared" si="20"/>
        <v xml:space="preserve"> </v>
      </c>
      <c r="CT76" s="340"/>
      <c r="CU76" s="340"/>
      <c r="CV76" s="340"/>
      <c r="CW76" s="340"/>
      <c r="CX76" s="340"/>
      <c r="CY76" s="340"/>
      <c r="CZ76" s="340"/>
      <c r="DA76" s="340"/>
      <c r="DB76" s="340"/>
    </row>
    <row r="77" spans="1:106" x14ac:dyDescent="0.25">
      <c r="A77" s="522"/>
      <c r="B77" s="340"/>
      <c r="C77" s="340"/>
      <c r="D77" s="340"/>
      <c r="E77" s="340"/>
      <c r="F77" s="340"/>
      <c r="G77" s="340"/>
      <c r="H77" s="340"/>
      <c r="I77" s="340"/>
      <c r="J77" s="340"/>
      <c r="K77" s="340"/>
      <c r="L77" s="340"/>
      <c r="M77" s="340"/>
      <c r="N77" s="340"/>
      <c r="O77" s="381" t="str">
        <f t="shared" si="21"/>
        <v xml:space="preserve"> </v>
      </c>
      <c r="P77" s="340"/>
      <c r="Q77" s="340"/>
      <c r="R77" s="340"/>
      <c r="S77" s="341"/>
      <c r="T77" s="341"/>
      <c r="U77" s="341"/>
      <c r="V77" s="341"/>
      <c r="W77" s="341"/>
      <c r="X77" s="341"/>
      <c r="Y77" s="341"/>
      <c r="Z77" s="341"/>
      <c r="AA77" s="341"/>
      <c r="AB77" s="341"/>
      <c r="AC77" s="341"/>
      <c r="AD77" s="341"/>
      <c r="AE77" s="341"/>
      <c r="AF77" s="341"/>
      <c r="AG77" s="341"/>
      <c r="AH77" s="341"/>
      <c r="AI77" s="341"/>
      <c r="AJ77" s="341"/>
      <c r="AK77" s="341"/>
      <c r="AL77" s="341"/>
      <c r="AM77" s="341"/>
      <c r="AN77" s="341"/>
      <c r="AO77" s="341"/>
      <c r="AP77" s="341"/>
      <c r="AQ77" s="341"/>
      <c r="AR77" s="341"/>
      <c r="AS77" s="341"/>
      <c r="AT77" s="341"/>
      <c r="AU77" s="341"/>
      <c r="AV77" s="341"/>
      <c r="AW77" s="341"/>
      <c r="AX77" s="341"/>
      <c r="AY77" s="341"/>
      <c r="AZ77" s="341"/>
      <c r="BA77" s="341"/>
      <c r="BB77" s="341"/>
      <c r="BC77" s="341"/>
      <c r="BD77" s="341"/>
      <c r="BE77" s="341"/>
      <c r="BF77" s="341"/>
      <c r="BG77" s="341"/>
      <c r="BH77" s="341"/>
      <c r="BI77" s="341"/>
      <c r="BJ77" s="341"/>
      <c r="BK77" s="341"/>
      <c r="BL77" s="341"/>
      <c r="BM77" s="341"/>
      <c r="BN77" s="341"/>
      <c r="BO77" s="341"/>
      <c r="BP77" s="341"/>
      <c r="BQ77" s="341"/>
      <c r="BR77" s="341"/>
      <c r="BS77" s="341"/>
      <c r="BT77" s="341"/>
      <c r="BU77" s="341"/>
      <c r="BV77" s="341"/>
      <c r="BW77" s="341"/>
      <c r="BX77" s="341"/>
      <c r="BY77" s="341"/>
      <c r="BZ77" s="341"/>
      <c r="CA77" s="341" t="s">
        <v>296</v>
      </c>
      <c r="CB77" s="341"/>
      <c r="CC77" s="378">
        <f t="shared" si="18"/>
        <v>0</v>
      </c>
      <c r="CD77" s="378">
        <f t="shared" si="22"/>
        <v>0</v>
      </c>
      <c r="CE77" s="378">
        <f t="shared" si="23"/>
        <v>0</v>
      </c>
      <c r="CF77" s="378">
        <f t="shared" si="19"/>
        <v>0</v>
      </c>
      <c r="CG77" s="340"/>
      <c r="CH77" s="340"/>
      <c r="CI77" s="340"/>
      <c r="CJ77" s="379" t="str">
        <f t="shared" si="24"/>
        <v xml:space="preserve"> </v>
      </c>
      <c r="CK77" s="340"/>
      <c r="CL77" s="379" t="str">
        <f t="shared" si="16"/>
        <v xml:space="preserve"> </v>
      </c>
      <c r="CM77" s="340"/>
      <c r="CN77" s="340"/>
      <c r="CO77" s="378" t="str">
        <f t="shared" si="17"/>
        <v xml:space="preserve"> </v>
      </c>
      <c r="CP77" s="340"/>
      <c r="CQ77" s="340"/>
      <c r="CR77" s="340"/>
      <c r="CS77" s="378" t="str">
        <f t="shared" si="20"/>
        <v xml:space="preserve"> </v>
      </c>
      <c r="CT77" s="340"/>
      <c r="CU77" s="340"/>
      <c r="CV77" s="340"/>
      <c r="CW77" s="340"/>
      <c r="CX77" s="340"/>
      <c r="CY77" s="340"/>
      <c r="CZ77" s="340"/>
      <c r="DA77" s="340"/>
      <c r="DB77" s="340"/>
    </row>
    <row r="78" spans="1:106" x14ac:dyDescent="0.25">
      <c r="A78" s="522"/>
      <c r="B78" s="340"/>
      <c r="C78" s="340"/>
      <c r="D78" s="340"/>
      <c r="E78" s="340"/>
      <c r="F78" s="340"/>
      <c r="G78" s="340"/>
      <c r="H78" s="340"/>
      <c r="I78" s="340"/>
      <c r="J78" s="340"/>
      <c r="K78" s="340"/>
      <c r="L78" s="340"/>
      <c r="M78" s="340"/>
      <c r="N78" s="340"/>
      <c r="O78" s="381" t="str">
        <f t="shared" si="21"/>
        <v xml:space="preserve"> </v>
      </c>
      <c r="P78" s="340"/>
      <c r="Q78" s="340"/>
      <c r="R78" s="340"/>
      <c r="S78" s="341"/>
      <c r="T78" s="341"/>
      <c r="U78" s="341"/>
      <c r="V78" s="341"/>
      <c r="W78" s="341"/>
      <c r="X78" s="341"/>
      <c r="Y78" s="341"/>
      <c r="Z78" s="341"/>
      <c r="AA78" s="341"/>
      <c r="AB78" s="341"/>
      <c r="AC78" s="341"/>
      <c r="AD78" s="341"/>
      <c r="AE78" s="341"/>
      <c r="AF78" s="341"/>
      <c r="AG78" s="341"/>
      <c r="AH78" s="341"/>
      <c r="AI78" s="341"/>
      <c r="AJ78" s="341"/>
      <c r="AK78" s="341"/>
      <c r="AL78" s="341"/>
      <c r="AM78" s="341"/>
      <c r="AN78" s="341"/>
      <c r="AO78" s="341"/>
      <c r="AP78" s="341"/>
      <c r="AQ78" s="341"/>
      <c r="AR78" s="341"/>
      <c r="AS78" s="341"/>
      <c r="AT78" s="341"/>
      <c r="AU78" s="341"/>
      <c r="AV78" s="341"/>
      <c r="AW78" s="341"/>
      <c r="AX78" s="341"/>
      <c r="AY78" s="341"/>
      <c r="AZ78" s="341"/>
      <c r="BA78" s="341"/>
      <c r="BB78" s="341"/>
      <c r="BC78" s="341"/>
      <c r="BD78" s="341"/>
      <c r="BE78" s="341"/>
      <c r="BF78" s="341"/>
      <c r="BG78" s="341"/>
      <c r="BH78" s="341"/>
      <c r="BI78" s="341"/>
      <c r="BJ78" s="341"/>
      <c r="BK78" s="341"/>
      <c r="BL78" s="341"/>
      <c r="BM78" s="341"/>
      <c r="BN78" s="341"/>
      <c r="BO78" s="341"/>
      <c r="BP78" s="341"/>
      <c r="BQ78" s="341"/>
      <c r="BR78" s="341"/>
      <c r="BS78" s="341"/>
      <c r="BT78" s="341"/>
      <c r="BU78" s="341"/>
      <c r="BV78" s="341"/>
      <c r="BW78" s="341"/>
      <c r="BX78" s="341"/>
      <c r="BY78" s="341"/>
      <c r="BZ78" s="341"/>
      <c r="CA78" s="341" t="s">
        <v>296</v>
      </c>
      <c r="CB78" s="341"/>
      <c r="CC78" s="378">
        <f t="shared" si="18"/>
        <v>0</v>
      </c>
      <c r="CD78" s="378">
        <f t="shared" si="22"/>
        <v>0</v>
      </c>
      <c r="CE78" s="378">
        <f t="shared" si="23"/>
        <v>0</v>
      </c>
      <c r="CF78" s="378">
        <f t="shared" si="19"/>
        <v>0</v>
      </c>
      <c r="CG78" s="340"/>
      <c r="CH78" s="340"/>
      <c r="CI78" s="340"/>
      <c r="CJ78" s="379" t="str">
        <f t="shared" si="24"/>
        <v xml:space="preserve"> </v>
      </c>
      <c r="CK78" s="340"/>
      <c r="CL78" s="379" t="str">
        <f t="shared" si="16"/>
        <v xml:space="preserve"> </v>
      </c>
      <c r="CM78" s="340"/>
      <c r="CN78" s="340"/>
      <c r="CO78" s="378" t="str">
        <f t="shared" si="17"/>
        <v xml:space="preserve"> </v>
      </c>
      <c r="CP78" s="340"/>
      <c r="CQ78" s="340"/>
      <c r="CR78" s="340"/>
      <c r="CS78" s="378" t="str">
        <f t="shared" si="20"/>
        <v xml:space="preserve"> </v>
      </c>
      <c r="CT78" s="340"/>
      <c r="CU78" s="340"/>
      <c r="CV78" s="340"/>
      <c r="CW78" s="340"/>
      <c r="CX78" s="340"/>
      <c r="CY78" s="340"/>
      <c r="CZ78" s="340"/>
      <c r="DA78" s="340"/>
      <c r="DB78" s="340"/>
    </row>
    <row r="79" spans="1:106" x14ac:dyDescent="0.25">
      <c r="A79" s="522"/>
      <c r="B79" s="340"/>
      <c r="C79" s="340"/>
      <c r="D79" s="340"/>
      <c r="E79" s="340"/>
      <c r="F79" s="340"/>
      <c r="G79" s="340"/>
      <c r="H79" s="340"/>
      <c r="I79" s="340"/>
      <c r="J79" s="340"/>
      <c r="K79" s="340"/>
      <c r="L79" s="340"/>
      <c r="M79" s="340"/>
      <c r="N79" s="340"/>
      <c r="O79" s="381" t="str">
        <f t="shared" si="21"/>
        <v xml:space="preserve"> </v>
      </c>
      <c r="P79" s="340"/>
      <c r="Q79" s="340"/>
      <c r="R79" s="340"/>
      <c r="S79" s="341"/>
      <c r="T79" s="341"/>
      <c r="U79" s="341"/>
      <c r="V79" s="341"/>
      <c r="W79" s="341"/>
      <c r="X79" s="341"/>
      <c r="Y79" s="341"/>
      <c r="Z79" s="341"/>
      <c r="AA79" s="341"/>
      <c r="AB79" s="341"/>
      <c r="AC79" s="341"/>
      <c r="AD79" s="341"/>
      <c r="AE79" s="341"/>
      <c r="AF79" s="341"/>
      <c r="AG79" s="341"/>
      <c r="AH79" s="341"/>
      <c r="AI79" s="341"/>
      <c r="AJ79" s="341"/>
      <c r="AK79" s="341"/>
      <c r="AL79" s="341"/>
      <c r="AM79" s="341"/>
      <c r="AN79" s="341"/>
      <c r="AO79" s="341"/>
      <c r="AP79" s="341"/>
      <c r="AQ79" s="341"/>
      <c r="AR79" s="341"/>
      <c r="AS79" s="341"/>
      <c r="AT79" s="341"/>
      <c r="AU79" s="341"/>
      <c r="AV79" s="341"/>
      <c r="AW79" s="341"/>
      <c r="AX79" s="341"/>
      <c r="AY79" s="341"/>
      <c r="AZ79" s="341"/>
      <c r="BA79" s="341"/>
      <c r="BB79" s="341"/>
      <c r="BC79" s="341"/>
      <c r="BD79" s="341"/>
      <c r="BE79" s="341"/>
      <c r="BF79" s="341"/>
      <c r="BG79" s="341"/>
      <c r="BH79" s="341"/>
      <c r="BI79" s="341"/>
      <c r="BJ79" s="341"/>
      <c r="BK79" s="341"/>
      <c r="BL79" s="341"/>
      <c r="BM79" s="341"/>
      <c r="BN79" s="341"/>
      <c r="BO79" s="341"/>
      <c r="BP79" s="341"/>
      <c r="BQ79" s="341"/>
      <c r="BR79" s="341"/>
      <c r="BS79" s="341"/>
      <c r="BT79" s="341"/>
      <c r="BU79" s="341"/>
      <c r="BV79" s="341"/>
      <c r="BW79" s="341"/>
      <c r="BX79" s="341"/>
      <c r="BY79" s="341"/>
      <c r="BZ79" s="341"/>
      <c r="CA79" s="341" t="s">
        <v>296</v>
      </c>
      <c r="CB79" s="341"/>
      <c r="CC79" s="378">
        <f t="shared" si="18"/>
        <v>0</v>
      </c>
      <c r="CD79" s="378">
        <f t="shared" si="22"/>
        <v>0</v>
      </c>
      <c r="CE79" s="378">
        <f t="shared" si="23"/>
        <v>0</v>
      </c>
      <c r="CF79" s="378">
        <f t="shared" si="19"/>
        <v>0</v>
      </c>
      <c r="CG79" s="340"/>
      <c r="CH79" s="340"/>
      <c r="CI79" s="340"/>
      <c r="CJ79" s="379" t="str">
        <f t="shared" si="24"/>
        <v xml:space="preserve"> </v>
      </c>
      <c r="CK79" s="340"/>
      <c r="CL79" s="379" t="str">
        <f t="shared" si="16"/>
        <v xml:space="preserve"> </v>
      </c>
      <c r="CM79" s="340"/>
      <c r="CN79" s="340"/>
      <c r="CO79" s="378" t="str">
        <f t="shared" si="17"/>
        <v xml:space="preserve"> </v>
      </c>
      <c r="CP79" s="340"/>
      <c r="CQ79" s="340"/>
      <c r="CR79" s="340"/>
      <c r="CS79" s="378" t="str">
        <f t="shared" si="20"/>
        <v xml:space="preserve"> </v>
      </c>
      <c r="CT79" s="340"/>
      <c r="CU79" s="340"/>
      <c r="CV79" s="340"/>
      <c r="CW79" s="340"/>
      <c r="CX79" s="340"/>
      <c r="CY79" s="340"/>
      <c r="CZ79" s="340"/>
      <c r="DA79" s="340"/>
      <c r="DB79" s="340"/>
    </row>
    <row r="80" spans="1:106" x14ac:dyDescent="0.25">
      <c r="A80" s="522"/>
      <c r="B80" s="340"/>
      <c r="C80" s="340"/>
      <c r="D80" s="340"/>
      <c r="E80" s="340"/>
      <c r="F80" s="340"/>
      <c r="G80" s="340"/>
      <c r="H80" s="340"/>
      <c r="I80" s="340"/>
      <c r="J80" s="340"/>
      <c r="K80" s="340"/>
      <c r="L80" s="340"/>
      <c r="M80" s="340"/>
      <c r="N80" s="340"/>
      <c r="O80" s="381" t="str">
        <f t="shared" si="21"/>
        <v xml:space="preserve"> </v>
      </c>
      <c r="P80" s="340"/>
      <c r="Q80" s="340"/>
      <c r="R80" s="340"/>
      <c r="S80" s="341"/>
      <c r="T80" s="341"/>
      <c r="U80" s="341"/>
      <c r="V80" s="341"/>
      <c r="W80" s="341"/>
      <c r="X80" s="341"/>
      <c r="Y80" s="341"/>
      <c r="Z80" s="341"/>
      <c r="AA80" s="341"/>
      <c r="AB80" s="341"/>
      <c r="AC80" s="341"/>
      <c r="AD80" s="341"/>
      <c r="AE80" s="341"/>
      <c r="AF80" s="341"/>
      <c r="AG80" s="341"/>
      <c r="AH80" s="341"/>
      <c r="AI80" s="341"/>
      <c r="AJ80" s="341"/>
      <c r="AK80" s="341"/>
      <c r="AL80" s="341"/>
      <c r="AM80" s="341"/>
      <c r="AN80" s="341"/>
      <c r="AO80" s="341"/>
      <c r="AP80" s="341"/>
      <c r="AQ80" s="341"/>
      <c r="AR80" s="341"/>
      <c r="AS80" s="341"/>
      <c r="AT80" s="341"/>
      <c r="AU80" s="341"/>
      <c r="AV80" s="341"/>
      <c r="AW80" s="341"/>
      <c r="AX80" s="341"/>
      <c r="AY80" s="341"/>
      <c r="AZ80" s="341"/>
      <c r="BA80" s="341"/>
      <c r="BB80" s="341"/>
      <c r="BC80" s="341"/>
      <c r="BD80" s="341"/>
      <c r="BE80" s="341"/>
      <c r="BF80" s="341"/>
      <c r="BG80" s="341"/>
      <c r="BH80" s="341"/>
      <c r="BI80" s="341"/>
      <c r="BJ80" s="341"/>
      <c r="BK80" s="341"/>
      <c r="BL80" s="341"/>
      <c r="BM80" s="341"/>
      <c r="BN80" s="341"/>
      <c r="BO80" s="341"/>
      <c r="BP80" s="341"/>
      <c r="BQ80" s="341"/>
      <c r="BR80" s="341"/>
      <c r="BS80" s="341"/>
      <c r="BT80" s="341"/>
      <c r="BU80" s="341"/>
      <c r="BV80" s="341"/>
      <c r="BW80" s="341"/>
      <c r="BX80" s="341"/>
      <c r="BY80" s="341"/>
      <c r="BZ80" s="341"/>
      <c r="CA80" s="341" t="s">
        <v>296</v>
      </c>
      <c r="CB80" s="341"/>
      <c r="CC80" s="378">
        <f t="shared" si="18"/>
        <v>0</v>
      </c>
      <c r="CD80" s="378">
        <f t="shared" si="22"/>
        <v>0</v>
      </c>
      <c r="CE80" s="378">
        <f t="shared" si="23"/>
        <v>0</v>
      </c>
      <c r="CF80" s="378">
        <f t="shared" si="19"/>
        <v>0</v>
      </c>
      <c r="CG80" s="340"/>
      <c r="CH80" s="340"/>
      <c r="CI80" s="340"/>
      <c r="CJ80" s="379" t="str">
        <f t="shared" si="24"/>
        <v xml:space="preserve"> </v>
      </c>
      <c r="CK80" s="340"/>
      <c r="CL80" s="379" t="str">
        <f t="shared" si="16"/>
        <v xml:space="preserve"> </v>
      </c>
      <c r="CM80" s="340"/>
      <c r="CN80" s="340"/>
      <c r="CO80" s="378" t="str">
        <f t="shared" si="17"/>
        <v xml:space="preserve"> </v>
      </c>
      <c r="CP80" s="340"/>
      <c r="CQ80" s="340"/>
      <c r="CR80" s="340"/>
      <c r="CS80" s="378" t="str">
        <f t="shared" si="20"/>
        <v xml:space="preserve"> </v>
      </c>
      <c r="CT80" s="340"/>
      <c r="CU80" s="340"/>
      <c r="CV80" s="340"/>
      <c r="CW80" s="340"/>
      <c r="CX80" s="340"/>
      <c r="CY80" s="340"/>
      <c r="CZ80" s="340"/>
      <c r="DA80" s="340"/>
      <c r="DB80" s="340"/>
    </row>
    <row r="81" spans="1:106" x14ac:dyDescent="0.25">
      <c r="A81" s="340"/>
      <c r="B81" s="340"/>
      <c r="C81" s="340"/>
      <c r="D81" s="340"/>
      <c r="E81" s="340"/>
      <c r="F81" s="340"/>
      <c r="G81" s="340"/>
      <c r="H81" s="340"/>
      <c r="I81" s="340"/>
      <c r="J81" s="340"/>
      <c r="K81" s="340"/>
      <c r="L81" s="340"/>
      <c r="M81" s="340"/>
      <c r="N81" s="340"/>
      <c r="O81" s="381" t="str">
        <f t="shared" si="21"/>
        <v xml:space="preserve"> </v>
      </c>
      <c r="P81" s="340"/>
      <c r="Q81" s="340"/>
      <c r="R81" s="340"/>
      <c r="S81" s="341"/>
      <c r="T81" s="341"/>
      <c r="U81" s="341"/>
      <c r="V81" s="341"/>
      <c r="W81" s="341"/>
      <c r="X81" s="341"/>
      <c r="Y81" s="341"/>
      <c r="Z81" s="341"/>
      <c r="AA81" s="341"/>
      <c r="AB81" s="341"/>
      <c r="AC81" s="341"/>
      <c r="AD81" s="341"/>
      <c r="AE81" s="341"/>
      <c r="AF81" s="341"/>
      <c r="AG81" s="341"/>
      <c r="AH81" s="341"/>
      <c r="AI81" s="341"/>
      <c r="AJ81" s="341"/>
      <c r="AK81" s="341"/>
      <c r="AL81" s="341"/>
      <c r="AM81" s="341"/>
      <c r="AN81" s="341"/>
      <c r="AO81" s="341"/>
      <c r="AP81" s="341"/>
      <c r="AQ81" s="341"/>
      <c r="AR81" s="341"/>
      <c r="AS81" s="341"/>
      <c r="AT81" s="341"/>
      <c r="AU81" s="341"/>
      <c r="AV81" s="341"/>
      <c r="AW81" s="341"/>
      <c r="AX81" s="341"/>
      <c r="AY81" s="341"/>
      <c r="AZ81" s="341"/>
      <c r="BA81" s="341"/>
      <c r="BB81" s="341"/>
      <c r="BC81" s="341"/>
      <c r="BD81" s="341"/>
      <c r="BE81" s="341"/>
      <c r="BF81" s="341"/>
      <c r="BG81" s="341"/>
      <c r="BH81" s="341"/>
      <c r="BI81" s="341"/>
      <c r="BJ81" s="341"/>
      <c r="BK81" s="341"/>
      <c r="BL81" s="341"/>
      <c r="BM81" s="341"/>
      <c r="BN81" s="341"/>
      <c r="BO81" s="341"/>
      <c r="BP81" s="341"/>
      <c r="BQ81" s="341"/>
      <c r="BR81" s="341"/>
      <c r="BS81" s="341"/>
      <c r="BT81" s="341"/>
      <c r="BU81" s="341"/>
      <c r="BV81" s="341"/>
      <c r="BW81" s="341"/>
      <c r="BX81" s="341"/>
      <c r="BY81" s="341"/>
      <c r="BZ81" s="341"/>
      <c r="CA81" s="341" t="s">
        <v>296</v>
      </c>
      <c r="CB81" s="341"/>
      <c r="CC81" s="378">
        <f t="shared" si="18"/>
        <v>0</v>
      </c>
      <c r="CD81" s="378">
        <f t="shared" si="22"/>
        <v>0</v>
      </c>
      <c r="CE81" s="378">
        <f t="shared" si="23"/>
        <v>0</v>
      </c>
      <c r="CF81" s="378">
        <f t="shared" si="19"/>
        <v>0</v>
      </c>
      <c r="CG81" s="340"/>
      <c r="CH81" s="340"/>
      <c r="CI81" s="340"/>
      <c r="CJ81" s="379" t="str">
        <f t="shared" si="24"/>
        <v xml:space="preserve"> </v>
      </c>
      <c r="CK81" s="340"/>
      <c r="CL81" s="379" t="str">
        <f t="shared" si="16"/>
        <v xml:space="preserve"> </v>
      </c>
      <c r="CM81" s="340"/>
      <c r="CN81" s="340"/>
      <c r="CO81" s="378" t="str">
        <f t="shared" si="17"/>
        <v xml:space="preserve"> </v>
      </c>
      <c r="CP81" s="340"/>
      <c r="CQ81" s="340"/>
      <c r="CR81" s="340"/>
      <c r="CS81" s="378" t="str">
        <f t="shared" si="20"/>
        <v xml:space="preserve"> </v>
      </c>
      <c r="CT81" s="340"/>
      <c r="CU81" s="340"/>
      <c r="CV81" s="340"/>
      <c r="CW81" s="340"/>
      <c r="CX81" s="340"/>
      <c r="CY81" s="340"/>
      <c r="CZ81" s="340"/>
      <c r="DA81" s="340"/>
      <c r="DB81" s="340"/>
    </row>
    <row r="82" spans="1:106" x14ac:dyDescent="0.25">
      <c r="A82" s="340"/>
      <c r="B82" s="340"/>
      <c r="C82" s="340"/>
      <c r="D82" s="340"/>
      <c r="E82" s="340"/>
      <c r="F82" s="340"/>
      <c r="G82" s="340"/>
      <c r="H82" s="340"/>
      <c r="I82" s="340"/>
      <c r="J82" s="340"/>
      <c r="K82" s="340"/>
      <c r="L82" s="340"/>
      <c r="M82" s="340"/>
      <c r="N82" s="340"/>
      <c r="O82" s="381" t="str">
        <f t="shared" si="21"/>
        <v xml:space="preserve"> </v>
      </c>
      <c r="P82" s="340"/>
      <c r="Q82" s="340"/>
      <c r="R82" s="340"/>
      <c r="S82" s="341"/>
      <c r="T82" s="341"/>
      <c r="U82" s="341"/>
      <c r="V82" s="341"/>
      <c r="W82" s="341"/>
      <c r="X82" s="341"/>
      <c r="Y82" s="341"/>
      <c r="Z82" s="341"/>
      <c r="AA82" s="341"/>
      <c r="AB82" s="341"/>
      <c r="AC82" s="341"/>
      <c r="AD82" s="341"/>
      <c r="AE82" s="341"/>
      <c r="AF82" s="341"/>
      <c r="AG82" s="341"/>
      <c r="AH82" s="341"/>
      <c r="AI82" s="341"/>
      <c r="AJ82" s="341"/>
      <c r="AK82" s="341"/>
      <c r="AL82" s="341"/>
      <c r="AM82" s="341"/>
      <c r="AN82" s="341"/>
      <c r="AO82" s="341"/>
      <c r="AP82" s="341"/>
      <c r="AQ82" s="341"/>
      <c r="AR82" s="341"/>
      <c r="AS82" s="341"/>
      <c r="AT82" s="341"/>
      <c r="AU82" s="341"/>
      <c r="AV82" s="341"/>
      <c r="AW82" s="341"/>
      <c r="AX82" s="341"/>
      <c r="AY82" s="341"/>
      <c r="AZ82" s="341"/>
      <c r="BA82" s="341"/>
      <c r="BB82" s="341"/>
      <c r="BC82" s="341"/>
      <c r="BD82" s="341"/>
      <c r="BE82" s="341"/>
      <c r="BF82" s="341"/>
      <c r="BG82" s="341"/>
      <c r="BH82" s="341"/>
      <c r="BI82" s="341"/>
      <c r="BJ82" s="341"/>
      <c r="BK82" s="341"/>
      <c r="BL82" s="341"/>
      <c r="BM82" s="341"/>
      <c r="BN82" s="341"/>
      <c r="BO82" s="341"/>
      <c r="BP82" s="341"/>
      <c r="BQ82" s="341"/>
      <c r="BR82" s="341"/>
      <c r="BS82" s="341"/>
      <c r="BT82" s="341"/>
      <c r="BU82" s="341"/>
      <c r="BV82" s="341"/>
      <c r="BW82" s="341"/>
      <c r="BX82" s="341"/>
      <c r="BY82" s="341"/>
      <c r="BZ82" s="341"/>
      <c r="CA82" s="341" t="s">
        <v>296</v>
      </c>
      <c r="CB82" s="341"/>
      <c r="CC82" s="378">
        <f t="shared" si="18"/>
        <v>0</v>
      </c>
      <c r="CD82" s="378">
        <f t="shared" si="22"/>
        <v>0</v>
      </c>
      <c r="CE82" s="378">
        <f t="shared" si="23"/>
        <v>0</v>
      </c>
      <c r="CF82" s="378">
        <f t="shared" si="19"/>
        <v>0</v>
      </c>
      <c r="CG82" s="340"/>
      <c r="CH82" s="340"/>
      <c r="CI82" s="340"/>
      <c r="CJ82" s="379" t="str">
        <f t="shared" si="24"/>
        <v xml:space="preserve"> </v>
      </c>
      <c r="CK82" s="340"/>
      <c r="CL82" s="379" t="str">
        <f t="shared" si="16"/>
        <v xml:space="preserve"> </v>
      </c>
      <c r="CM82" s="340"/>
      <c r="CN82" s="340"/>
      <c r="CO82" s="378" t="str">
        <f t="shared" si="17"/>
        <v xml:space="preserve"> </v>
      </c>
      <c r="CP82" s="340"/>
      <c r="CQ82" s="340"/>
      <c r="CR82" s="340"/>
      <c r="CS82" s="378" t="str">
        <f t="shared" si="20"/>
        <v xml:space="preserve"> </v>
      </c>
      <c r="CT82" s="340"/>
      <c r="CU82" s="340"/>
      <c r="CV82" s="340"/>
      <c r="CW82" s="340"/>
      <c r="CX82" s="340"/>
      <c r="CY82" s="340"/>
      <c r="CZ82" s="340"/>
      <c r="DA82" s="340"/>
      <c r="DB82" s="340"/>
    </row>
    <row r="83" spans="1:106" x14ac:dyDescent="0.25">
      <c r="A83" s="340"/>
      <c r="B83" s="340"/>
      <c r="C83" s="340"/>
      <c r="D83" s="340"/>
      <c r="E83" s="340"/>
      <c r="F83" s="340"/>
      <c r="G83" s="340"/>
      <c r="H83" s="340"/>
      <c r="I83" s="340"/>
      <c r="J83" s="340"/>
      <c r="K83" s="340"/>
      <c r="L83" s="340"/>
      <c r="M83" s="340"/>
      <c r="N83" s="340"/>
      <c r="O83" s="381" t="str">
        <f t="shared" si="21"/>
        <v xml:space="preserve"> </v>
      </c>
      <c r="P83" s="340"/>
      <c r="Q83" s="340"/>
      <c r="R83" s="340"/>
      <c r="S83" s="341"/>
      <c r="T83" s="341"/>
      <c r="U83" s="341"/>
      <c r="V83" s="341"/>
      <c r="W83" s="341"/>
      <c r="X83" s="341"/>
      <c r="Y83" s="341"/>
      <c r="Z83" s="341"/>
      <c r="AA83" s="341"/>
      <c r="AB83" s="341"/>
      <c r="AC83" s="341"/>
      <c r="AD83" s="341"/>
      <c r="AE83" s="341"/>
      <c r="AF83" s="341"/>
      <c r="AG83" s="341"/>
      <c r="AH83" s="341"/>
      <c r="AI83" s="341"/>
      <c r="AJ83" s="341"/>
      <c r="AK83" s="341"/>
      <c r="AL83" s="341"/>
      <c r="AM83" s="341"/>
      <c r="AN83" s="341"/>
      <c r="AO83" s="341"/>
      <c r="AP83" s="341"/>
      <c r="AQ83" s="341"/>
      <c r="AR83" s="341"/>
      <c r="AS83" s="341"/>
      <c r="AT83" s="341"/>
      <c r="AU83" s="341"/>
      <c r="AV83" s="341"/>
      <c r="AW83" s="341"/>
      <c r="AX83" s="341"/>
      <c r="AY83" s="341"/>
      <c r="AZ83" s="341"/>
      <c r="BA83" s="341"/>
      <c r="BB83" s="341"/>
      <c r="BC83" s="341"/>
      <c r="BD83" s="341"/>
      <c r="BE83" s="341"/>
      <c r="BF83" s="341"/>
      <c r="BG83" s="341"/>
      <c r="BH83" s="341"/>
      <c r="BI83" s="341"/>
      <c r="BJ83" s="341"/>
      <c r="BK83" s="341"/>
      <c r="BL83" s="341"/>
      <c r="BM83" s="341"/>
      <c r="BN83" s="341"/>
      <c r="BO83" s="341"/>
      <c r="BP83" s="341"/>
      <c r="BQ83" s="341"/>
      <c r="BR83" s="341"/>
      <c r="BS83" s="341"/>
      <c r="BT83" s="341"/>
      <c r="BU83" s="341"/>
      <c r="BV83" s="341"/>
      <c r="BW83" s="341"/>
      <c r="BX83" s="341"/>
      <c r="BY83" s="341"/>
      <c r="BZ83" s="341"/>
      <c r="CA83" s="341" t="s">
        <v>296</v>
      </c>
      <c r="CB83" s="341"/>
      <c r="CC83" s="378">
        <f t="shared" si="18"/>
        <v>0</v>
      </c>
      <c r="CD83" s="378">
        <f t="shared" si="22"/>
        <v>0</v>
      </c>
      <c r="CE83" s="378">
        <f t="shared" si="23"/>
        <v>0</v>
      </c>
      <c r="CF83" s="378">
        <f t="shared" si="19"/>
        <v>0</v>
      </c>
      <c r="CG83" s="340"/>
      <c r="CH83" s="340"/>
      <c r="CI83" s="340"/>
      <c r="CJ83" s="379" t="str">
        <f t="shared" si="24"/>
        <v xml:space="preserve"> </v>
      </c>
      <c r="CK83" s="340"/>
      <c r="CL83" s="379" t="str">
        <f t="shared" si="16"/>
        <v xml:space="preserve"> </v>
      </c>
      <c r="CM83" s="340"/>
      <c r="CN83" s="340"/>
      <c r="CO83" s="378" t="str">
        <f t="shared" si="17"/>
        <v xml:space="preserve"> </v>
      </c>
      <c r="CP83" s="340"/>
      <c r="CQ83" s="340"/>
      <c r="CR83" s="340"/>
      <c r="CS83" s="378" t="str">
        <f t="shared" si="20"/>
        <v xml:space="preserve"> </v>
      </c>
      <c r="CT83" s="340"/>
      <c r="CU83" s="340"/>
      <c r="CV83" s="340"/>
      <c r="CW83" s="340"/>
      <c r="CX83" s="340"/>
      <c r="CY83" s="340"/>
      <c r="CZ83" s="340"/>
      <c r="DA83" s="340"/>
      <c r="DB83" s="340"/>
    </row>
    <row r="84" spans="1:106" x14ac:dyDescent="0.25">
      <c r="A84" s="340"/>
      <c r="B84" s="340"/>
      <c r="C84" s="340"/>
      <c r="D84" s="340"/>
      <c r="E84" s="340"/>
      <c r="F84" s="340"/>
      <c r="G84" s="340"/>
      <c r="H84" s="340"/>
      <c r="I84" s="340"/>
      <c r="J84" s="340"/>
      <c r="K84" s="340"/>
      <c r="L84" s="340"/>
      <c r="M84" s="340"/>
      <c r="N84" s="340"/>
      <c r="O84" s="381" t="str">
        <f t="shared" si="21"/>
        <v xml:space="preserve"> </v>
      </c>
      <c r="P84" s="340"/>
      <c r="Q84" s="340"/>
      <c r="R84" s="340"/>
      <c r="S84" s="341"/>
      <c r="T84" s="341"/>
      <c r="U84" s="341"/>
      <c r="V84" s="341"/>
      <c r="W84" s="341"/>
      <c r="X84" s="341"/>
      <c r="Y84" s="341"/>
      <c r="Z84" s="341"/>
      <c r="AA84" s="341"/>
      <c r="AB84" s="341"/>
      <c r="AC84" s="341"/>
      <c r="AD84" s="341"/>
      <c r="AE84" s="341"/>
      <c r="AF84" s="341"/>
      <c r="AG84" s="341"/>
      <c r="AH84" s="341"/>
      <c r="AI84" s="341"/>
      <c r="AJ84" s="341"/>
      <c r="AK84" s="341"/>
      <c r="AL84" s="341"/>
      <c r="AM84" s="341"/>
      <c r="AN84" s="341"/>
      <c r="AO84" s="341"/>
      <c r="AP84" s="341"/>
      <c r="AQ84" s="341"/>
      <c r="AR84" s="341"/>
      <c r="AS84" s="341"/>
      <c r="AT84" s="341"/>
      <c r="AU84" s="341"/>
      <c r="AV84" s="341"/>
      <c r="AW84" s="341"/>
      <c r="AX84" s="341"/>
      <c r="AY84" s="341"/>
      <c r="AZ84" s="341"/>
      <c r="BA84" s="341"/>
      <c r="BB84" s="341"/>
      <c r="BC84" s="341"/>
      <c r="BD84" s="341"/>
      <c r="BE84" s="341"/>
      <c r="BF84" s="341"/>
      <c r="BG84" s="341"/>
      <c r="BH84" s="341"/>
      <c r="BI84" s="341"/>
      <c r="BJ84" s="341"/>
      <c r="BK84" s="341"/>
      <c r="BL84" s="341"/>
      <c r="BM84" s="341"/>
      <c r="BN84" s="341"/>
      <c r="BO84" s="341"/>
      <c r="BP84" s="341"/>
      <c r="BQ84" s="341"/>
      <c r="BR84" s="341"/>
      <c r="BS84" s="341"/>
      <c r="BT84" s="341"/>
      <c r="BU84" s="341"/>
      <c r="BV84" s="341"/>
      <c r="BW84" s="341"/>
      <c r="BX84" s="341"/>
      <c r="BY84" s="341"/>
      <c r="BZ84" s="341"/>
      <c r="CA84" s="341" t="s">
        <v>296</v>
      </c>
      <c r="CB84" s="341"/>
      <c r="CC84" s="378">
        <f t="shared" si="18"/>
        <v>0</v>
      </c>
      <c r="CD84" s="378">
        <f t="shared" si="22"/>
        <v>0</v>
      </c>
      <c r="CE84" s="378">
        <f t="shared" si="23"/>
        <v>0</v>
      </c>
      <c r="CF84" s="378">
        <f t="shared" si="19"/>
        <v>0</v>
      </c>
      <c r="CG84" s="340"/>
      <c r="CH84" s="340"/>
      <c r="CI84" s="340"/>
      <c r="CJ84" s="379" t="str">
        <f t="shared" si="24"/>
        <v xml:space="preserve"> </v>
      </c>
      <c r="CK84" s="340"/>
      <c r="CL84" s="379" t="str">
        <f t="shared" si="16"/>
        <v xml:space="preserve"> </v>
      </c>
      <c r="CM84" s="340"/>
      <c r="CN84" s="340"/>
      <c r="CO84" s="378" t="str">
        <f t="shared" si="17"/>
        <v xml:space="preserve"> </v>
      </c>
      <c r="CP84" s="340"/>
      <c r="CQ84" s="340"/>
      <c r="CR84" s="340"/>
      <c r="CS84" s="378" t="str">
        <f t="shared" si="20"/>
        <v xml:space="preserve"> </v>
      </c>
      <c r="CT84" s="340"/>
      <c r="CU84" s="340"/>
      <c r="CV84" s="340"/>
      <c r="CW84" s="340"/>
      <c r="CX84" s="340"/>
      <c r="CY84" s="340"/>
      <c r="CZ84" s="340"/>
      <c r="DA84" s="340"/>
      <c r="DB84" s="340"/>
    </row>
    <row r="85" spans="1:106" x14ac:dyDescent="0.25">
      <c r="A85" s="340"/>
      <c r="B85" s="340"/>
      <c r="C85" s="340"/>
      <c r="D85" s="340"/>
      <c r="E85" s="340"/>
      <c r="F85" s="340"/>
      <c r="G85" s="340"/>
      <c r="H85" s="340"/>
      <c r="I85" s="340"/>
      <c r="J85" s="340"/>
      <c r="K85" s="340"/>
      <c r="L85" s="340"/>
      <c r="M85" s="340"/>
      <c r="N85" s="340"/>
      <c r="O85" s="381" t="str">
        <f t="shared" si="21"/>
        <v xml:space="preserve"> </v>
      </c>
      <c r="P85" s="340"/>
      <c r="Q85" s="340"/>
      <c r="R85" s="340"/>
      <c r="S85" s="341"/>
      <c r="T85" s="341"/>
      <c r="U85" s="341"/>
      <c r="V85" s="341"/>
      <c r="W85" s="341"/>
      <c r="X85" s="341"/>
      <c r="Y85" s="341"/>
      <c r="Z85" s="341"/>
      <c r="AA85" s="341"/>
      <c r="AB85" s="341"/>
      <c r="AC85" s="341"/>
      <c r="AD85" s="341"/>
      <c r="AE85" s="341"/>
      <c r="AF85" s="341"/>
      <c r="AG85" s="341"/>
      <c r="AH85" s="341"/>
      <c r="AI85" s="341"/>
      <c r="AJ85" s="341"/>
      <c r="AK85" s="341"/>
      <c r="AL85" s="341"/>
      <c r="AM85" s="341"/>
      <c r="AN85" s="341"/>
      <c r="AO85" s="341"/>
      <c r="AP85" s="341"/>
      <c r="AQ85" s="341"/>
      <c r="AR85" s="341"/>
      <c r="AS85" s="341"/>
      <c r="AT85" s="341"/>
      <c r="AU85" s="341"/>
      <c r="AV85" s="341"/>
      <c r="AW85" s="341"/>
      <c r="AX85" s="341"/>
      <c r="AY85" s="341"/>
      <c r="AZ85" s="341"/>
      <c r="BA85" s="341"/>
      <c r="BB85" s="341"/>
      <c r="BC85" s="341"/>
      <c r="BD85" s="341"/>
      <c r="BE85" s="341"/>
      <c r="BF85" s="341"/>
      <c r="BG85" s="341"/>
      <c r="BH85" s="341"/>
      <c r="BI85" s="341"/>
      <c r="BJ85" s="341"/>
      <c r="BK85" s="341"/>
      <c r="BL85" s="341"/>
      <c r="BM85" s="341"/>
      <c r="BN85" s="341"/>
      <c r="BO85" s="341"/>
      <c r="BP85" s="341"/>
      <c r="BQ85" s="341"/>
      <c r="BR85" s="341"/>
      <c r="BS85" s="341"/>
      <c r="BT85" s="341"/>
      <c r="BU85" s="341"/>
      <c r="BV85" s="341"/>
      <c r="BW85" s="341"/>
      <c r="BX85" s="341"/>
      <c r="BY85" s="341"/>
      <c r="BZ85" s="341"/>
      <c r="CA85" s="341" t="s">
        <v>296</v>
      </c>
      <c r="CB85" s="341"/>
      <c r="CC85" s="378">
        <f t="shared" si="18"/>
        <v>0</v>
      </c>
      <c r="CD85" s="378">
        <f t="shared" si="22"/>
        <v>0</v>
      </c>
      <c r="CE85" s="378">
        <f t="shared" si="23"/>
        <v>0</v>
      </c>
      <c r="CF85" s="378">
        <f t="shared" si="19"/>
        <v>0</v>
      </c>
      <c r="CG85" s="340"/>
      <c r="CH85" s="340"/>
      <c r="CI85" s="340"/>
      <c r="CJ85" s="379" t="str">
        <f t="shared" si="24"/>
        <v xml:space="preserve"> </v>
      </c>
      <c r="CK85" s="340"/>
      <c r="CL85" s="379" t="str">
        <f t="shared" si="16"/>
        <v xml:space="preserve"> </v>
      </c>
      <c r="CM85" s="340"/>
      <c r="CN85" s="340"/>
      <c r="CO85" s="378" t="str">
        <f t="shared" si="17"/>
        <v xml:space="preserve"> </v>
      </c>
      <c r="CP85" s="340"/>
      <c r="CQ85" s="340"/>
      <c r="CR85" s="340"/>
      <c r="CS85" s="378" t="str">
        <f t="shared" si="20"/>
        <v xml:space="preserve"> </v>
      </c>
      <c r="CT85" s="340"/>
      <c r="CU85" s="340"/>
      <c r="CV85" s="340"/>
      <c r="CW85" s="340"/>
      <c r="CX85" s="340"/>
      <c r="CY85" s="340"/>
      <c r="CZ85" s="340"/>
      <c r="DA85" s="340"/>
      <c r="DB85" s="340"/>
    </row>
    <row r="86" spans="1:106" x14ac:dyDescent="0.25">
      <c r="A86" s="340"/>
      <c r="B86" s="340"/>
      <c r="C86" s="340"/>
      <c r="D86" s="340"/>
      <c r="E86" s="340"/>
      <c r="F86" s="340"/>
      <c r="G86" s="340"/>
      <c r="H86" s="340"/>
      <c r="I86" s="340"/>
      <c r="J86" s="340"/>
      <c r="K86" s="340"/>
      <c r="L86" s="340"/>
      <c r="M86" s="340"/>
      <c r="N86" s="340"/>
      <c r="O86" s="381" t="str">
        <f t="shared" si="21"/>
        <v xml:space="preserve"> </v>
      </c>
      <c r="P86" s="340"/>
      <c r="Q86" s="340"/>
      <c r="R86" s="340"/>
      <c r="S86" s="341"/>
      <c r="T86" s="341"/>
      <c r="U86" s="341"/>
      <c r="V86" s="341"/>
      <c r="W86" s="341"/>
      <c r="X86" s="341"/>
      <c r="Y86" s="341"/>
      <c r="Z86" s="341"/>
      <c r="AA86" s="341"/>
      <c r="AB86" s="341"/>
      <c r="AC86" s="341"/>
      <c r="AD86" s="341"/>
      <c r="AE86" s="341"/>
      <c r="AF86" s="341"/>
      <c r="AG86" s="341"/>
      <c r="AH86" s="341"/>
      <c r="AI86" s="341"/>
      <c r="AJ86" s="341"/>
      <c r="AK86" s="341"/>
      <c r="AL86" s="341"/>
      <c r="AM86" s="341"/>
      <c r="AN86" s="341"/>
      <c r="AO86" s="341"/>
      <c r="AP86" s="341"/>
      <c r="AQ86" s="341"/>
      <c r="AR86" s="341"/>
      <c r="AS86" s="341"/>
      <c r="AT86" s="341"/>
      <c r="AU86" s="341"/>
      <c r="AV86" s="341"/>
      <c r="AW86" s="341"/>
      <c r="AX86" s="341"/>
      <c r="AY86" s="341"/>
      <c r="AZ86" s="341"/>
      <c r="BA86" s="341"/>
      <c r="BB86" s="341"/>
      <c r="BC86" s="341"/>
      <c r="BD86" s="341"/>
      <c r="BE86" s="341"/>
      <c r="BF86" s="341"/>
      <c r="BG86" s="341"/>
      <c r="BH86" s="341"/>
      <c r="BI86" s="341"/>
      <c r="BJ86" s="341"/>
      <c r="BK86" s="341"/>
      <c r="BL86" s="341"/>
      <c r="BM86" s="341"/>
      <c r="BN86" s="341"/>
      <c r="BO86" s="341"/>
      <c r="BP86" s="341"/>
      <c r="BQ86" s="341"/>
      <c r="BR86" s="341"/>
      <c r="BS86" s="341"/>
      <c r="BT86" s="341"/>
      <c r="BU86" s="341"/>
      <c r="BV86" s="341"/>
      <c r="BW86" s="341"/>
      <c r="BX86" s="341"/>
      <c r="BY86" s="341"/>
      <c r="BZ86" s="341"/>
      <c r="CA86" s="341" t="s">
        <v>296</v>
      </c>
      <c r="CB86" s="341"/>
      <c r="CC86" s="378">
        <f t="shared" si="18"/>
        <v>0</v>
      </c>
      <c r="CD86" s="378">
        <f t="shared" si="22"/>
        <v>0</v>
      </c>
      <c r="CE86" s="378">
        <f t="shared" si="23"/>
        <v>0</v>
      </c>
      <c r="CF86" s="378">
        <f t="shared" si="19"/>
        <v>0</v>
      </c>
      <c r="CG86" s="340"/>
      <c r="CH86" s="340"/>
      <c r="CI86" s="340"/>
      <c r="CJ86" s="379" t="str">
        <f t="shared" si="24"/>
        <v xml:space="preserve"> </v>
      </c>
      <c r="CK86" s="340"/>
      <c r="CL86" s="379" t="str">
        <f t="shared" si="16"/>
        <v xml:space="preserve"> </v>
      </c>
      <c r="CM86" s="340"/>
      <c r="CN86" s="340"/>
      <c r="CO86" s="378" t="str">
        <f t="shared" si="17"/>
        <v xml:space="preserve"> </v>
      </c>
      <c r="CP86" s="340"/>
      <c r="CQ86" s="340"/>
      <c r="CR86" s="340"/>
      <c r="CS86" s="378" t="str">
        <f t="shared" si="20"/>
        <v xml:space="preserve"> </v>
      </c>
      <c r="CT86" s="340"/>
      <c r="CU86" s="340"/>
      <c r="CV86" s="340"/>
      <c r="CW86" s="340"/>
      <c r="CX86" s="340"/>
      <c r="CY86" s="340"/>
      <c r="CZ86" s="340"/>
      <c r="DA86" s="340"/>
      <c r="DB86" s="340"/>
    </row>
    <row r="87" spans="1:106" x14ac:dyDescent="0.25">
      <c r="A87" s="340"/>
      <c r="B87" s="340"/>
      <c r="C87" s="340"/>
      <c r="D87" s="340"/>
      <c r="E87" s="340"/>
      <c r="F87" s="340"/>
      <c r="G87" s="340"/>
      <c r="H87" s="340"/>
      <c r="I87" s="340"/>
      <c r="J87" s="340"/>
      <c r="K87" s="340"/>
      <c r="L87" s="340"/>
      <c r="M87" s="340"/>
      <c r="N87" s="340"/>
      <c r="O87" s="381" t="str">
        <f t="shared" si="21"/>
        <v xml:space="preserve"> </v>
      </c>
      <c r="P87" s="340"/>
      <c r="Q87" s="340"/>
      <c r="R87" s="340"/>
      <c r="S87" s="341"/>
      <c r="T87" s="341"/>
      <c r="U87" s="341"/>
      <c r="V87" s="341"/>
      <c r="W87" s="341"/>
      <c r="X87" s="341"/>
      <c r="Y87" s="341"/>
      <c r="Z87" s="341"/>
      <c r="AA87" s="341"/>
      <c r="AB87" s="341"/>
      <c r="AC87" s="341"/>
      <c r="AD87" s="341"/>
      <c r="AE87" s="341"/>
      <c r="AF87" s="341"/>
      <c r="AG87" s="341"/>
      <c r="AH87" s="341"/>
      <c r="AI87" s="341"/>
      <c r="AJ87" s="341"/>
      <c r="AK87" s="341"/>
      <c r="AL87" s="341"/>
      <c r="AM87" s="341"/>
      <c r="AN87" s="341"/>
      <c r="AO87" s="341"/>
      <c r="AP87" s="341"/>
      <c r="AQ87" s="341"/>
      <c r="AR87" s="341"/>
      <c r="AS87" s="341"/>
      <c r="AT87" s="341"/>
      <c r="AU87" s="341"/>
      <c r="AV87" s="341"/>
      <c r="AW87" s="341"/>
      <c r="AX87" s="341"/>
      <c r="AY87" s="341"/>
      <c r="AZ87" s="341"/>
      <c r="BA87" s="341"/>
      <c r="BB87" s="341"/>
      <c r="BC87" s="341"/>
      <c r="BD87" s="341"/>
      <c r="BE87" s="341"/>
      <c r="BF87" s="341"/>
      <c r="BG87" s="341"/>
      <c r="BH87" s="341"/>
      <c r="BI87" s="341"/>
      <c r="BJ87" s="341"/>
      <c r="BK87" s="341"/>
      <c r="BL87" s="341"/>
      <c r="BM87" s="341"/>
      <c r="BN87" s="341"/>
      <c r="BO87" s="341"/>
      <c r="BP87" s="341"/>
      <c r="BQ87" s="341"/>
      <c r="BR87" s="341"/>
      <c r="BS87" s="341"/>
      <c r="BT87" s="341"/>
      <c r="BU87" s="341"/>
      <c r="BV87" s="341"/>
      <c r="BW87" s="341"/>
      <c r="BX87" s="341"/>
      <c r="BY87" s="341"/>
      <c r="BZ87" s="341"/>
      <c r="CA87" s="341" t="s">
        <v>296</v>
      </c>
      <c r="CB87" s="341"/>
      <c r="CC87" s="378">
        <f t="shared" si="18"/>
        <v>0</v>
      </c>
      <c r="CD87" s="378">
        <f t="shared" si="22"/>
        <v>0</v>
      </c>
      <c r="CE87" s="378">
        <f t="shared" si="23"/>
        <v>0</v>
      </c>
      <c r="CF87" s="378">
        <f t="shared" si="19"/>
        <v>0</v>
      </c>
      <c r="CG87" s="340"/>
      <c r="CH87" s="340"/>
      <c r="CI87" s="340"/>
      <c r="CJ87" s="379" t="str">
        <f t="shared" si="24"/>
        <v xml:space="preserve"> </v>
      </c>
      <c r="CK87" s="340"/>
      <c r="CL87" s="379" t="str">
        <f t="shared" si="16"/>
        <v xml:space="preserve"> </v>
      </c>
      <c r="CM87" s="340"/>
      <c r="CN87" s="340"/>
      <c r="CO87" s="378" t="str">
        <f t="shared" si="17"/>
        <v xml:space="preserve"> </v>
      </c>
      <c r="CP87" s="340"/>
      <c r="CQ87" s="340"/>
      <c r="CR87" s="340"/>
      <c r="CS87" s="378" t="str">
        <f t="shared" si="20"/>
        <v xml:space="preserve"> </v>
      </c>
      <c r="CT87" s="340"/>
      <c r="CU87" s="340"/>
      <c r="CV87" s="340"/>
      <c r="CW87" s="340"/>
      <c r="CX87" s="340"/>
      <c r="CY87" s="340"/>
      <c r="CZ87" s="340"/>
      <c r="DA87" s="340"/>
      <c r="DB87" s="340"/>
    </row>
    <row r="88" spans="1:106" x14ac:dyDescent="0.25">
      <c r="A88" s="340"/>
      <c r="B88" s="340"/>
      <c r="C88" s="340"/>
      <c r="D88" s="340"/>
      <c r="E88" s="340"/>
      <c r="F88" s="340"/>
      <c r="G88" s="340"/>
      <c r="H88" s="340"/>
      <c r="I88" s="340"/>
      <c r="J88" s="340"/>
      <c r="K88" s="340"/>
      <c r="L88" s="340"/>
      <c r="M88" s="340"/>
      <c r="N88" s="340"/>
      <c r="O88" s="381" t="str">
        <f t="shared" si="21"/>
        <v xml:space="preserve"> </v>
      </c>
      <c r="P88" s="340"/>
      <c r="Q88" s="340"/>
      <c r="R88" s="340"/>
      <c r="S88" s="341"/>
      <c r="T88" s="341"/>
      <c r="U88" s="341"/>
      <c r="V88" s="341"/>
      <c r="W88" s="341"/>
      <c r="X88" s="341"/>
      <c r="Y88" s="341"/>
      <c r="Z88" s="341"/>
      <c r="AA88" s="341"/>
      <c r="AB88" s="341"/>
      <c r="AC88" s="341"/>
      <c r="AD88" s="341"/>
      <c r="AE88" s="341"/>
      <c r="AF88" s="341"/>
      <c r="AG88" s="341"/>
      <c r="AH88" s="341"/>
      <c r="AI88" s="341"/>
      <c r="AJ88" s="341"/>
      <c r="AK88" s="341"/>
      <c r="AL88" s="341"/>
      <c r="AM88" s="341"/>
      <c r="AN88" s="341"/>
      <c r="AO88" s="341"/>
      <c r="AP88" s="341"/>
      <c r="AQ88" s="341"/>
      <c r="AR88" s="341"/>
      <c r="AS88" s="341"/>
      <c r="AT88" s="341"/>
      <c r="AU88" s="341"/>
      <c r="AV88" s="341"/>
      <c r="AW88" s="341"/>
      <c r="AX88" s="341"/>
      <c r="AY88" s="341"/>
      <c r="AZ88" s="341"/>
      <c r="BA88" s="341"/>
      <c r="BB88" s="341"/>
      <c r="BC88" s="341"/>
      <c r="BD88" s="341"/>
      <c r="BE88" s="341"/>
      <c r="BF88" s="341"/>
      <c r="BG88" s="341"/>
      <c r="BH88" s="341"/>
      <c r="BI88" s="341"/>
      <c r="BJ88" s="341"/>
      <c r="BK88" s="341"/>
      <c r="BL88" s="341"/>
      <c r="BM88" s="341"/>
      <c r="BN88" s="341"/>
      <c r="BO88" s="341"/>
      <c r="BP88" s="341"/>
      <c r="BQ88" s="341"/>
      <c r="BR88" s="341"/>
      <c r="BS88" s="341"/>
      <c r="BT88" s="341"/>
      <c r="BU88" s="341"/>
      <c r="BV88" s="341"/>
      <c r="BW88" s="341"/>
      <c r="BX88" s="341"/>
      <c r="BY88" s="341"/>
      <c r="BZ88" s="341"/>
      <c r="CA88" s="341" t="s">
        <v>296</v>
      </c>
      <c r="CB88" s="341"/>
      <c r="CC88" s="378">
        <f t="shared" si="18"/>
        <v>0</v>
      </c>
      <c r="CD88" s="378">
        <f t="shared" si="22"/>
        <v>0</v>
      </c>
      <c r="CE88" s="378">
        <f t="shared" si="23"/>
        <v>0</v>
      </c>
      <c r="CF88" s="378">
        <f t="shared" si="19"/>
        <v>0</v>
      </c>
      <c r="CG88" s="340"/>
      <c r="CH88" s="340"/>
      <c r="CI88" s="340"/>
      <c r="CJ88" s="379" t="str">
        <f t="shared" si="24"/>
        <v xml:space="preserve"> </v>
      </c>
      <c r="CK88" s="340"/>
      <c r="CL88" s="379" t="str">
        <f t="shared" si="16"/>
        <v xml:space="preserve"> </v>
      </c>
      <c r="CM88" s="340"/>
      <c r="CN88" s="340"/>
      <c r="CO88" s="378" t="str">
        <f t="shared" si="17"/>
        <v xml:space="preserve"> </v>
      </c>
      <c r="CP88" s="340"/>
      <c r="CQ88" s="340"/>
      <c r="CR88" s="340"/>
      <c r="CS88" s="378" t="str">
        <f t="shared" si="20"/>
        <v xml:space="preserve"> </v>
      </c>
      <c r="CT88" s="340"/>
      <c r="CU88" s="340"/>
      <c r="CV88" s="340"/>
      <c r="CW88" s="340"/>
      <c r="CX88" s="340"/>
      <c r="CY88" s="340"/>
      <c r="CZ88" s="340"/>
      <c r="DA88" s="340"/>
      <c r="DB88" s="340"/>
    </row>
    <row r="89" spans="1:106" x14ac:dyDescent="0.25">
      <c r="A89" s="340"/>
      <c r="B89" s="340"/>
      <c r="C89" s="340"/>
      <c r="D89" s="340"/>
      <c r="E89" s="340"/>
      <c r="F89" s="340"/>
      <c r="G89" s="340"/>
      <c r="H89" s="340"/>
      <c r="I89" s="340"/>
      <c r="J89" s="340"/>
      <c r="K89" s="340"/>
      <c r="L89" s="340"/>
      <c r="M89" s="340"/>
      <c r="N89" s="340"/>
      <c r="O89" s="381" t="str">
        <f t="shared" si="21"/>
        <v xml:space="preserve"> </v>
      </c>
      <c r="P89" s="340"/>
      <c r="Q89" s="340"/>
      <c r="R89" s="340"/>
      <c r="S89" s="341"/>
      <c r="T89" s="341"/>
      <c r="U89" s="341"/>
      <c r="V89" s="341"/>
      <c r="W89" s="341"/>
      <c r="X89" s="341"/>
      <c r="Y89" s="341"/>
      <c r="Z89" s="341"/>
      <c r="AA89" s="341"/>
      <c r="AB89" s="341"/>
      <c r="AC89" s="341"/>
      <c r="AD89" s="341"/>
      <c r="AE89" s="341"/>
      <c r="AF89" s="341"/>
      <c r="AG89" s="341"/>
      <c r="AH89" s="341"/>
      <c r="AI89" s="341"/>
      <c r="AJ89" s="341"/>
      <c r="AK89" s="341"/>
      <c r="AL89" s="341"/>
      <c r="AM89" s="341"/>
      <c r="AN89" s="341"/>
      <c r="AO89" s="341"/>
      <c r="AP89" s="341"/>
      <c r="AQ89" s="341"/>
      <c r="AR89" s="341"/>
      <c r="AS89" s="341"/>
      <c r="AT89" s="341"/>
      <c r="AU89" s="341"/>
      <c r="AV89" s="341"/>
      <c r="AW89" s="341"/>
      <c r="AX89" s="341"/>
      <c r="AY89" s="341"/>
      <c r="AZ89" s="341"/>
      <c r="BA89" s="341"/>
      <c r="BB89" s="341"/>
      <c r="BC89" s="341"/>
      <c r="BD89" s="341"/>
      <c r="BE89" s="341"/>
      <c r="BF89" s="341"/>
      <c r="BG89" s="341"/>
      <c r="BH89" s="341"/>
      <c r="BI89" s="341"/>
      <c r="BJ89" s="341"/>
      <c r="BK89" s="341"/>
      <c r="BL89" s="341"/>
      <c r="BM89" s="341"/>
      <c r="BN89" s="341"/>
      <c r="BO89" s="341"/>
      <c r="BP89" s="341"/>
      <c r="BQ89" s="341"/>
      <c r="BR89" s="341"/>
      <c r="BS89" s="341"/>
      <c r="BT89" s="341"/>
      <c r="BU89" s="341"/>
      <c r="BV89" s="341"/>
      <c r="BW89" s="341"/>
      <c r="BX89" s="341"/>
      <c r="BY89" s="341"/>
      <c r="BZ89" s="341"/>
      <c r="CA89" s="341" t="s">
        <v>296</v>
      </c>
      <c r="CB89" s="341"/>
      <c r="CC89" s="378">
        <f t="shared" si="18"/>
        <v>0</v>
      </c>
      <c r="CD89" s="378">
        <f t="shared" si="22"/>
        <v>0</v>
      </c>
      <c r="CE89" s="378">
        <f t="shared" si="23"/>
        <v>0</v>
      </c>
      <c r="CF89" s="378">
        <f t="shared" si="19"/>
        <v>0</v>
      </c>
      <c r="CG89" s="340"/>
      <c r="CH89" s="340"/>
      <c r="CI89" s="340"/>
      <c r="CJ89" s="379" t="str">
        <f t="shared" si="24"/>
        <v xml:space="preserve"> </v>
      </c>
      <c r="CK89" s="340"/>
      <c r="CL89" s="379" t="str">
        <f t="shared" si="16"/>
        <v xml:space="preserve"> </v>
      </c>
      <c r="CM89" s="340"/>
      <c r="CN89" s="340"/>
      <c r="CO89" s="378" t="str">
        <f t="shared" si="17"/>
        <v xml:space="preserve"> </v>
      </c>
      <c r="CP89" s="340"/>
      <c r="CQ89" s="340"/>
      <c r="CR89" s="340"/>
      <c r="CS89" s="378" t="str">
        <f t="shared" si="20"/>
        <v xml:space="preserve"> </v>
      </c>
      <c r="CT89" s="340"/>
      <c r="CU89" s="340"/>
      <c r="CV89" s="340"/>
      <c r="CW89" s="340"/>
      <c r="CX89" s="340"/>
      <c r="CY89" s="340"/>
      <c r="CZ89" s="340"/>
      <c r="DA89" s="340"/>
      <c r="DB89" s="340"/>
    </row>
    <row r="90" spans="1:106" x14ac:dyDescent="0.25">
      <c r="A90" s="340"/>
      <c r="B90" s="340"/>
      <c r="C90" s="340"/>
      <c r="D90" s="340"/>
      <c r="E90" s="340"/>
      <c r="F90" s="340"/>
      <c r="G90" s="340"/>
      <c r="H90" s="340"/>
      <c r="I90" s="340"/>
      <c r="J90" s="340"/>
      <c r="K90" s="340"/>
      <c r="L90" s="340"/>
      <c r="M90" s="340"/>
      <c r="N90" s="340"/>
      <c r="O90" s="381" t="str">
        <f t="shared" si="21"/>
        <v xml:space="preserve"> </v>
      </c>
      <c r="P90" s="340"/>
      <c r="Q90" s="340"/>
      <c r="R90" s="340"/>
      <c r="S90" s="341"/>
      <c r="T90" s="341"/>
      <c r="U90" s="341"/>
      <c r="V90" s="341"/>
      <c r="W90" s="341"/>
      <c r="X90" s="341"/>
      <c r="Y90" s="341"/>
      <c r="Z90" s="341"/>
      <c r="AA90" s="341"/>
      <c r="AB90" s="341"/>
      <c r="AC90" s="341"/>
      <c r="AD90" s="341"/>
      <c r="AE90" s="341"/>
      <c r="AF90" s="341"/>
      <c r="AG90" s="341"/>
      <c r="AH90" s="341"/>
      <c r="AI90" s="341"/>
      <c r="AJ90" s="341"/>
      <c r="AK90" s="341"/>
      <c r="AL90" s="341"/>
      <c r="AM90" s="341"/>
      <c r="AN90" s="341"/>
      <c r="AO90" s="341"/>
      <c r="AP90" s="341"/>
      <c r="AQ90" s="341"/>
      <c r="AR90" s="341"/>
      <c r="AS90" s="341"/>
      <c r="AT90" s="341"/>
      <c r="AU90" s="341"/>
      <c r="AV90" s="341"/>
      <c r="AW90" s="341"/>
      <c r="AX90" s="341"/>
      <c r="AY90" s="341"/>
      <c r="AZ90" s="341"/>
      <c r="BA90" s="341"/>
      <c r="BB90" s="341"/>
      <c r="BC90" s="341"/>
      <c r="BD90" s="341"/>
      <c r="BE90" s="341"/>
      <c r="BF90" s="341"/>
      <c r="BG90" s="341"/>
      <c r="BH90" s="341"/>
      <c r="BI90" s="341"/>
      <c r="BJ90" s="341"/>
      <c r="BK90" s="341"/>
      <c r="BL90" s="341"/>
      <c r="BM90" s="341"/>
      <c r="BN90" s="341"/>
      <c r="BO90" s="341"/>
      <c r="BP90" s="341"/>
      <c r="BQ90" s="341"/>
      <c r="BR90" s="341"/>
      <c r="BS90" s="341"/>
      <c r="BT90" s="341"/>
      <c r="BU90" s="341"/>
      <c r="BV90" s="341"/>
      <c r="BW90" s="341"/>
      <c r="BX90" s="341"/>
      <c r="BY90" s="341"/>
      <c r="BZ90" s="341"/>
      <c r="CA90" s="341" t="s">
        <v>296</v>
      </c>
      <c r="CB90" s="341"/>
      <c r="CC90" s="378">
        <f t="shared" si="18"/>
        <v>0</v>
      </c>
      <c r="CD90" s="378">
        <f t="shared" si="22"/>
        <v>0</v>
      </c>
      <c r="CE90" s="378">
        <f t="shared" si="23"/>
        <v>0</v>
      </c>
      <c r="CF90" s="378">
        <f t="shared" si="19"/>
        <v>0</v>
      </c>
      <c r="CG90" s="340"/>
      <c r="CH90" s="340"/>
      <c r="CI90" s="340"/>
      <c r="CJ90" s="379" t="str">
        <f t="shared" si="24"/>
        <v xml:space="preserve"> </v>
      </c>
      <c r="CK90" s="340"/>
      <c r="CL90" s="379" t="str">
        <f t="shared" si="16"/>
        <v xml:space="preserve"> </v>
      </c>
      <c r="CM90" s="340"/>
      <c r="CN90" s="340"/>
      <c r="CO90" s="378" t="str">
        <f t="shared" si="17"/>
        <v xml:space="preserve"> </v>
      </c>
      <c r="CP90" s="340"/>
      <c r="CQ90" s="340"/>
      <c r="CR90" s="340"/>
      <c r="CS90" s="378" t="str">
        <f t="shared" si="20"/>
        <v xml:space="preserve"> </v>
      </c>
      <c r="CT90" s="340"/>
      <c r="CU90" s="340"/>
      <c r="CV90" s="340"/>
      <c r="CW90" s="340"/>
      <c r="CX90" s="340"/>
      <c r="CY90" s="340"/>
      <c r="CZ90" s="340"/>
      <c r="DA90" s="340"/>
      <c r="DB90" s="340"/>
    </row>
    <row r="91" spans="1:106" x14ac:dyDescent="0.25">
      <c r="A91" s="340"/>
      <c r="B91" s="340"/>
      <c r="C91" s="340"/>
      <c r="D91" s="340"/>
      <c r="E91" s="340"/>
      <c r="F91" s="340"/>
      <c r="G91" s="340"/>
      <c r="H91" s="340"/>
      <c r="I91" s="340"/>
      <c r="J91" s="340"/>
      <c r="K91" s="340"/>
      <c r="L91" s="340"/>
      <c r="M91" s="340"/>
      <c r="N91" s="340"/>
      <c r="O91" s="381" t="str">
        <f t="shared" si="21"/>
        <v xml:space="preserve"> </v>
      </c>
      <c r="P91" s="340"/>
      <c r="Q91" s="340"/>
      <c r="R91" s="340"/>
      <c r="S91" s="341"/>
      <c r="T91" s="341"/>
      <c r="U91" s="341"/>
      <c r="V91" s="341"/>
      <c r="W91" s="341"/>
      <c r="X91" s="341"/>
      <c r="Y91" s="341"/>
      <c r="Z91" s="341"/>
      <c r="AA91" s="341"/>
      <c r="AB91" s="341"/>
      <c r="AC91" s="341"/>
      <c r="AD91" s="341"/>
      <c r="AE91" s="341"/>
      <c r="AF91" s="341"/>
      <c r="AG91" s="341"/>
      <c r="AH91" s="341"/>
      <c r="AI91" s="341"/>
      <c r="AJ91" s="341"/>
      <c r="AK91" s="341"/>
      <c r="AL91" s="341"/>
      <c r="AM91" s="341"/>
      <c r="AN91" s="341"/>
      <c r="AO91" s="341"/>
      <c r="AP91" s="341"/>
      <c r="AQ91" s="341"/>
      <c r="AR91" s="341"/>
      <c r="AS91" s="341"/>
      <c r="AT91" s="341"/>
      <c r="AU91" s="341"/>
      <c r="AV91" s="341"/>
      <c r="AW91" s="341"/>
      <c r="AX91" s="341"/>
      <c r="AY91" s="341"/>
      <c r="AZ91" s="341"/>
      <c r="BA91" s="341"/>
      <c r="BB91" s="341"/>
      <c r="BC91" s="341"/>
      <c r="BD91" s="341"/>
      <c r="BE91" s="341"/>
      <c r="BF91" s="341"/>
      <c r="BG91" s="341"/>
      <c r="BH91" s="341"/>
      <c r="BI91" s="341"/>
      <c r="BJ91" s="341"/>
      <c r="BK91" s="341"/>
      <c r="BL91" s="341"/>
      <c r="BM91" s="341"/>
      <c r="BN91" s="341"/>
      <c r="BO91" s="341"/>
      <c r="BP91" s="341"/>
      <c r="BQ91" s="341"/>
      <c r="BR91" s="341"/>
      <c r="BS91" s="341"/>
      <c r="BT91" s="341"/>
      <c r="BU91" s="341"/>
      <c r="BV91" s="341"/>
      <c r="BW91" s="341"/>
      <c r="BX91" s="341"/>
      <c r="BY91" s="341"/>
      <c r="BZ91" s="341"/>
      <c r="CA91" s="341" t="s">
        <v>296</v>
      </c>
      <c r="CB91" s="341"/>
      <c r="CC91" s="378">
        <f t="shared" si="18"/>
        <v>0</v>
      </c>
      <c r="CD91" s="378">
        <f t="shared" si="22"/>
        <v>0</v>
      </c>
      <c r="CE91" s="378">
        <f t="shared" si="23"/>
        <v>0</v>
      </c>
      <c r="CF91" s="378">
        <f t="shared" si="19"/>
        <v>0</v>
      </c>
      <c r="CG91" s="340"/>
      <c r="CH91" s="340"/>
      <c r="CI91" s="340"/>
      <c r="CJ91" s="379" t="str">
        <f t="shared" si="24"/>
        <v xml:space="preserve"> </v>
      </c>
      <c r="CK91" s="340"/>
      <c r="CL91" s="379" t="str">
        <f t="shared" si="16"/>
        <v xml:space="preserve"> </v>
      </c>
      <c r="CM91" s="340"/>
      <c r="CN91" s="340"/>
      <c r="CO91" s="378" t="str">
        <f t="shared" si="17"/>
        <v xml:space="preserve"> </v>
      </c>
      <c r="CP91" s="340"/>
      <c r="CQ91" s="340"/>
      <c r="CR91" s="340"/>
      <c r="CS91" s="378" t="str">
        <f t="shared" si="20"/>
        <v xml:space="preserve"> </v>
      </c>
      <c r="CT91" s="340"/>
      <c r="CU91" s="340"/>
      <c r="CV91" s="340"/>
      <c r="CW91" s="340"/>
      <c r="CX91" s="340"/>
      <c r="CY91" s="340"/>
      <c r="CZ91" s="340"/>
      <c r="DA91" s="340"/>
      <c r="DB91" s="340"/>
    </row>
    <row r="92" spans="1:106" x14ac:dyDescent="0.25">
      <c r="A92" s="340"/>
      <c r="B92" s="340"/>
      <c r="C92" s="340"/>
      <c r="D92" s="340"/>
      <c r="E92" s="340"/>
      <c r="F92" s="340"/>
      <c r="G92" s="340"/>
      <c r="H92" s="340"/>
      <c r="I92" s="340"/>
      <c r="J92" s="340"/>
      <c r="K92" s="340"/>
      <c r="L92" s="340"/>
      <c r="M92" s="340"/>
      <c r="N92" s="340"/>
      <c r="O92" s="381" t="str">
        <f t="shared" si="21"/>
        <v xml:space="preserve"> </v>
      </c>
      <c r="P92" s="340"/>
      <c r="Q92" s="340"/>
      <c r="R92" s="340"/>
      <c r="S92" s="341"/>
      <c r="T92" s="341"/>
      <c r="U92" s="341"/>
      <c r="V92" s="341"/>
      <c r="W92" s="341"/>
      <c r="X92" s="341"/>
      <c r="Y92" s="341"/>
      <c r="Z92" s="341"/>
      <c r="AA92" s="341"/>
      <c r="AB92" s="341"/>
      <c r="AC92" s="341"/>
      <c r="AD92" s="341"/>
      <c r="AE92" s="341"/>
      <c r="AF92" s="341"/>
      <c r="AG92" s="341"/>
      <c r="AH92" s="341"/>
      <c r="AI92" s="341"/>
      <c r="AJ92" s="341"/>
      <c r="AK92" s="341"/>
      <c r="AL92" s="341"/>
      <c r="AM92" s="341"/>
      <c r="AN92" s="341"/>
      <c r="AO92" s="341"/>
      <c r="AP92" s="341"/>
      <c r="AQ92" s="341"/>
      <c r="AR92" s="341"/>
      <c r="AS92" s="341"/>
      <c r="AT92" s="341"/>
      <c r="AU92" s="341"/>
      <c r="AV92" s="341"/>
      <c r="AW92" s="341"/>
      <c r="AX92" s="341"/>
      <c r="AY92" s="341"/>
      <c r="AZ92" s="341"/>
      <c r="BA92" s="341"/>
      <c r="BB92" s="341"/>
      <c r="BC92" s="341"/>
      <c r="BD92" s="341"/>
      <c r="BE92" s="341"/>
      <c r="BF92" s="341"/>
      <c r="BG92" s="341"/>
      <c r="BH92" s="341"/>
      <c r="BI92" s="341"/>
      <c r="BJ92" s="341"/>
      <c r="BK92" s="341"/>
      <c r="BL92" s="341"/>
      <c r="BM92" s="341"/>
      <c r="BN92" s="341"/>
      <c r="BO92" s="341"/>
      <c r="BP92" s="341"/>
      <c r="BQ92" s="341"/>
      <c r="BR92" s="341"/>
      <c r="BS92" s="341"/>
      <c r="BT92" s="341"/>
      <c r="BU92" s="341"/>
      <c r="BV92" s="341"/>
      <c r="BW92" s="341"/>
      <c r="BX92" s="341"/>
      <c r="BY92" s="341"/>
      <c r="BZ92" s="341"/>
      <c r="CA92" s="341" t="s">
        <v>296</v>
      </c>
      <c r="CB92" s="341"/>
      <c r="CC92" s="378">
        <f t="shared" si="18"/>
        <v>0</v>
      </c>
      <c r="CD92" s="378">
        <f t="shared" si="22"/>
        <v>0</v>
      </c>
      <c r="CE92" s="378">
        <f t="shared" si="23"/>
        <v>0</v>
      </c>
      <c r="CF92" s="378">
        <f t="shared" si="19"/>
        <v>0</v>
      </c>
      <c r="CG92" s="340"/>
      <c r="CH92" s="340"/>
      <c r="CI92" s="340"/>
      <c r="CJ92" s="379" t="str">
        <f t="shared" si="24"/>
        <v xml:space="preserve"> </v>
      </c>
      <c r="CK92" s="340"/>
      <c r="CL92" s="379" t="str">
        <f t="shared" si="16"/>
        <v xml:space="preserve"> </v>
      </c>
      <c r="CM92" s="340"/>
      <c r="CN92" s="340"/>
      <c r="CO92" s="378" t="str">
        <f t="shared" si="17"/>
        <v xml:space="preserve"> </v>
      </c>
      <c r="CP92" s="340"/>
      <c r="CQ92" s="340"/>
      <c r="CR92" s="340"/>
      <c r="CS92" s="378" t="str">
        <f t="shared" si="20"/>
        <v xml:space="preserve"> </v>
      </c>
      <c r="CT92" s="340"/>
      <c r="CU92" s="340"/>
      <c r="CV92" s="340"/>
      <c r="CW92" s="340"/>
      <c r="CX92" s="340"/>
      <c r="CY92" s="340"/>
      <c r="CZ92" s="340"/>
      <c r="DA92" s="340"/>
      <c r="DB92" s="340"/>
    </row>
    <row r="93" spans="1:106" x14ac:dyDescent="0.25">
      <c r="A93" s="340"/>
      <c r="B93" s="340"/>
      <c r="C93" s="340"/>
      <c r="D93" s="340"/>
      <c r="E93" s="340"/>
      <c r="F93" s="340"/>
      <c r="G93" s="340"/>
      <c r="H93" s="340"/>
      <c r="I93" s="340"/>
      <c r="J93" s="340"/>
      <c r="K93" s="340"/>
      <c r="L93" s="340"/>
      <c r="M93" s="340"/>
      <c r="N93" s="340"/>
      <c r="O93" s="381" t="str">
        <f t="shared" si="21"/>
        <v xml:space="preserve"> </v>
      </c>
      <c r="P93" s="340"/>
      <c r="Q93" s="340"/>
      <c r="R93" s="340"/>
      <c r="S93" s="341"/>
      <c r="T93" s="341"/>
      <c r="U93" s="341"/>
      <c r="V93" s="341"/>
      <c r="W93" s="341"/>
      <c r="X93" s="341"/>
      <c r="Y93" s="341"/>
      <c r="Z93" s="341"/>
      <c r="AA93" s="341"/>
      <c r="AB93" s="341"/>
      <c r="AC93" s="341"/>
      <c r="AD93" s="341"/>
      <c r="AE93" s="341"/>
      <c r="AF93" s="341"/>
      <c r="AG93" s="341"/>
      <c r="AH93" s="341"/>
      <c r="AI93" s="341"/>
      <c r="AJ93" s="341"/>
      <c r="AK93" s="341"/>
      <c r="AL93" s="341"/>
      <c r="AM93" s="341"/>
      <c r="AN93" s="341"/>
      <c r="AO93" s="341"/>
      <c r="AP93" s="341"/>
      <c r="AQ93" s="341"/>
      <c r="AR93" s="341"/>
      <c r="AS93" s="341"/>
      <c r="AT93" s="341"/>
      <c r="AU93" s="341"/>
      <c r="AV93" s="341"/>
      <c r="AW93" s="341"/>
      <c r="AX93" s="341"/>
      <c r="AY93" s="341"/>
      <c r="AZ93" s="341"/>
      <c r="BA93" s="341"/>
      <c r="BB93" s="341"/>
      <c r="BC93" s="341"/>
      <c r="BD93" s="341"/>
      <c r="BE93" s="341"/>
      <c r="BF93" s="341"/>
      <c r="BG93" s="341"/>
      <c r="BH93" s="341"/>
      <c r="BI93" s="341"/>
      <c r="BJ93" s="341"/>
      <c r="BK93" s="341"/>
      <c r="BL93" s="341"/>
      <c r="BM93" s="341"/>
      <c r="BN93" s="341"/>
      <c r="BO93" s="341"/>
      <c r="BP93" s="341"/>
      <c r="BQ93" s="341"/>
      <c r="BR93" s="341"/>
      <c r="BS93" s="341"/>
      <c r="BT93" s="341"/>
      <c r="BU93" s="341"/>
      <c r="BV93" s="341"/>
      <c r="BW93" s="341"/>
      <c r="BX93" s="341"/>
      <c r="BY93" s="341"/>
      <c r="BZ93" s="341"/>
      <c r="CA93" s="341" t="s">
        <v>296</v>
      </c>
      <c r="CB93" s="341"/>
      <c r="CC93" s="378">
        <f t="shared" si="18"/>
        <v>0</v>
      </c>
      <c r="CD93" s="378">
        <f t="shared" si="22"/>
        <v>0</v>
      </c>
      <c r="CE93" s="378">
        <f t="shared" si="23"/>
        <v>0</v>
      </c>
      <c r="CF93" s="378">
        <f t="shared" si="19"/>
        <v>0</v>
      </c>
      <c r="CG93" s="340"/>
      <c r="CH93" s="340"/>
      <c r="CI93" s="340"/>
      <c r="CJ93" s="379" t="str">
        <f t="shared" si="24"/>
        <v xml:space="preserve"> </v>
      </c>
      <c r="CK93" s="340"/>
      <c r="CL93" s="379" t="str">
        <f t="shared" si="16"/>
        <v xml:space="preserve"> </v>
      </c>
      <c r="CM93" s="340"/>
      <c r="CN93" s="340"/>
      <c r="CO93" s="378" t="str">
        <f t="shared" si="17"/>
        <v xml:space="preserve"> </v>
      </c>
      <c r="CP93" s="340"/>
      <c r="CQ93" s="340"/>
      <c r="CR93" s="340"/>
      <c r="CS93" s="378" t="str">
        <f t="shared" si="20"/>
        <v xml:space="preserve"> </v>
      </c>
      <c r="CT93" s="340"/>
      <c r="CU93" s="340"/>
      <c r="CV93" s="340"/>
      <c r="CW93" s="340"/>
      <c r="CX93" s="340"/>
      <c r="CY93" s="340"/>
      <c r="CZ93" s="340"/>
      <c r="DA93" s="340"/>
      <c r="DB93" s="340"/>
    </row>
    <row r="94" spans="1:106" x14ac:dyDescent="0.25">
      <c r="A94" s="340"/>
      <c r="B94" s="340"/>
      <c r="C94" s="340"/>
      <c r="D94" s="340"/>
      <c r="E94" s="340"/>
      <c r="F94" s="340"/>
      <c r="G94" s="340"/>
      <c r="H94" s="340"/>
      <c r="I94" s="340"/>
      <c r="J94" s="340"/>
      <c r="K94" s="340"/>
      <c r="L94" s="340"/>
      <c r="M94" s="340"/>
      <c r="N94" s="340"/>
      <c r="O94" s="381" t="str">
        <f t="shared" si="21"/>
        <v xml:space="preserve"> </v>
      </c>
      <c r="P94" s="340"/>
      <c r="Q94" s="340"/>
      <c r="R94" s="340"/>
      <c r="S94" s="341"/>
      <c r="T94" s="341"/>
      <c r="U94" s="341"/>
      <c r="V94" s="341"/>
      <c r="W94" s="341"/>
      <c r="X94" s="341"/>
      <c r="Y94" s="341"/>
      <c r="Z94" s="341"/>
      <c r="AA94" s="341"/>
      <c r="AB94" s="341"/>
      <c r="AC94" s="341"/>
      <c r="AD94" s="341"/>
      <c r="AE94" s="341"/>
      <c r="AF94" s="341"/>
      <c r="AG94" s="341"/>
      <c r="AH94" s="341"/>
      <c r="AI94" s="341"/>
      <c r="AJ94" s="341"/>
      <c r="AK94" s="341"/>
      <c r="AL94" s="341"/>
      <c r="AM94" s="341"/>
      <c r="AN94" s="341"/>
      <c r="AO94" s="341"/>
      <c r="AP94" s="341"/>
      <c r="AQ94" s="341"/>
      <c r="AR94" s="341"/>
      <c r="AS94" s="341"/>
      <c r="AT94" s="341"/>
      <c r="AU94" s="341"/>
      <c r="AV94" s="341"/>
      <c r="AW94" s="341"/>
      <c r="AX94" s="341"/>
      <c r="AY94" s="341"/>
      <c r="AZ94" s="341"/>
      <c r="BA94" s="341"/>
      <c r="BB94" s="341"/>
      <c r="BC94" s="341"/>
      <c r="BD94" s="341"/>
      <c r="BE94" s="341"/>
      <c r="BF94" s="341"/>
      <c r="BG94" s="341"/>
      <c r="BH94" s="341"/>
      <c r="BI94" s="341"/>
      <c r="BJ94" s="341"/>
      <c r="BK94" s="341"/>
      <c r="BL94" s="341"/>
      <c r="BM94" s="341"/>
      <c r="BN94" s="341"/>
      <c r="BO94" s="341"/>
      <c r="BP94" s="341"/>
      <c r="BQ94" s="341"/>
      <c r="BR94" s="341"/>
      <c r="BS94" s="341"/>
      <c r="BT94" s="341"/>
      <c r="BU94" s="341"/>
      <c r="BV94" s="341"/>
      <c r="BW94" s="341"/>
      <c r="BX94" s="341"/>
      <c r="BY94" s="341"/>
      <c r="BZ94" s="341"/>
      <c r="CA94" s="341" t="s">
        <v>296</v>
      </c>
      <c r="CB94" s="341"/>
      <c r="CC94" s="378">
        <f t="shared" si="18"/>
        <v>0</v>
      </c>
      <c r="CD94" s="378">
        <f t="shared" si="22"/>
        <v>0</v>
      </c>
      <c r="CE94" s="378">
        <f t="shared" si="23"/>
        <v>0</v>
      </c>
      <c r="CF94" s="378">
        <f t="shared" si="19"/>
        <v>0</v>
      </c>
      <c r="CG94" s="340"/>
      <c r="CH94" s="340"/>
      <c r="CI94" s="340"/>
      <c r="CJ94" s="379" t="str">
        <f t="shared" si="24"/>
        <v xml:space="preserve"> </v>
      </c>
      <c r="CK94" s="340"/>
      <c r="CL94" s="379" t="str">
        <f t="shared" si="16"/>
        <v xml:space="preserve"> </v>
      </c>
      <c r="CM94" s="340"/>
      <c r="CN94" s="340"/>
      <c r="CO94" s="378" t="str">
        <f t="shared" si="17"/>
        <v xml:space="preserve"> </v>
      </c>
      <c r="CP94" s="340"/>
      <c r="CQ94" s="340"/>
      <c r="CR94" s="340"/>
      <c r="CS94" s="378" t="str">
        <f t="shared" si="20"/>
        <v xml:space="preserve"> </v>
      </c>
      <c r="CT94" s="340"/>
      <c r="CU94" s="340"/>
      <c r="CV94" s="340"/>
      <c r="CW94" s="340"/>
      <c r="CX94" s="340"/>
      <c r="CY94" s="340"/>
      <c r="CZ94" s="340"/>
      <c r="DA94" s="340"/>
      <c r="DB94" s="340"/>
    </row>
    <row r="95" spans="1:106" x14ac:dyDescent="0.25">
      <c r="A95" s="340"/>
      <c r="B95" s="340"/>
      <c r="C95" s="340"/>
      <c r="D95" s="340"/>
      <c r="E95" s="340"/>
      <c r="F95" s="340"/>
      <c r="G95" s="340"/>
      <c r="H95" s="340"/>
      <c r="I95" s="340"/>
      <c r="J95" s="340"/>
      <c r="K95" s="340"/>
      <c r="L95" s="340"/>
      <c r="M95" s="340"/>
      <c r="N95" s="340"/>
      <c r="O95" s="381" t="str">
        <f t="shared" si="21"/>
        <v xml:space="preserve"> </v>
      </c>
      <c r="P95" s="340"/>
      <c r="Q95" s="340"/>
      <c r="R95" s="340"/>
      <c r="S95" s="341"/>
      <c r="T95" s="341"/>
      <c r="U95" s="341"/>
      <c r="V95" s="341"/>
      <c r="W95" s="341"/>
      <c r="X95" s="341"/>
      <c r="Y95" s="341"/>
      <c r="Z95" s="341"/>
      <c r="AA95" s="341"/>
      <c r="AB95" s="341"/>
      <c r="AC95" s="341"/>
      <c r="AD95" s="341"/>
      <c r="AE95" s="341"/>
      <c r="AF95" s="341"/>
      <c r="AG95" s="341"/>
      <c r="AH95" s="341"/>
      <c r="AI95" s="341"/>
      <c r="AJ95" s="341"/>
      <c r="AK95" s="341"/>
      <c r="AL95" s="341"/>
      <c r="AM95" s="341"/>
      <c r="AN95" s="341"/>
      <c r="AO95" s="341"/>
      <c r="AP95" s="341"/>
      <c r="AQ95" s="341"/>
      <c r="AR95" s="341"/>
      <c r="AS95" s="341"/>
      <c r="AT95" s="341"/>
      <c r="AU95" s="341"/>
      <c r="AV95" s="341"/>
      <c r="AW95" s="341"/>
      <c r="AX95" s="341"/>
      <c r="AY95" s="341"/>
      <c r="AZ95" s="341"/>
      <c r="BA95" s="341"/>
      <c r="BB95" s="341"/>
      <c r="BC95" s="341"/>
      <c r="BD95" s="341"/>
      <c r="BE95" s="341"/>
      <c r="BF95" s="341"/>
      <c r="BG95" s="341"/>
      <c r="BH95" s="341"/>
      <c r="BI95" s="341"/>
      <c r="BJ95" s="341"/>
      <c r="BK95" s="341"/>
      <c r="BL95" s="341"/>
      <c r="BM95" s="341"/>
      <c r="BN95" s="341"/>
      <c r="BO95" s="341"/>
      <c r="BP95" s="341"/>
      <c r="BQ95" s="341"/>
      <c r="BR95" s="341"/>
      <c r="BS95" s="341"/>
      <c r="BT95" s="341"/>
      <c r="BU95" s="341"/>
      <c r="BV95" s="341"/>
      <c r="BW95" s="341"/>
      <c r="BX95" s="341"/>
      <c r="BY95" s="341"/>
      <c r="BZ95" s="341"/>
      <c r="CA95" s="341" t="s">
        <v>296</v>
      </c>
      <c r="CB95" s="341"/>
      <c r="CC95" s="378">
        <f t="shared" si="18"/>
        <v>0</v>
      </c>
      <c r="CD95" s="378">
        <f t="shared" si="22"/>
        <v>0</v>
      </c>
      <c r="CE95" s="378">
        <f t="shared" si="23"/>
        <v>0</v>
      </c>
      <c r="CF95" s="378">
        <f t="shared" si="19"/>
        <v>0</v>
      </c>
      <c r="CG95" s="340"/>
      <c r="CH95" s="340"/>
      <c r="CI95" s="340"/>
      <c r="CJ95" s="379" t="str">
        <f t="shared" si="24"/>
        <v xml:space="preserve"> </v>
      </c>
      <c r="CK95" s="340"/>
      <c r="CL95" s="379" t="str">
        <f t="shared" si="16"/>
        <v xml:space="preserve"> </v>
      </c>
      <c r="CM95" s="340"/>
      <c r="CN95" s="340"/>
      <c r="CO95" s="378" t="str">
        <f t="shared" si="17"/>
        <v xml:space="preserve"> </v>
      </c>
      <c r="CP95" s="340"/>
      <c r="CQ95" s="340"/>
      <c r="CR95" s="340"/>
      <c r="CS95" s="378" t="str">
        <f t="shared" si="20"/>
        <v xml:space="preserve"> </v>
      </c>
      <c r="CT95" s="340"/>
      <c r="CU95" s="340"/>
      <c r="CV95" s="340"/>
      <c r="CW95" s="340"/>
      <c r="CX95" s="340"/>
      <c r="CY95" s="340"/>
      <c r="CZ95" s="340"/>
      <c r="DA95" s="340"/>
      <c r="DB95" s="340"/>
    </row>
    <row r="96" spans="1:106" x14ac:dyDescent="0.25">
      <c r="A96" s="340"/>
      <c r="B96" s="340"/>
      <c r="C96" s="340"/>
      <c r="D96" s="340"/>
      <c r="E96" s="340"/>
      <c r="F96" s="340"/>
      <c r="G96" s="340"/>
      <c r="H96" s="340"/>
      <c r="I96" s="340"/>
      <c r="J96" s="340"/>
      <c r="K96" s="340"/>
      <c r="L96" s="340"/>
      <c r="M96" s="340"/>
      <c r="N96" s="340"/>
      <c r="O96" s="381" t="str">
        <f t="shared" si="21"/>
        <v xml:space="preserve"> </v>
      </c>
      <c r="P96" s="340"/>
      <c r="Q96" s="340"/>
      <c r="R96" s="340"/>
      <c r="S96" s="341"/>
      <c r="T96" s="341"/>
      <c r="U96" s="341"/>
      <c r="V96" s="341"/>
      <c r="W96" s="341"/>
      <c r="X96" s="341"/>
      <c r="Y96" s="341"/>
      <c r="Z96" s="341"/>
      <c r="AA96" s="341"/>
      <c r="AB96" s="341"/>
      <c r="AC96" s="341"/>
      <c r="AD96" s="341"/>
      <c r="AE96" s="341"/>
      <c r="AF96" s="341"/>
      <c r="AG96" s="341"/>
      <c r="AH96" s="341"/>
      <c r="AI96" s="341"/>
      <c r="AJ96" s="341"/>
      <c r="AK96" s="341"/>
      <c r="AL96" s="341"/>
      <c r="AM96" s="341"/>
      <c r="AN96" s="341"/>
      <c r="AO96" s="341"/>
      <c r="AP96" s="341"/>
      <c r="AQ96" s="341"/>
      <c r="AR96" s="341"/>
      <c r="AS96" s="341"/>
      <c r="AT96" s="341"/>
      <c r="AU96" s="341"/>
      <c r="AV96" s="341"/>
      <c r="AW96" s="341"/>
      <c r="AX96" s="341"/>
      <c r="AY96" s="341"/>
      <c r="AZ96" s="341"/>
      <c r="BA96" s="341"/>
      <c r="BB96" s="341"/>
      <c r="BC96" s="341"/>
      <c r="BD96" s="341"/>
      <c r="BE96" s="341"/>
      <c r="BF96" s="341"/>
      <c r="BG96" s="341"/>
      <c r="BH96" s="341"/>
      <c r="BI96" s="341"/>
      <c r="BJ96" s="341"/>
      <c r="BK96" s="341"/>
      <c r="BL96" s="341"/>
      <c r="BM96" s="341"/>
      <c r="BN96" s="341"/>
      <c r="BO96" s="341"/>
      <c r="BP96" s="341"/>
      <c r="BQ96" s="341"/>
      <c r="BR96" s="341"/>
      <c r="BS96" s="341"/>
      <c r="BT96" s="341"/>
      <c r="BU96" s="341"/>
      <c r="BV96" s="341"/>
      <c r="BW96" s="341"/>
      <c r="BX96" s="341"/>
      <c r="BY96" s="341"/>
      <c r="BZ96" s="341"/>
      <c r="CA96" s="341" t="s">
        <v>296</v>
      </c>
      <c r="CB96" s="341"/>
      <c r="CC96" s="378">
        <f t="shared" si="18"/>
        <v>0</v>
      </c>
      <c r="CD96" s="378">
        <f t="shared" si="22"/>
        <v>0</v>
      </c>
      <c r="CE96" s="378">
        <f t="shared" si="23"/>
        <v>0</v>
      </c>
      <c r="CF96" s="378">
        <f t="shared" si="19"/>
        <v>0</v>
      </c>
      <c r="CG96" s="340"/>
      <c r="CH96" s="340"/>
      <c r="CI96" s="340"/>
      <c r="CJ96" s="379" t="str">
        <f t="shared" si="24"/>
        <v xml:space="preserve"> </v>
      </c>
      <c r="CK96" s="340"/>
      <c r="CL96" s="379" t="str">
        <f t="shared" si="16"/>
        <v xml:space="preserve"> </v>
      </c>
      <c r="CM96" s="340"/>
      <c r="CN96" s="340"/>
      <c r="CO96" s="378" t="str">
        <f t="shared" si="17"/>
        <v xml:space="preserve"> </v>
      </c>
      <c r="CP96" s="340"/>
      <c r="CQ96" s="340"/>
      <c r="CR96" s="340"/>
      <c r="CS96" s="378" t="str">
        <f t="shared" si="20"/>
        <v xml:space="preserve"> </v>
      </c>
      <c r="CT96" s="340"/>
      <c r="CU96" s="340"/>
      <c r="CV96" s="340"/>
      <c r="CW96" s="340"/>
      <c r="CX96" s="340"/>
      <c r="CY96" s="340"/>
      <c r="CZ96" s="340"/>
      <c r="DA96" s="340"/>
      <c r="DB96" s="340"/>
    </row>
    <row r="97" spans="1:106" x14ac:dyDescent="0.25">
      <c r="A97" s="340"/>
      <c r="B97" s="340"/>
      <c r="C97" s="340"/>
      <c r="D97" s="340"/>
      <c r="E97" s="340"/>
      <c r="F97" s="340"/>
      <c r="G97" s="340"/>
      <c r="H97" s="340"/>
      <c r="I97" s="340"/>
      <c r="J97" s="340"/>
      <c r="K97" s="340"/>
      <c r="L97" s="340"/>
      <c r="M97" s="340"/>
      <c r="N97" s="340"/>
      <c r="O97" s="381" t="str">
        <f t="shared" si="21"/>
        <v xml:space="preserve"> </v>
      </c>
      <c r="P97" s="340"/>
      <c r="Q97" s="340"/>
      <c r="R97" s="340"/>
      <c r="S97" s="341"/>
      <c r="T97" s="341"/>
      <c r="U97" s="341"/>
      <c r="V97" s="341"/>
      <c r="W97" s="341"/>
      <c r="X97" s="341"/>
      <c r="Y97" s="341"/>
      <c r="Z97" s="341"/>
      <c r="AA97" s="341"/>
      <c r="AB97" s="341"/>
      <c r="AC97" s="341"/>
      <c r="AD97" s="341"/>
      <c r="AE97" s="341"/>
      <c r="AF97" s="341"/>
      <c r="AG97" s="341"/>
      <c r="AH97" s="341"/>
      <c r="AI97" s="341"/>
      <c r="AJ97" s="341"/>
      <c r="AK97" s="341"/>
      <c r="AL97" s="341"/>
      <c r="AM97" s="341"/>
      <c r="AN97" s="341"/>
      <c r="AO97" s="341"/>
      <c r="AP97" s="341"/>
      <c r="AQ97" s="341"/>
      <c r="AR97" s="341"/>
      <c r="AS97" s="341"/>
      <c r="AT97" s="341"/>
      <c r="AU97" s="341"/>
      <c r="AV97" s="341"/>
      <c r="AW97" s="341"/>
      <c r="AX97" s="341"/>
      <c r="AY97" s="341"/>
      <c r="AZ97" s="341"/>
      <c r="BA97" s="341"/>
      <c r="BB97" s="341"/>
      <c r="BC97" s="341"/>
      <c r="BD97" s="341"/>
      <c r="BE97" s="341"/>
      <c r="BF97" s="341"/>
      <c r="BG97" s="341"/>
      <c r="BH97" s="341"/>
      <c r="BI97" s="341"/>
      <c r="BJ97" s="341"/>
      <c r="BK97" s="341"/>
      <c r="BL97" s="341"/>
      <c r="BM97" s="341"/>
      <c r="BN97" s="341"/>
      <c r="BO97" s="341"/>
      <c r="BP97" s="341"/>
      <c r="BQ97" s="341"/>
      <c r="BR97" s="341"/>
      <c r="BS97" s="341"/>
      <c r="BT97" s="341"/>
      <c r="BU97" s="341"/>
      <c r="BV97" s="341"/>
      <c r="BW97" s="341"/>
      <c r="BX97" s="341"/>
      <c r="BY97" s="341"/>
      <c r="BZ97" s="341"/>
      <c r="CA97" s="341" t="s">
        <v>296</v>
      </c>
      <c r="CB97" s="341"/>
      <c r="CC97" s="378">
        <f t="shared" si="18"/>
        <v>0</v>
      </c>
      <c r="CD97" s="378">
        <f t="shared" si="22"/>
        <v>0</v>
      </c>
      <c r="CE97" s="378">
        <f t="shared" si="23"/>
        <v>0</v>
      </c>
      <c r="CF97" s="378">
        <f t="shared" si="19"/>
        <v>0</v>
      </c>
      <c r="CG97" s="340"/>
      <c r="CH97" s="340"/>
      <c r="CI97" s="340"/>
      <c r="CJ97" s="379" t="str">
        <f t="shared" si="24"/>
        <v xml:space="preserve"> </v>
      </c>
      <c r="CK97" s="340"/>
      <c r="CL97" s="379" t="str">
        <f t="shared" si="16"/>
        <v xml:space="preserve"> </v>
      </c>
      <c r="CM97" s="340"/>
      <c r="CN97" s="340"/>
      <c r="CO97" s="378" t="str">
        <f t="shared" si="17"/>
        <v xml:space="preserve"> </v>
      </c>
      <c r="CP97" s="340"/>
      <c r="CQ97" s="340"/>
      <c r="CR97" s="340"/>
      <c r="CS97" s="378" t="str">
        <f t="shared" si="20"/>
        <v xml:space="preserve"> </v>
      </c>
      <c r="CT97" s="340"/>
      <c r="CU97" s="340"/>
      <c r="CV97" s="340"/>
      <c r="CW97" s="340"/>
      <c r="CX97" s="340"/>
      <c r="CY97" s="340"/>
      <c r="CZ97" s="340"/>
      <c r="DA97" s="340"/>
      <c r="DB97" s="340"/>
    </row>
    <row r="98" spans="1:106" x14ac:dyDescent="0.25">
      <c r="A98" s="340"/>
      <c r="B98" s="340"/>
      <c r="C98" s="340"/>
      <c r="D98" s="340"/>
      <c r="E98" s="340"/>
      <c r="F98" s="340"/>
      <c r="G98" s="340"/>
      <c r="H98" s="340"/>
      <c r="I98" s="340"/>
      <c r="J98" s="340"/>
      <c r="K98" s="340"/>
      <c r="L98" s="340"/>
      <c r="M98" s="340"/>
      <c r="N98" s="340"/>
      <c r="O98" s="381" t="str">
        <f t="shared" si="21"/>
        <v xml:space="preserve"> </v>
      </c>
      <c r="P98" s="340"/>
      <c r="Q98" s="340"/>
      <c r="R98" s="340"/>
      <c r="S98" s="341"/>
      <c r="T98" s="341"/>
      <c r="U98" s="341"/>
      <c r="V98" s="341"/>
      <c r="W98" s="341"/>
      <c r="X98" s="341"/>
      <c r="Y98" s="341"/>
      <c r="Z98" s="341"/>
      <c r="AA98" s="341"/>
      <c r="AB98" s="341"/>
      <c r="AC98" s="341"/>
      <c r="AD98" s="341"/>
      <c r="AE98" s="341"/>
      <c r="AF98" s="341"/>
      <c r="AG98" s="341"/>
      <c r="AH98" s="341"/>
      <c r="AI98" s="341"/>
      <c r="AJ98" s="341"/>
      <c r="AK98" s="341"/>
      <c r="AL98" s="341"/>
      <c r="AM98" s="341"/>
      <c r="AN98" s="341"/>
      <c r="AO98" s="341"/>
      <c r="AP98" s="341"/>
      <c r="AQ98" s="341"/>
      <c r="AR98" s="341"/>
      <c r="AS98" s="341"/>
      <c r="AT98" s="341"/>
      <c r="AU98" s="341"/>
      <c r="AV98" s="341"/>
      <c r="AW98" s="341"/>
      <c r="AX98" s="341"/>
      <c r="AY98" s="341"/>
      <c r="AZ98" s="341"/>
      <c r="BA98" s="341"/>
      <c r="BB98" s="341"/>
      <c r="BC98" s="341"/>
      <c r="BD98" s="341"/>
      <c r="BE98" s="341"/>
      <c r="BF98" s="341"/>
      <c r="BG98" s="341"/>
      <c r="BH98" s="341"/>
      <c r="BI98" s="341"/>
      <c r="BJ98" s="341"/>
      <c r="BK98" s="341"/>
      <c r="BL98" s="341"/>
      <c r="BM98" s="341"/>
      <c r="BN98" s="341"/>
      <c r="BO98" s="341"/>
      <c r="BP98" s="341"/>
      <c r="BQ98" s="341"/>
      <c r="BR98" s="341"/>
      <c r="BS98" s="341"/>
      <c r="BT98" s="341"/>
      <c r="BU98" s="341"/>
      <c r="BV98" s="341"/>
      <c r="BW98" s="341"/>
      <c r="BX98" s="341"/>
      <c r="BY98" s="341"/>
      <c r="BZ98" s="341"/>
      <c r="CA98" s="341" t="s">
        <v>296</v>
      </c>
      <c r="CB98" s="341"/>
      <c r="CC98" s="378">
        <f t="shared" si="18"/>
        <v>0</v>
      </c>
      <c r="CD98" s="378">
        <f t="shared" si="22"/>
        <v>0</v>
      </c>
      <c r="CE98" s="378">
        <f t="shared" si="23"/>
        <v>0</v>
      </c>
      <c r="CF98" s="378">
        <f t="shared" si="19"/>
        <v>0</v>
      </c>
      <c r="CG98" s="340"/>
      <c r="CH98" s="340"/>
      <c r="CI98" s="340"/>
      <c r="CJ98" s="379" t="str">
        <f t="shared" si="24"/>
        <v xml:space="preserve"> </v>
      </c>
      <c r="CK98" s="340"/>
      <c r="CL98" s="379" t="str">
        <f t="shared" si="16"/>
        <v xml:space="preserve"> </v>
      </c>
      <c r="CM98" s="340"/>
      <c r="CN98" s="340"/>
      <c r="CO98" s="378" t="str">
        <f t="shared" si="17"/>
        <v xml:space="preserve"> </v>
      </c>
      <c r="CP98" s="340"/>
      <c r="CQ98" s="340"/>
      <c r="CR98" s="340"/>
      <c r="CS98" s="378" t="str">
        <f t="shared" si="20"/>
        <v xml:space="preserve"> </v>
      </c>
      <c r="CT98" s="340"/>
      <c r="CU98" s="340"/>
      <c r="CV98" s="340"/>
      <c r="CW98" s="340"/>
      <c r="CX98" s="340"/>
      <c r="CY98" s="340"/>
      <c r="CZ98" s="340"/>
      <c r="DA98" s="340"/>
      <c r="DB98" s="340"/>
    </row>
    <row r="99" spans="1:106" x14ac:dyDescent="0.25">
      <c r="A99" s="340"/>
      <c r="B99" s="340"/>
      <c r="C99" s="340"/>
      <c r="D99" s="340"/>
      <c r="E99" s="340"/>
      <c r="F99" s="340"/>
      <c r="G99" s="340"/>
      <c r="H99" s="340"/>
      <c r="I99" s="340"/>
      <c r="J99" s="340"/>
      <c r="K99" s="340"/>
      <c r="L99" s="340"/>
      <c r="M99" s="340"/>
      <c r="N99" s="340"/>
      <c r="O99" s="381" t="str">
        <f t="shared" si="21"/>
        <v xml:space="preserve"> </v>
      </c>
      <c r="P99" s="340"/>
      <c r="Q99" s="340"/>
      <c r="R99" s="340"/>
      <c r="S99" s="341"/>
      <c r="T99" s="341"/>
      <c r="U99" s="341"/>
      <c r="V99" s="341"/>
      <c r="W99" s="341"/>
      <c r="X99" s="341"/>
      <c r="Y99" s="341"/>
      <c r="Z99" s="341"/>
      <c r="AA99" s="341"/>
      <c r="AB99" s="341"/>
      <c r="AC99" s="341"/>
      <c r="AD99" s="341"/>
      <c r="AE99" s="341"/>
      <c r="AF99" s="341"/>
      <c r="AG99" s="341"/>
      <c r="AH99" s="341"/>
      <c r="AI99" s="341"/>
      <c r="AJ99" s="341"/>
      <c r="AK99" s="341"/>
      <c r="AL99" s="341"/>
      <c r="AM99" s="341"/>
      <c r="AN99" s="341"/>
      <c r="AO99" s="341"/>
      <c r="AP99" s="341"/>
      <c r="AQ99" s="341"/>
      <c r="AR99" s="341"/>
      <c r="AS99" s="341"/>
      <c r="AT99" s="341"/>
      <c r="AU99" s="341"/>
      <c r="AV99" s="341"/>
      <c r="AW99" s="341"/>
      <c r="AX99" s="341"/>
      <c r="AY99" s="341"/>
      <c r="AZ99" s="341"/>
      <c r="BA99" s="341"/>
      <c r="BB99" s="341"/>
      <c r="BC99" s="341"/>
      <c r="BD99" s="341"/>
      <c r="BE99" s="341"/>
      <c r="BF99" s="341"/>
      <c r="BG99" s="341"/>
      <c r="BH99" s="341"/>
      <c r="BI99" s="341"/>
      <c r="BJ99" s="341"/>
      <c r="BK99" s="341"/>
      <c r="BL99" s="341"/>
      <c r="BM99" s="341"/>
      <c r="BN99" s="341"/>
      <c r="BO99" s="341"/>
      <c r="BP99" s="341"/>
      <c r="BQ99" s="341"/>
      <c r="BR99" s="341"/>
      <c r="BS99" s="341"/>
      <c r="BT99" s="341"/>
      <c r="BU99" s="341"/>
      <c r="BV99" s="341"/>
      <c r="BW99" s="341"/>
      <c r="BX99" s="341"/>
      <c r="BY99" s="341"/>
      <c r="BZ99" s="341"/>
      <c r="CA99" s="341" t="s">
        <v>296</v>
      </c>
      <c r="CB99" s="341"/>
      <c r="CC99" s="378">
        <f t="shared" si="18"/>
        <v>0</v>
      </c>
      <c r="CD99" s="378">
        <f t="shared" si="22"/>
        <v>0</v>
      </c>
      <c r="CE99" s="378">
        <f t="shared" si="23"/>
        <v>0</v>
      </c>
      <c r="CF99" s="378">
        <f t="shared" si="19"/>
        <v>0</v>
      </c>
      <c r="CG99" s="340"/>
      <c r="CH99" s="340"/>
      <c r="CI99" s="340"/>
      <c r="CJ99" s="379" t="str">
        <f t="shared" si="24"/>
        <v xml:space="preserve"> </v>
      </c>
      <c r="CK99" s="340"/>
      <c r="CL99" s="379" t="str">
        <f t="shared" si="16"/>
        <v xml:space="preserve"> </v>
      </c>
      <c r="CM99" s="340"/>
      <c r="CN99" s="340"/>
      <c r="CO99" s="378" t="str">
        <f t="shared" si="17"/>
        <v xml:space="preserve"> </v>
      </c>
      <c r="CP99" s="340"/>
      <c r="CQ99" s="340"/>
      <c r="CR99" s="340"/>
      <c r="CS99" s="378" t="str">
        <f t="shared" si="20"/>
        <v xml:space="preserve"> </v>
      </c>
      <c r="CT99" s="340"/>
      <c r="CU99" s="340"/>
      <c r="CV99" s="340"/>
      <c r="CW99" s="340"/>
      <c r="CX99" s="340"/>
      <c r="CY99" s="340"/>
      <c r="CZ99" s="340"/>
      <c r="DA99" s="340"/>
      <c r="DB99" s="340"/>
    </row>
    <row r="100" spans="1:106" x14ac:dyDescent="0.25">
      <c r="A100" s="340"/>
      <c r="B100" s="340"/>
      <c r="C100" s="340"/>
      <c r="D100" s="340"/>
      <c r="E100" s="340"/>
      <c r="F100" s="340"/>
      <c r="G100" s="340"/>
      <c r="H100" s="340"/>
      <c r="I100" s="340"/>
      <c r="J100" s="340"/>
      <c r="K100" s="340"/>
      <c r="L100" s="340"/>
      <c r="M100" s="340"/>
      <c r="N100" s="340"/>
      <c r="O100" s="381" t="str">
        <f t="shared" si="21"/>
        <v xml:space="preserve"> </v>
      </c>
      <c r="P100" s="340"/>
      <c r="Q100" s="340"/>
      <c r="R100" s="340"/>
      <c r="S100" s="341"/>
      <c r="T100" s="341"/>
      <c r="U100" s="341"/>
      <c r="V100" s="341"/>
      <c r="W100" s="341"/>
      <c r="X100" s="341"/>
      <c r="Y100" s="341"/>
      <c r="Z100" s="341"/>
      <c r="AA100" s="341"/>
      <c r="AB100" s="341"/>
      <c r="AC100" s="341"/>
      <c r="AD100" s="341"/>
      <c r="AE100" s="341"/>
      <c r="AF100" s="341"/>
      <c r="AG100" s="341"/>
      <c r="AH100" s="341"/>
      <c r="AI100" s="341"/>
      <c r="AJ100" s="341"/>
      <c r="AK100" s="341"/>
      <c r="AL100" s="341"/>
      <c r="AM100" s="341"/>
      <c r="AN100" s="341"/>
      <c r="AO100" s="341"/>
      <c r="AP100" s="341"/>
      <c r="AQ100" s="341"/>
      <c r="AR100" s="341"/>
      <c r="AS100" s="341"/>
      <c r="AT100" s="341"/>
      <c r="AU100" s="341"/>
      <c r="AV100" s="341"/>
      <c r="AW100" s="341"/>
      <c r="AX100" s="341"/>
      <c r="AY100" s="341"/>
      <c r="AZ100" s="341"/>
      <c r="BA100" s="341"/>
      <c r="BB100" s="341"/>
      <c r="BC100" s="341"/>
      <c r="BD100" s="341"/>
      <c r="BE100" s="341"/>
      <c r="BF100" s="341"/>
      <c r="BG100" s="341"/>
      <c r="BH100" s="341"/>
      <c r="BI100" s="341"/>
      <c r="BJ100" s="341"/>
      <c r="BK100" s="341"/>
      <c r="BL100" s="341"/>
      <c r="BM100" s="341"/>
      <c r="BN100" s="341"/>
      <c r="BO100" s="341"/>
      <c r="BP100" s="341"/>
      <c r="BQ100" s="341"/>
      <c r="BR100" s="341"/>
      <c r="BS100" s="341"/>
      <c r="BT100" s="341"/>
      <c r="BU100" s="341"/>
      <c r="BV100" s="341"/>
      <c r="BW100" s="341"/>
      <c r="BX100" s="341"/>
      <c r="BY100" s="341"/>
      <c r="BZ100" s="341"/>
      <c r="CA100" s="341" t="s">
        <v>296</v>
      </c>
      <c r="CB100" s="341"/>
      <c r="CC100" s="378">
        <f t="shared" si="18"/>
        <v>0</v>
      </c>
      <c r="CD100" s="378">
        <f t="shared" si="22"/>
        <v>0</v>
      </c>
      <c r="CE100" s="378">
        <f t="shared" si="23"/>
        <v>0</v>
      </c>
      <c r="CF100" s="378">
        <f t="shared" si="19"/>
        <v>0</v>
      </c>
      <c r="CG100" s="340"/>
      <c r="CH100" s="340"/>
      <c r="CI100" s="340"/>
      <c r="CJ100" s="379" t="str">
        <f t="shared" si="24"/>
        <v xml:space="preserve"> </v>
      </c>
      <c r="CK100" s="340"/>
      <c r="CL100" s="379" t="str">
        <f t="shared" si="16"/>
        <v xml:space="preserve"> </v>
      </c>
      <c r="CM100" s="340"/>
      <c r="CN100" s="340"/>
      <c r="CO100" s="378" t="str">
        <f t="shared" si="17"/>
        <v xml:space="preserve"> </v>
      </c>
      <c r="CP100" s="340"/>
      <c r="CQ100" s="340"/>
      <c r="CR100" s="340"/>
      <c r="CS100" s="378" t="str">
        <f t="shared" si="20"/>
        <v xml:space="preserve"> </v>
      </c>
      <c r="CT100" s="340"/>
      <c r="CU100" s="340"/>
      <c r="CV100" s="340"/>
      <c r="CW100" s="340"/>
      <c r="CX100" s="340"/>
      <c r="CY100" s="340"/>
      <c r="CZ100" s="340"/>
      <c r="DA100" s="340"/>
      <c r="DB100" s="340"/>
    </row>
    <row r="101" spans="1:106" x14ac:dyDescent="0.25">
      <c r="A101" s="340"/>
      <c r="B101" s="340"/>
      <c r="C101" s="340"/>
      <c r="D101" s="340"/>
      <c r="E101" s="340"/>
      <c r="F101" s="340"/>
      <c r="G101" s="340"/>
      <c r="H101" s="340"/>
      <c r="I101" s="340"/>
      <c r="J101" s="340"/>
      <c r="K101" s="340"/>
      <c r="L101" s="340"/>
      <c r="M101" s="340"/>
      <c r="N101" s="340"/>
      <c r="O101" s="381" t="str">
        <f t="shared" si="21"/>
        <v xml:space="preserve"> </v>
      </c>
      <c r="P101" s="340"/>
      <c r="Q101" s="340"/>
      <c r="R101" s="340"/>
      <c r="S101" s="341"/>
      <c r="T101" s="341"/>
      <c r="U101" s="341"/>
      <c r="V101" s="341"/>
      <c r="W101" s="341"/>
      <c r="X101" s="341"/>
      <c r="Y101" s="341"/>
      <c r="Z101" s="341"/>
      <c r="AA101" s="341"/>
      <c r="AB101" s="341"/>
      <c r="AC101" s="341"/>
      <c r="AD101" s="341"/>
      <c r="AE101" s="341"/>
      <c r="AF101" s="341"/>
      <c r="AG101" s="341"/>
      <c r="AH101" s="341"/>
      <c r="AI101" s="341"/>
      <c r="AJ101" s="341"/>
      <c r="AK101" s="341"/>
      <c r="AL101" s="341"/>
      <c r="AM101" s="341"/>
      <c r="AN101" s="341"/>
      <c r="AO101" s="341"/>
      <c r="AP101" s="341"/>
      <c r="AQ101" s="341"/>
      <c r="AR101" s="341"/>
      <c r="AS101" s="341"/>
      <c r="AT101" s="341"/>
      <c r="AU101" s="341"/>
      <c r="AV101" s="341"/>
      <c r="AW101" s="341"/>
      <c r="AX101" s="341"/>
      <c r="AY101" s="341"/>
      <c r="AZ101" s="341"/>
      <c r="BA101" s="341"/>
      <c r="BB101" s="341"/>
      <c r="BC101" s="341"/>
      <c r="BD101" s="341"/>
      <c r="BE101" s="341"/>
      <c r="BF101" s="341"/>
      <c r="BG101" s="341"/>
      <c r="BH101" s="341"/>
      <c r="BI101" s="341"/>
      <c r="BJ101" s="341"/>
      <c r="BK101" s="341"/>
      <c r="BL101" s="341"/>
      <c r="BM101" s="341"/>
      <c r="BN101" s="341"/>
      <c r="BO101" s="341"/>
      <c r="BP101" s="341"/>
      <c r="BQ101" s="341"/>
      <c r="BR101" s="341"/>
      <c r="BS101" s="341"/>
      <c r="BT101" s="341"/>
      <c r="BU101" s="341"/>
      <c r="BV101" s="341"/>
      <c r="BW101" s="341"/>
      <c r="BX101" s="341"/>
      <c r="BY101" s="341"/>
      <c r="BZ101" s="341"/>
      <c r="CA101" s="341" t="s">
        <v>296</v>
      </c>
      <c r="CB101" s="341"/>
      <c r="CC101" s="378">
        <f t="shared" si="18"/>
        <v>0</v>
      </c>
      <c r="CD101" s="378">
        <f t="shared" si="22"/>
        <v>0</v>
      </c>
      <c r="CE101" s="378">
        <f t="shared" si="23"/>
        <v>0</v>
      </c>
      <c r="CF101" s="378">
        <f t="shared" si="19"/>
        <v>0</v>
      </c>
      <c r="CG101" s="340"/>
      <c r="CH101" s="340"/>
      <c r="CI101" s="340"/>
      <c r="CJ101" s="379" t="str">
        <f t="shared" si="24"/>
        <v xml:space="preserve"> </v>
      </c>
      <c r="CK101" s="340"/>
      <c r="CL101" s="379" t="str">
        <f t="shared" ref="CL101:CL132" si="25">IFERROR((CK101/L101), " ")</f>
        <v xml:space="preserve"> </v>
      </c>
      <c r="CM101" s="340"/>
      <c r="CN101" s="340"/>
      <c r="CO101" s="378" t="str">
        <f t="shared" ref="CO101:CO132" si="26">IFERROR(((CM101*CN101)/L101), " ")</f>
        <v xml:space="preserve"> </v>
      </c>
      <c r="CP101" s="340"/>
      <c r="CQ101" s="340"/>
      <c r="CR101" s="340"/>
      <c r="CS101" s="378" t="str">
        <f t="shared" si="20"/>
        <v xml:space="preserve"> </v>
      </c>
      <c r="CT101" s="340"/>
      <c r="CU101" s="340"/>
      <c r="CV101" s="340"/>
      <c r="CW101" s="340"/>
      <c r="CX101" s="340"/>
      <c r="CY101" s="340"/>
      <c r="CZ101" s="340"/>
      <c r="DA101" s="340"/>
      <c r="DB101" s="340"/>
    </row>
    <row r="102" spans="1:106" x14ac:dyDescent="0.25">
      <c r="A102" s="340"/>
      <c r="B102" s="340"/>
      <c r="C102" s="340"/>
      <c r="D102" s="340"/>
      <c r="E102" s="340"/>
      <c r="F102" s="340"/>
      <c r="G102" s="340"/>
      <c r="H102" s="340"/>
      <c r="I102" s="340"/>
      <c r="J102" s="340"/>
      <c r="K102" s="340"/>
      <c r="L102" s="340"/>
      <c r="M102" s="340"/>
      <c r="N102" s="340"/>
      <c r="O102" s="381" t="str">
        <f t="shared" si="21"/>
        <v xml:space="preserve"> </v>
      </c>
      <c r="P102" s="340"/>
      <c r="Q102" s="340"/>
      <c r="R102" s="340"/>
      <c r="S102" s="341"/>
      <c r="T102" s="341"/>
      <c r="U102" s="341"/>
      <c r="V102" s="341"/>
      <c r="W102" s="341"/>
      <c r="X102" s="341"/>
      <c r="Y102" s="341"/>
      <c r="Z102" s="341"/>
      <c r="AA102" s="341"/>
      <c r="AB102" s="341"/>
      <c r="AC102" s="341"/>
      <c r="AD102" s="341"/>
      <c r="AE102" s="341"/>
      <c r="AF102" s="341"/>
      <c r="AG102" s="341"/>
      <c r="AH102" s="341"/>
      <c r="AI102" s="341"/>
      <c r="AJ102" s="341"/>
      <c r="AK102" s="341"/>
      <c r="AL102" s="341"/>
      <c r="AM102" s="341"/>
      <c r="AN102" s="341"/>
      <c r="AO102" s="341"/>
      <c r="AP102" s="341"/>
      <c r="AQ102" s="341"/>
      <c r="AR102" s="341"/>
      <c r="AS102" s="341"/>
      <c r="AT102" s="341"/>
      <c r="AU102" s="341"/>
      <c r="AV102" s="341"/>
      <c r="AW102" s="341"/>
      <c r="AX102" s="341"/>
      <c r="AY102" s="341"/>
      <c r="AZ102" s="341"/>
      <c r="BA102" s="341"/>
      <c r="BB102" s="341"/>
      <c r="BC102" s="341"/>
      <c r="BD102" s="341"/>
      <c r="BE102" s="341"/>
      <c r="BF102" s="341"/>
      <c r="BG102" s="341"/>
      <c r="BH102" s="341"/>
      <c r="BI102" s="341"/>
      <c r="BJ102" s="341"/>
      <c r="BK102" s="341"/>
      <c r="BL102" s="341"/>
      <c r="BM102" s="341"/>
      <c r="BN102" s="341"/>
      <c r="BO102" s="341"/>
      <c r="BP102" s="341"/>
      <c r="BQ102" s="341"/>
      <c r="BR102" s="341"/>
      <c r="BS102" s="341"/>
      <c r="BT102" s="341"/>
      <c r="BU102" s="341"/>
      <c r="BV102" s="341"/>
      <c r="BW102" s="341"/>
      <c r="BX102" s="341"/>
      <c r="BY102" s="341"/>
      <c r="BZ102" s="341"/>
      <c r="CA102" s="341" t="s">
        <v>296</v>
      </c>
      <c r="CB102" s="341"/>
      <c r="CC102" s="378">
        <f t="shared" si="18"/>
        <v>0</v>
      </c>
      <c r="CD102" s="378">
        <f t="shared" si="22"/>
        <v>0</v>
      </c>
      <c r="CE102" s="378">
        <f t="shared" si="23"/>
        <v>0</v>
      </c>
      <c r="CF102" s="378">
        <f t="shared" si="19"/>
        <v>0</v>
      </c>
      <c r="CG102" s="340"/>
      <c r="CH102" s="340"/>
      <c r="CI102" s="340"/>
      <c r="CJ102" s="379" t="str">
        <f t="shared" si="24"/>
        <v xml:space="preserve"> </v>
      </c>
      <c r="CK102" s="340"/>
      <c r="CL102" s="379" t="str">
        <f t="shared" si="25"/>
        <v xml:space="preserve"> </v>
      </c>
      <c r="CM102" s="340"/>
      <c r="CN102" s="340"/>
      <c r="CO102" s="378" t="str">
        <f t="shared" si="26"/>
        <v xml:space="preserve"> </v>
      </c>
      <c r="CP102" s="340"/>
      <c r="CQ102" s="340"/>
      <c r="CR102" s="340"/>
      <c r="CS102" s="378" t="str">
        <f t="shared" si="20"/>
        <v xml:space="preserve"> </v>
      </c>
      <c r="CT102" s="340"/>
      <c r="CU102" s="340"/>
      <c r="CV102" s="340"/>
      <c r="CW102" s="340"/>
      <c r="CX102" s="340"/>
      <c r="CY102" s="340"/>
      <c r="CZ102" s="340"/>
      <c r="DA102" s="340"/>
      <c r="DB102" s="340"/>
    </row>
    <row r="103" spans="1:106" x14ac:dyDescent="0.25">
      <c r="A103" s="340"/>
      <c r="B103" s="340"/>
      <c r="C103" s="340"/>
      <c r="D103" s="340"/>
      <c r="E103" s="340"/>
      <c r="F103" s="340"/>
      <c r="G103" s="340"/>
      <c r="H103" s="340"/>
      <c r="I103" s="340"/>
      <c r="J103" s="340"/>
      <c r="K103" s="340"/>
      <c r="L103" s="340"/>
      <c r="M103" s="340"/>
      <c r="N103" s="340"/>
      <c r="O103" s="381" t="str">
        <f t="shared" si="21"/>
        <v xml:space="preserve"> </v>
      </c>
      <c r="P103" s="340"/>
      <c r="Q103" s="340"/>
      <c r="R103" s="340"/>
      <c r="S103" s="341"/>
      <c r="T103" s="341"/>
      <c r="U103" s="341"/>
      <c r="V103" s="341"/>
      <c r="W103" s="341"/>
      <c r="X103" s="341"/>
      <c r="Y103" s="341"/>
      <c r="Z103" s="341"/>
      <c r="AA103" s="341"/>
      <c r="AB103" s="341"/>
      <c r="AC103" s="341"/>
      <c r="AD103" s="341"/>
      <c r="AE103" s="341"/>
      <c r="AF103" s="341"/>
      <c r="AG103" s="341"/>
      <c r="AH103" s="341"/>
      <c r="AI103" s="341"/>
      <c r="AJ103" s="341"/>
      <c r="AK103" s="341"/>
      <c r="AL103" s="341"/>
      <c r="AM103" s="341"/>
      <c r="AN103" s="341"/>
      <c r="AO103" s="341"/>
      <c r="AP103" s="341"/>
      <c r="AQ103" s="341"/>
      <c r="AR103" s="341"/>
      <c r="AS103" s="341"/>
      <c r="AT103" s="341"/>
      <c r="AU103" s="341"/>
      <c r="AV103" s="341"/>
      <c r="AW103" s="341"/>
      <c r="AX103" s="341"/>
      <c r="AY103" s="341"/>
      <c r="AZ103" s="341"/>
      <c r="BA103" s="341"/>
      <c r="BB103" s="341"/>
      <c r="BC103" s="341"/>
      <c r="BD103" s="341"/>
      <c r="BE103" s="341"/>
      <c r="BF103" s="341"/>
      <c r="BG103" s="341"/>
      <c r="BH103" s="341"/>
      <c r="BI103" s="341"/>
      <c r="BJ103" s="341"/>
      <c r="BK103" s="341"/>
      <c r="BL103" s="341"/>
      <c r="BM103" s="341"/>
      <c r="BN103" s="341"/>
      <c r="BO103" s="341"/>
      <c r="BP103" s="341"/>
      <c r="BQ103" s="341"/>
      <c r="BR103" s="341"/>
      <c r="BS103" s="341"/>
      <c r="BT103" s="341"/>
      <c r="BU103" s="341"/>
      <c r="BV103" s="341"/>
      <c r="BW103" s="341"/>
      <c r="BX103" s="341"/>
      <c r="BY103" s="341"/>
      <c r="BZ103" s="341"/>
      <c r="CA103" s="341" t="s">
        <v>296</v>
      </c>
      <c r="CB103" s="341"/>
      <c r="CC103" s="378">
        <f t="shared" si="18"/>
        <v>0</v>
      </c>
      <c r="CD103" s="378">
        <f t="shared" si="22"/>
        <v>0</v>
      </c>
      <c r="CE103" s="378">
        <f t="shared" si="23"/>
        <v>0</v>
      </c>
      <c r="CF103" s="378">
        <f t="shared" si="19"/>
        <v>0</v>
      </c>
      <c r="CG103" s="340"/>
      <c r="CH103" s="340"/>
      <c r="CI103" s="340"/>
      <c r="CJ103" s="379" t="str">
        <f t="shared" si="24"/>
        <v xml:space="preserve"> </v>
      </c>
      <c r="CK103" s="340"/>
      <c r="CL103" s="379" t="str">
        <f t="shared" si="25"/>
        <v xml:space="preserve"> </v>
      </c>
      <c r="CM103" s="340"/>
      <c r="CN103" s="340"/>
      <c r="CO103" s="378" t="str">
        <f t="shared" si="26"/>
        <v xml:space="preserve"> </v>
      </c>
      <c r="CP103" s="340"/>
      <c r="CQ103" s="340"/>
      <c r="CR103" s="340"/>
      <c r="CS103" s="378" t="str">
        <f t="shared" si="20"/>
        <v xml:space="preserve"> </v>
      </c>
      <c r="CT103" s="340"/>
      <c r="CU103" s="340"/>
      <c r="CV103" s="340"/>
      <c r="CW103" s="340"/>
      <c r="CX103" s="340"/>
      <c r="CY103" s="340"/>
      <c r="CZ103" s="340"/>
      <c r="DA103" s="340"/>
      <c r="DB103" s="340"/>
    </row>
    <row r="104" spans="1:106" x14ac:dyDescent="0.25">
      <c r="A104" s="340"/>
      <c r="B104" s="340"/>
      <c r="C104" s="340"/>
      <c r="D104" s="340"/>
      <c r="E104" s="340"/>
      <c r="F104" s="340"/>
      <c r="G104" s="340"/>
      <c r="H104" s="340"/>
      <c r="I104" s="340"/>
      <c r="J104" s="340"/>
      <c r="K104" s="340"/>
      <c r="L104" s="340"/>
      <c r="M104" s="340"/>
      <c r="N104" s="340"/>
      <c r="O104" s="381" t="str">
        <f t="shared" si="21"/>
        <v xml:space="preserve"> </v>
      </c>
      <c r="P104" s="340"/>
      <c r="Q104" s="340"/>
      <c r="R104" s="340"/>
      <c r="S104" s="341"/>
      <c r="T104" s="341"/>
      <c r="U104" s="341"/>
      <c r="V104" s="341"/>
      <c r="W104" s="341"/>
      <c r="X104" s="341"/>
      <c r="Y104" s="341"/>
      <c r="Z104" s="341"/>
      <c r="AA104" s="341"/>
      <c r="AB104" s="341"/>
      <c r="AC104" s="341"/>
      <c r="AD104" s="341"/>
      <c r="AE104" s="341"/>
      <c r="AF104" s="341"/>
      <c r="AG104" s="341"/>
      <c r="AH104" s="341"/>
      <c r="AI104" s="341"/>
      <c r="AJ104" s="341"/>
      <c r="AK104" s="341"/>
      <c r="AL104" s="341"/>
      <c r="AM104" s="341"/>
      <c r="AN104" s="341"/>
      <c r="AO104" s="341"/>
      <c r="AP104" s="341"/>
      <c r="AQ104" s="341"/>
      <c r="AR104" s="341"/>
      <c r="AS104" s="341"/>
      <c r="AT104" s="341"/>
      <c r="AU104" s="341"/>
      <c r="AV104" s="341"/>
      <c r="AW104" s="341"/>
      <c r="AX104" s="341"/>
      <c r="AY104" s="341"/>
      <c r="AZ104" s="341"/>
      <c r="BA104" s="341"/>
      <c r="BB104" s="341"/>
      <c r="BC104" s="341"/>
      <c r="BD104" s="341"/>
      <c r="BE104" s="341"/>
      <c r="BF104" s="341"/>
      <c r="BG104" s="341"/>
      <c r="BH104" s="341"/>
      <c r="BI104" s="341"/>
      <c r="BJ104" s="341"/>
      <c r="BK104" s="341"/>
      <c r="BL104" s="341"/>
      <c r="BM104" s="341"/>
      <c r="BN104" s="341"/>
      <c r="BO104" s="341"/>
      <c r="BP104" s="341"/>
      <c r="BQ104" s="341"/>
      <c r="BR104" s="341"/>
      <c r="BS104" s="341"/>
      <c r="BT104" s="341"/>
      <c r="BU104" s="341"/>
      <c r="BV104" s="341"/>
      <c r="BW104" s="341"/>
      <c r="BX104" s="341"/>
      <c r="BY104" s="341"/>
      <c r="BZ104" s="341"/>
      <c r="CA104" s="341" t="s">
        <v>296</v>
      </c>
      <c r="CB104" s="341"/>
      <c r="CC104" s="378">
        <f t="shared" si="18"/>
        <v>0</v>
      </c>
      <c r="CD104" s="378">
        <f t="shared" si="22"/>
        <v>0</v>
      </c>
      <c r="CE104" s="378">
        <f t="shared" si="23"/>
        <v>0</v>
      </c>
      <c r="CF104" s="378">
        <f t="shared" si="19"/>
        <v>0</v>
      </c>
      <c r="CG104" s="340"/>
      <c r="CH104" s="340"/>
      <c r="CI104" s="340"/>
      <c r="CJ104" s="379" t="str">
        <f t="shared" si="24"/>
        <v xml:space="preserve"> </v>
      </c>
      <c r="CK104" s="340"/>
      <c r="CL104" s="379" t="str">
        <f t="shared" si="25"/>
        <v xml:space="preserve"> </v>
      </c>
      <c r="CM104" s="340"/>
      <c r="CN104" s="340"/>
      <c r="CO104" s="378" t="str">
        <f t="shared" si="26"/>
        <v xml:space="preserve"> </v>
      </c>
      <c r="CP104" s="340"/>
      <c r="CQ104" s="340"/>
      <c r="CR104" s="340"/>
      <c r="CS104" s="378" t="str">
        <f t="shared" si="20"/>
        <v xml:space="preserve"> </v>
      </c>
      <c r="CT104" s="340"/>
      <c r="CU104" s="340"/>
      <c r="CV104" s="340"/>
      <c r="CW104" s="340"/>
      <c r="CX104" s="340"/>
      <c r="CY104" s="340"/>
      <c r="CZ104" s="340"/>
      <c r="DA104" s="340"/>
      <c r="DB104" s="340"/>
    </row>
    <row r="105" spans="1:106" x14ac:dyDescent="0.25">
      <c r="A105" s="340"/>
      <c r="B105" s="340"/>
      <c r="C105" s="340"/>
      <c r="D105" s="340"/>
      <c r="E105" s="340"/>
      <c r="F105" s="340"/>
      <c r="G105" s="340"/>
      <c r="H105" s="340"/>
      <c r="I105" s="340"/>
      <c r="J105" s="340"/>
      <c r="K105" s="340"/>
      <c r="L105" s="340"/>
      <c r="M105" s="340"/>
      <c r="N105" s="340"/>
      <c r="O105" s="381" t="str">
        <f t="shared" si="21"/>
        <v xml:space="preserve"> </v>
      </c>
      <c r="P105" s="340"/>
      <c r="Q105" s="340"/>
      <c r="R105" s="340"/>
      <c r="S105" s="341"/>
      <c r="T105" s="341"/>
      <c r="U105" s="341"/>
      <c r="V105" s="341"/>
      <c r="W105" s="341"/>
      <c r="X105" s="341"/>
      <c r="Y105" s="341"/>
      <c r="Z105" s="341"/>
      <c r="AA105" s="341"/>
      <c r="AB105" s="341"/>
      <c r="AC105" s="341"/>
      <c r="AD105" s="341"/>
      <c r="AE105" s="341"/>
      <c r="AF105" s="341"/>
      <c r="AG105" s="341"/>
      <c r="AH105" s="341"/>
      <c r="AI105" s="341"/>
      <c r="AJ105" s="341"/>
      <c r="AK105" s="341"/>
      <c r="AL105" s="341"/>
      <c r="AM105" s="341"/>
      <c r="AN105" s="341"/>
      <c r="AO105" s="341"/>
      <c r="AP105" s="341"/>
      <c r="AQ105" s="341"/>
      <c r="AR105" s="341"/>
      <c r="AS105" s="341"/>
      <c r="AT105" s="341"/>
      <c r="AU105" s="341"/>
      <c r="AV105" s="341"/>
      <c r="AW105" s="341"/>
      <c r="AX105" s="341"/>
      <c r="AY105" s="341"/>
      <c r="AZ105" s="341"/>
      <c r="BA105" s="341"/>
      <c r="BB105" s="341"/>
      <c r="BC105" s="341"/>
      <c r="BD105" s="341"/>
      <c r="BE105" s="341"/>
      <c r="BF105" s="341"/>
      <c r="BG105" s="341"/>
      <c r="BH105" s="341"/>
      <c r="BI105" s="341"/>
      <c r="BJ105" s="341"/>
      <c r="BK105" s="341"/>
      <c r="BL105" s="341"/>
      <c r="BM105" s="341"/>
      <c r="BN105" s="341"/>
      <c r="BO105" s="341"/>
      <c r="BP105" s="341"/>
      <c r="BQ105" s="341"/>
      <c r="BR105" s="341"/>
      <c r="BS105" s="341"/>
      <c r="BT105" s="341"/>
      <c r="BU105" s="341"/>
      <c r="BV105" s="341"/>
      <c r="BW105" s="341"/>
      <c r="BX105" s="341"/>
      <c r="BY105" s="341"/>
      <c r="BZ105" s="341"/>
      <c r="CA105" s="341" t="s">
        <v>296</v>
      </c>
      <c r="CB105" s="341"/>
      <c r="CC105" s="378">
        <f t="shared" si="18"/>
        <v>0</v>
      </c>
      <c r="CD105" s="378">
        <f t="shared" si="22"/>
        <v>0</v>
      </c>
      <c r="CE105" s="378">
        <f t="shared" si="23"/>
        <v>0</v>
      </c>
      <c r="CF105" s="378">
        <f t="shared" si="19"/>
        <v>0</v>
      </c>
      <c r="CG105" s="340"/>
      <c r="CH105" s="340"/>
      <c r="CI105" s="340"/>
      <c r="CJ105" s="379" t="str">
        <f t="shared" si="24"/>
        <v xml:space="preserve"> </v>
      </c>
      <c r="CK105" s="340"/>
      <c r="CL105" s="379" t="str">
        <f t="shared" si="25"/>
        <v xml:space="preserve"> </v>
      </c>
      <c r="CM105" s="340"/>
      <c r="CN105" s="340"/>
      <c r="CO105" s="378" t="str">
        <f t="shared" si="26"/>
        <v xml:space="preserve"> </v>
      </c>
      <c r="CP105" s="340"/>
      <c r="CQ105" s="340"/>
      <c r="CR105" s="340"/>
      <c r="CS105" s="378" t="str">
        <f t="shared" si="20"/>
        <v xml:space="preserve"> </v>
      </c>
      <c r="CT105" s="340"/>
      <c r="CU105" s="340"/>
      <c r="CV105" s="340"/>
      <c r="CW105" s="340"/>
      <c r="CX105" s="340"/>
      <c r="CY105" s="340"/>
      <c r="CZ105" s="340"/>
      <c r="DA105" s="340"/>
      <c r="DB105" s="340"/>
    </row>
    <row r="106" spans="1:106" x14ac:dyDescent="0.25">
      <c r="A106" s="340"/>
      <c r="B106" s="340"/>
      <c r="C106" s="340"/>
      <c r="D106" s="340"/>
      <c r="E106" s="340"/>
      <c r="F106" s="340"/>
      <c r="G106" s="340"/>
      <c r="H106" s="340"/>
      <c r="I106" s="340"/>
      <c r="J106" s="340"/>
      <c r="K106" s="340"/>
      <c r="L106" s="340"/>
      <c r="M106" s="340"/>
      <c r="N106" s="340"/>
      <c r="O106" s="381" t="str">
        <f t="shared" si="21"/>
        <v xml:space="preserve"> </v>
      </c>
      <c r="P106" s="340"/>
      <c r="Q106" s="340"/>
      <c r="R106" s="340"/>
      <c r="S106" s="341"/>
      <c r="T106" s="341"/>
      <c r="U106" s="341"/>
      <c r="V106" s="341"/>
      <c r="W106" s="341"/>
      <c r="X106" s="341"/>
      <c r="Y106" s="341"/>
      <c r="Z106" s="341"/>
      <c r="AA106" s="341"/>
      <c r="AB106" s="341"/>
      <c r="AC106" s="341"/>
      <c r="AD106" s="341"/>
      <c r="AE106" s="341"/>
      <c r="AF106" s="341"/>
      <c r="AG106" s="341"/>
      <c r="AH106" s="341"/>
      <c r="AI106" s="341"/>
      <c r="AJ106" s="341"/>
      <c r="AK106" s="341"/>
      <c r="AL106" s="341"/>
      <c r="AM106" s="341"/>
      <c r="AN106" s="341"/>
      <c r="AO106" s="341"/>
      <c r="AP106" s="341"/>
      <c r="AQ106" s="341"/>
      <c r="AR106" s="341"/>
      <c r="AS106" s="341"/>
      <c r="AT106" s="341"/>
      <c r="AU106" s="341"/>
      <c r="AV106" s="341"/>
      <c r="AW106" s="341"/>
      <c r="AX106" s="341"/>
      <c r="AY106" s="341"/>
      <c r="AZ106" s="341"/>
      <c r="BA106" s="341"/>
      <c r="BB106" s="341"/>
      <c r="BC106" s="341"/>
      <c r="BD106" s="341"/>
      <c r="BE106" s="341"/>
      <c r="BF106" s="341"/>
      <c r="BG106" s="341"/>
      <c r="BH106" s="341"/>
      <c r="BI106" s="341"/>
      <c r="BJ106" s="341"/>
      <c r="BK106" s="341"/>
      <c r="BL106" s="341"/>
      <c r="BM106" s="341"/>
      <c r="BN106" s="341"/>
      <c r="BO106" s="341"/>
      <c r="BP106" s="341"/>
      <c r="BQ106" s="341"/>
      <c r="BR106" s="341"/>
      <c r="BS106" s="341"/>
      <c r="BT106" s="341"/>
      <c r="BU106" s="341"/>
      <c r="BV106" s="341"/>
      <c r="BW106" s="341"/>
      <c r="BX106" s="341"/>
      <c r="BY106" s="341"/>
      <c r="BZ106" s="341"/>
      <c r="CA106" s="341" t="s">
        <v>296</v>
      </c>
      <c r="CB106" s="341"/>
      <c r="CC106" s="378">
        <f t="shared" si="18"/>
        <v>0</v>
      </c>
      <c r="CD106" s="378">
        <f t="shared" si="22"/>
        <v>0</v>
      </c>
      <c r="CE106" s="378">
        <f t="shared" si="23"/>
        <v>0</v>
      </c>
      <c r="CF106" s="378">
        <f t="shared" si="19"/>
        <v>0</v>
      </c>
      <c r="CG106" s="340"/>
      <c r="CH106" s="340"/>
      <c r="CI106" s="340"/>
      <c r="CJ106" s="379" t="str">
        <f t="shared" ref="CJ106:CJ137" si="27">IFERROR((((20/CH106)*3600*CI106)/M106)," ")</f>
        <v xml:space="preserve"> </v>
      </c>
      <c r="CK106" s="340"/>
      <c r="CL106" s="379" t="str">
        <f t="shared" si="25"/>
        <v xml:space="preserve"> </v>
      </c>
      <c r="CM106" s="340"/>
      <c r="CN106" s="340"/>
      <c r="CO106" s="378" t="str">
        <f t="shared" si="26"/>
        <v xml:space="preserve"> </v>
      </c>
      <c r="CP106" s="340"/>
      <c r="CQ106" s="340"/>
      <c r="CR106" s="340"/>
      <c r="CS106" s="378" t="str">
        <f t="shared" si="20"/>
        <v xml:space="preserve"> </v>
      </c>
      <c r="CT106" s="340"/>
      <c r="CU106" s="340"/>
      <c r="CV106" s="340"/>
      <c r="CW106" s="340"/>
      <c r="CX106" s="340"/>
      <c r="CY106" s="340"/>
      <c r="CZ106" s="340"/>
      <c r="DA106" s="340"/>
      <c r="DB106" s="340"/>
    </row>
    <row r="107" spans="1:106" x14ac:dyDescent="0.25">
      <c r="A107" s="340"/>
      <c r="B107" s="340"/>
      <c r="C107" s="340"/>
      <c r="D107" s="340"/>
      <c r="E107" s="340"/>
      <c r="F107" s="340"/>
      <c r="G107" s="340"/>
      <c r="H107" s="340"/>
      <c r="I107" s="340"/>
      <c r="J107" s="340"/>
      <c r="K107" s="340"/>
      <c r="L107" s="340"/>
      <c r="M107" s="340"/>
      <c r="N107" s="340"/>
      <c r="O107" s="381" t="str">
        <f t="shared" si="21"/>
        <v xml:space="preserve"> </v>
      </c>
      <c r="P107" s="340"/>
      <c r="Q107" s="340"/>
      <c r="R107" s="340"/>
      <c r="S107" s="341"/>
      <c r="T107" s="341"/>
      <c r="U107" s="341"/>
      <c r="V107" s="341"/>
      <c r="W107" s="341"/>
      <c r="X107" s="341"/>
      <c r="Y107" s="341"/>
      <c r="Z107" s="341"/>
      <c r="AA107" s="341"/>
      <c r="AB107" s="341"/>
      <c r="AC107" s="341"/>
      <c r="AD107" s="341"/>
      <c r="AE107" s="341"/>
      <c r="AF107" s="341"/>
      <c r="AG107" s="341"/>
      <c r="AH107" s="341"/>
      <c r="AI107" s="341"/>
      <c r="AJ107" s="341"/>
      <c r="AK107" s="341"/>
      <c r="AL107" s="341"/>
      <c r="AM107" s="341"/>
      <c r="AN107" s="341"/>
      <c r="AO107" s="341"/>
      <c r="AP107" s="341"/>
      <c r="AQ107" s="341"/>
      <c r="AR107" s="341"/>
      <c r="AS107" s="341"/>
      <c r="AT107" s="341"/>
      <c r="AU107" s="341"/>
      <c r="AV107" s="341"/>
      <c r="AW107" s="341"/>
      <c r="AX107" s="341"/>
      <c r="AY107" s="341"/>
      <c r="AZ107" s="341"/>
      <c r="BA107" s="341"/>
      <c r="BB107" s="341"/>
      <c r="BC107" s="341"/>
      <c r="BD107" s="341"/>
      <c r="BE107" s="341"/>
      <c r="BF107" s="341"/>
      <c r="BG107" s="341"/>
      <c r="BH107" s="341"/>
      <c r="BI107" s="341"/>
      <c r="BJ107" s="341"/>
      <c r="BK107" s="341"/>
      <c r="BL107" s="341"/>
      <c r="BM107" s="341"/>
      <c r="BN107" s="341"/>
      <c r="BO107" s="341"/>
      <c r="BP107" s="341"/>
      <c r="BQ107" s="341"/>
      <c r="BR107" s="341"/>
      <c r="BS107" s="341"/>
      <c r="BT107" s="341"/>
      <c r="BU107" s="341"/>
      <c r="BV107" s="341"/>
      <c r="BW107" s="341"/>
      <c r="BX107" s="341"/>
      <c r="BY107" s="341"/>
      <c r="BZ107" s="341"/>
      <c r="CA107" s="341" t="s">
        <v>296</v>
      </c>
      <c r="CB107" s="341"/>
      <c r="CC107" s="378">
        <f t="shared" si="18"/>
        <v>0</v>
      </c>
      <c r="CD107" s="378">
        <f t="shared" si="22"/>
        <v>0</v>
      </c>
      <c r="CE107" s="378">
        <f t="shared" si="23"/>
        <v>0</v>
      </c>
      <c r="CF107" s="378">
        <f t="shared" si="19"/>
        <v>0</v>
      </c>
      <c r="CG107" s="340"/>
      <c r="CH107" s="340"/>
      <c r="CI107" s="340"/>
      <c r="CJ107" s="379" t="str">
        <f t="shared" si="27"/>
        <v xml:space="preserve"> </v>
      </c>
      <c r="CK107" s="340"/>
      <c r="CL107" s="379" t="str">
        <f t="shared" si="25"/>
        <v xml:space="preserve"> </v>
      </c>
      <c r="CM107" s="340"/>
      <c r="CN107" s="340"/>
      <c r="CO107" s="378" t="str">
        <f t="shared" si="26"/>
        <v xml:space="preserve"> </v>
      </c>
      <c r="CP107" s="340"/>
      <c r="CQ107" s="340"/>
      <c r="CR107" s="340"/>
      <c r="CS107" s="378" t="str">
        <f t="shared" si="20"/>
        <v xml:space="preserve"> </v>
      </c>
      <c r="CT107" s="340"/>
      <c r="CU107" s="340"/>
      <c r="CV107" s="340"/>
      <c r="CW107" s="340"/>
      <c r="CX107" s="340"/>
      <c r="CY107" s="340"/>
      <c r="CZ107" s="340"/>
      <c r="DA107" s="340"/>
      <c r="DB107" s="340"/>
    </row>
    <row r="108" spans="1:106" x14ac:dyDescent="0.25">
      <c r="A108" s="340"/>
      <c r="B108" s="340"/>
      <c r="C108" s="340"/>
      <c r="D108" s="340"/>
      <c r="E108" s="340"/>
      <c r="F108" s="340"/>
      <c r="G108" s="340"/>
      <c r="H108" s="340"/>
      <c r="I108" s="340"/>
      <c r="J108" s="340"/>
      <c r="K108" s="340"/>
      <c r="L108" s="340"/>
      <c r="M108" s="340"/>
      <c r="N108" s="340"/>
      <c r="O108" s="381" t="str">
        <f t="shared" si="21"/>
        <v xml:space="preserve"> </v>
      </c>
      <c r="P108" s="340"/>
      <c r="Q108" s="340"/>
      <c r="R108" s="340"/>
      <c r="S108" s="341"/>
      <c r="T108" s="341"/>
      <c r="U108" s="341"/>
      <c r="V108" s="341"/>
      <c r="W108" s="341"/>
      <c r="X108" s="341"/>
      <c r="Y108" s="341"/>
      <c r="Z108" s="341"/>
      <c r="AA108" s="341"/>
      <c r="AB108" s="341"/>
      <c r="AC108" s="341"/>
      <c r="AD108" s="341"/>
      <c r="AE108" s="341"/>
      <c r="AF108" s="341"/>
      <c r="AG108" s="341"/>
      <c r="AH108" s="341"/>
      <c r="AI108" s="341"/>
      <c r="AJ108" s="341"/>
      <c r="AK108" s="341"/>
      <c r="AL108" s="341"/>
      <c r="AM108" s="341"/>
      <c r="AN108" s="341"/>
      <c r="AO108" s="341"/>
      <c r="AP108" s="341"/>
      <c r="AQ108" s="341"/>
      <c r="AR108" s="341"/>
      <c r="AS108" s="341"/>
      <c r="AT108" s="341"/>
      <c r="AU108" s="341"/>
      <c r="AV108" s="341"/>
      <c r="AW108" s="341"/>
      <c r="AX108" s="341"/>
      <c r="AY108" s="341"/>
      <c r="AZ108" s="341"/>
      <c r="BA108" s="341"/>
      <c r="BB108" s="341"/>
      <c r="BC108" s="341"/>
      <c r="BD108" s="341"/>
      <c r="BE108" s="341"/>
      <c r="BF108" s="341"/>
      <c r="BG108" s="341"/>
      <c r="BH108" s="341"/>
      <c r="BI108" s="341"/>
      <c r="BJ108" s="341"/>
      <c r="BK108" s="341"/>
      <c r="BL108" s="341"/>
      <c r="BM108" s="341"/>
      <c r="BN108" s="341"/>
      <c r="BO108" s="341"/>
      <c r="BP108" s="341"/>
      <c r="BQ108" s="341"/>
      <c r="BR108" s="341"/>
      <c r="BS108" s="341"/>
      <c r="BT108" s="341"/>
      <c r="BU108" s="341"/>
      <c r="BV108" s="341"/>
      <c r="BW108" s="341"/>
      <c r="BX108" s="341"/>
      <c r="BY108" s="341"/>
      <c r="BZ108" s="341"/>
      <c r="CA108" s="341" t="s">
        <v>296</v>
      </c>
      <c r="CB108" s="341"/>
      <c r="CC108" s="378">
        <f t="shared" si="18"/>
        <v>0</v>
      </c>
      <c r="CD108" s="378">
        <f t="shared" si="22"/>
        <v>0</v>
      </c>
      <c r="CE108" s="378">
        <f t="shared" si="23"/>
        <v>0</v>
      </c>
      <c r="CF108" s="378">
        <f t="shared" si="19"/>
        <v>0</v>
      </c>
      <c r="CG108" s="340"/>
      <c r="CH108" s="340"/>
      <c r="CI108" s="340"/>
      <c r="CJ108" s="379" t="str">
        <f t="shared" si="27"/>
        <v xml:space="preserve"> </v>
      </c>
      <c r="CK108" s="340"/>
      <c r="CL108" s="379" t="str">
        <f t="shared" si="25"/>
        <v xml:space="preserve"> </v>
      </c>
      <c r="CM108" s="340"/>
      <c r="CN108" s="340"/>
      <c r="CO108" s="378" t="str">
        <f t="shared" si="26"/>
        <v xml:space="preserve"> </v>
      </c>
      <c r="CP108" s="340"/>
      <c r="CQ108" s="340"/>
      <c r="CR108" s="340"/>
      <c r="CS108" s="378" t="str">
        <f t="shared" si="20"/>
        <v xml:space="preserve"> </v>
      </c>
      <c r="CT108" s="340"/>
      <c r="CU108" s="340"/>
      <c r="CV108" s="340"/>
      <c r="CW108" s="340"/>
      <c r="CX108" s="340"/>
      <c r="CY108" s="340"/>
      <c r="CZ108" s="340"/>
      <c r="DA108" s="340"/>
      <c r="DB108" s="340"/>
    </row>
    <row r="109" spans="1:106" x14ac:dyDescent="0.25">
      <c r="A109" s="340"/>
      <c r="B109" s="340"/>
      <c r="C109" s="340"/>
      <c r="D109" s="340"/>
      <c r="E109" s="340"/>
      <c r="F109" s="340"/>
      <c r="G109" s="340"/>
      <c r="H109" s="340"/>
      <c r="I109" s="340"/>
      <c r="J109" s="340"/>
      <c r="K109" s="340"/>
      <c r="L109" s="340"/>
      <c r="M109" s="340"/>
      <c r="N109" s="340"/>
      <c r="O109" s="381" t="str">
        <f t="shared" si="21"/>
        <v xml:space="preserve"> </v>
      </c>
      <c r="P109" s="340"/>
      <c r="Q109" s="340"/>
      <c r="R109" s="340"/>
      <c r="S109" s="341"/>
      <c r="T109" s="341"/>
      <c r="U109" s="341"/>
      <c r="V109" s="341"/>
      <c r="W109" s="341"/>
      <c r="X109" s="341"/>
      <c r="Y109" s="341"/>
      <c r="Z109" s="341"/>
      <c r="AA109" s="341"/>
      <c r="AB109" s="341"/>
      <c r="AC109" s="341"/>
      <c r="AD109" s="341"/>
      <c r="AE109" s="341"/>
      <c r="AF109" s="341"/>
      <c r="AG109" s="341"/>
      <c r="AH109" s="341"/>
      <c r="AI109" s="341"/>
      <c r="AJ109" s="341"/>
      <c r="AK109" s="341"/>
      <c r="AL109" s="341"/>
      <c r="AM109" s="341"/>
      <c r="AN109" s="341"/>
      <c r="AO109" s="341"/>
      <c r="AP109" s="341"/>
      <c r="AQ109" s="341"/>
      <c r="AR109" s="341"/>
      <c r="AS109" s="341"/>
      <c r="AT109" s="341"/>
      <c r="AU109" s="341"/>
      <c r="AV109" s="341"/>
      <c r="AW109" s="341"/>
      <c r="AX109" s="341"/>
      <c r="AY109" s="341"/>
      <c r="AZ109" s="341"/>
      <c r="BA109" s="341"/>
      <c r="BB109" s="341"/>
      <c r="BC109" s="341"/>
      <c r="BD109" s="341"/>
      <c r="BE109" s="341"/>
      <c r="BF109" s="341"/>
      <c r="BG109" s="341"/>
      <c r="BH109" s="341"/>
      <c r="BI109" s="341"/>
      <c r="BJ109" s="341"/>
      <c r="BK109" s="341"/>
      <c r="BL109" s="341"/>
      <c r="BM109" s="341"/>
      <c r="BN109" s="341"/>
      <c r="BO109" s="341"/>
      <c r="BP109" s="341"/>
      <c r="BQ109" s="341"/>
      <c r="BR109" s="341"/>
      <c r="BS109" s="341"/>
      <c r="BT109" s="341"/>
      <c r="BU109" s="341"/>
      <c r="BV109" s="341"/>
      <c r="BW109" s="341"/>
      <c r="BX109" s="341"/>
      <c r="BY109" s="341"/>
      <c r="BZ109" s="341"/>
      <c r="CA109" s="341" t="s">
        <v>296</v>
      </c>
      <c r="CB109" s="341"/>
      <c r="CC109" s="378">
        <f t="shared" si="18"/>
        <v>0</v>
      </c>
      <c r="CD109" s="378">
        <f t="shared" si="22"/>
        <v>0</v>
      </c>
      <c r="CE109" s="378">
        <f t="shared" si="23"/>
        <v>0</v>
      </c>
      <c r="CF109" s="378">
        <f t="shared" si="19"/>
        <v>0</v>
      </c>
      <c r="CG109" s="340"/>
      <c r="CH109" s="340"/>
      <c r="CI109" s="340"/>
      <c r="CJ109" s="379" t="str">
        <f t="shared" si="27"/>
        <v xml:space="preserve"> </v>
      </c>
      <c r="CK109" s="340"/>
      <c r="CL109" s="379" t="str">
        <f t="shared" si="25"/>
        <v xml:space="preserve"> </v>
      </c>
      <c r="CM109" s="340"/>
      <c r="CN109" s="340"/>
      <c r="CO109" s="378" t="str">
        <f t="shared" si="26"/>
        <v xml:space="preserve"> </v>
      </c>
      <c r="CP109" s="340"/>
      <c r="CQ109" s="340"/>
      <c r="CR109" s="340"/>
      <c r="CS109" s="378" t="str">
        <f t="shared" si="20"/>
        <v xml:space="preserve"> </v>
      </c>
      <c r="CT109" s="340"/>
      <c r="CU109" s="340"/>
      <c r="CV109" s="340"/>
      <c r="CW109" s="340"/>
      <c r="CX109" s="340"/>
      <c r="CY109" s="340"/>
      <c r="CZ109" s="340"/>
      <c r="DA109" s="340"/>
      <c r="DB109" s="340"/>
    </row>
    <row r="110" spans="1:106" x14ac:dyDescent="0.25">
      <c r="A110" s="340"/>
      <c r="B110" s="340"/>
      <c r="C110" s="340"/>
      <c r="D110" s="340"/>
      <c r="E110" s="340"/>
      <c r="F110" s="340"/>
      <c r="G110" s="340"/>
      <c r="H110" s="340"/>
      <c r="I110" s="340"/>
      <c r="J110" s="340"/>
      <c r="K110" s="340"/>
      <c r="L110" s="340"/>
      <c r="M110" s="340"/>
      <c r="N110" s="340"/>
      <c r="O110" s="381" t="str">
        <f t="shared" si="21"/>
        <v xml:space="preserve"> </v>
      </c>
      <c r="P110" s="340"/>
      <c r="Q110" s="340"/>
      <c r="R110" s="340"/>
      <c r="S110" s="341"/>
      <c r="T110" s="341"/>
      <c r="U110" s="341"/>
      <c r="V110" s="341"/>
      <c r="W110" s="341"/>
      <c r="X110" s="341"/>
      <c r="Y110" s="341"/>
      <c r="Z110" s="341"/>
      <c r="AA110" s="341"/>
      <c r="AB110" s="341"/>
      <c r="AC110" s="341"/>
      <c r="AD110" s="341"/>
      <c r="AE110" s="341"/>
      <c r="AF110" s="341"/>
      <c r="AG110" s="341"/>
      <c r="AH110" s="341"/>
      <c r="AI110" s="341"/>
      <c r="AJ110" s="341"/>
      <c r="AK110" s="341"/>
      <c r="AL110" s="341"/>
      <c r="AM110" s="341"/>
      <c r="AN110" s="341"/>
      <c r="AO110" s="341"/>
      <c r="AP110" s="341"/>
      <c r="AQ110" s="341"/>
      <c r="AR110" s="341"/>
      <c r="AS110" s="341"/>
      <c r="AT110" s="341"/>
      <c r="AU110" s="341"/>
      <c r="AV110" s="341"/>
      <c r="AW110" s="341"/>
      <c r="AX110" s="341"/>
      <c r="AY110" s="341"/>
      <c r="AZ110" s="341"/>
      <c r="BA110" s="341"/>
      <c r="BB110" s="341"/>
      <c r="BC110" s="341"/>
      <c r="BD110" s="341"/>
      <c r="BE110" s="341"/>
      <c r="BF110" s="341"/>
      <c r="BG110" s="341"/>
      <c r="BH110" s="341"/>
      <c r="BI110" s="341"/>
      <c r="BJ110" s="341"/>
      <c r="BK110" s="341"/>
      <c r="BL110" s="341"/>
      <c r="BM110" s="341"/>
      <c r="BN110" s="341"/>
      <c r="BO110" s="341"/>
      <c r="BP110" s="341"/>
      <c r="BQ110" s="341"/>
      <c r="BR110" s="341"/>
      <c r="BS110" s="341"/>
      <c r="BT110" s="341"/>
      <c r="BU110" s="341"/>
      <c r="BV110" s="341"/>
      <c r="BW110" s="341"/>
      <c r="BX110" s="341"/>
      <c r="BY110" s="341"/>
      <c r="BZ110" s="341"/>
      <c r="CA110" s="341" t="s">
        <v>296</v>
      </c>
      <c r="CB110" s="341"/>
      <c r="CC110" s="378">
        <f t="shared" si="18"/>
        <v>0</v>
      </c>
      <c r="CD110" s="378">
        <f t="shared" si="22"/>
        <v>0</v>
      </c>
      <c r="CE110" s="378">
        <f t="shared" si="23"/>
        <v>0</v>
      </c>
      <c r="CF110" s="378">
        <f t="shared" si="19"/>
        <v>0</v>
      </c>
      <c r="CG110" s="340"/>
      <c r="CH110" s="340"/>
      <c r="CI110" s="340"/>
      <c r="CJ110" s="379" t="str">
        <f t="shared" si="27"/>
        <v xml:space="preserve"> </v>
      </c>
      <c r="CK110" s="340"/>
      <c r="CL110" s="379" t="str">
        <f t="shared" si="25"/>
        <v xml:space="preserve"> </v>
      </c>
      <c r="CM110" s="340"/>
      <c r="CN110" s="340"/>
      <c r="CO110" s="378" t="str">
        <f t="shared" si="26"/>
        <v xml:space="preserve"> </v>
      </c>
      <c r="CP110" s="340"/>
      <c r="CQ110" s="340"/>
      <c r="CR110" s="340"/>
      <c r="CS110" s="378" t="str">
        <f t="shared" si="20"/>
        <v xml:space="preserve"> </v>
      </c>
      <c r="CT110" s="340"/>
      <c r="CU110" s="340"/>
      <c r="CV110" s="340"/>
      <c r="CW110" s="340"/>
      <c r="CX110" s="340"/>
      <c r="CY110" s="340"/>
      <c r="CZ110" s="340"/>
      <c r="DA110" s="340"/>
      <c r="DB110" s="340"/>
    </row>
    <row r="111" spans="1:106" x14ac:dyDescent="0.25">
      <c r="A111" s="340"/>
      <c r="B111" s="340"/>
      <c r="C111" s="340"/>
      <c r="D111" s="340"/>
      <c r="E111" s="340"/>
      <c r="F111" s="340"/>
      <c r="G111" s="340"/>
      <c r="H111" s="340"/>
      <c r="I111" s="340"/>
      <c r="J111" s="340"/>
      <c r="K111" s="340"/>
      <c r="L111" s="340"/>
      <c r="M111" s="340"/>
      <c r="N111" s="340"/>
      <c r="O111" s="381" t="str">
        <f t="shared" si="21"/>
        <v xml:space="preserve"> </v>
      </c>
      <c r="P111" s="340"/>
      <c r="Q111" s="340"/>
      <c r="R111" s="340"/>
      <c r="S111" s="341"/>
      <c r="T111" s="341"/>
      <c r="U111" s="341"/>
      <c r="V111" s="341"/>
      <c r="W111" s="341"/>
      <c r="X111" s="341"/>
      <c r="Y111" s="341"/>
      <c r="Z111" s="341"/>
      <c r="AA111" s="341"/>
      <c r="AB111" s="341"/>
      <c r="AC111" s="341"/>
      <c r="AD111" s="341"/>
      <c r="AE111" s="341"/>
      <c r="AF111" s="341"/>
      <c r="AG111" s="341"/>
      <c r="AH111" s="341"/>
      <c r="AI111" s="341"/>
      <c r="AJ111" s="341"/>
      <c r="AK111" s="341"/>
      <c r="AL111" s="341"/>
      <c r="AM111" s="341"/>
      <c r="AN111" s="341"/>
      <c r="AO111" s="341"/>
      <c r="AP111" s="341"/>
      <c r="AQ111" s="341"/>
      <c r="AR111" s="341"/>
      <c r="AS111" s="341"/>
      <c r="AT111" s="341"/>
      <c r="AU111" s="341"/>
      <c r="AV111" s="341"/>
      <c r="AW111" s="341"/>
      <c r="AX111" s="341"/>
      <c r="AY111" s="341"/>
      <c r="AZ111" s="341"/>
      <c r="BA111" s="341"/>
      <c r="BB111" s="341"/>
      <c r="BC111" s="341"/>
      <c r="BD111" s="341"/>
      <c r="BE111" s="341"/>
      <c r="BF111" s="341"/>
      <c r="BG111" s="341"/>
      <c r="BH111" s="341"/>
      <c r="BI111" s="341"/>
      <c r="BJ111" s="341"/>
      <c r="BK111" s="341"/>
      <c r="BL111" s="341"/>
      <c r="BM111" s="341"/>
      <c r="BN111" s="341"/>
      <c r="BO111" s="341"/>
      <c r="BP111" s="341"/>
      <c r="BQ111" s="341"/>
      <c r="BR111" s="341"/>
      <c r="BS111" s="341"/>
      <c r="BT111" s="341"/>
      <c r="BU111" s="341"/>
      <c r="BV111" s="341"/>
      <c r="BW111" s="341"/>
      <c r="BX111" s="341"/>
      <c r="BY111" s="341"/>
      <c r="BZ111" s="341"/>
      <c r="CA111" s="341" t="s">
        <v>296</v>
      </c>
      <c r="CB111" s="341"/>
      <c r="CC111" s="378">
        <f t="shared" si="18"/>
        <v>0</v>
      </c>
      <c r="CD111" s="378">
        <f t="shared" si="22"/>
        <v>0</v>
      </c>
      <c r="CE111" s="378">
        <f t="shared" si="23"/>
        <v>0</v>
      </c>
      <c r="CF111" s="378">
        <f t="shared" si="19"/>
        <v>0</v>
      </c>
      <c r="CG111" s="340"/>
      <c r="CH111" s="340"/>
      <c r="CI111" s="340"/>
      <c r="CJ111" s="379" t="str">
        <f t="shared" si="27"/>
        <v xml:space="preserve"> </v>
      </c>
      <c r="CK111" s="340"/>
      <c r="CL111" s="379" t="str">
        <f t="shared" si="25"/>
        <v xml:space="preserve"> </v>
      </c>
      <c r="CM111" s="340"/>
      <c r="CN111" s="340"/>
      <c r="CO111" s="378" t="str">
        <f t="shared" si="26"/>
        <v xml:space="preserve"> </v>
      </c>
      <c r="CP111" s="340"/>
      <c r="CQ111" s="340"/>
      <c r="CR111" s="340"/>
      <c r="CS111" s="378" t="str">
        <f t="shared" si="20"/>
        <v xml:space="preserve"> </v>
      </c>
      <c r="CT111" s="340"/>
      <c r="CU111" s="340"/>
      <c r="CV111" s="340"/>
      <c r="CW111" s="340"/>
      <c r="CX111" s="340"/>
      <c r="CY111" s="340"/>
      <c r="CZ111" s="340"/>
      <c r="DA111" s="340"/>
      <c r="DB111" s="340"/>
    </row>
    <row r="112" spans="1:106" x14ac:dyDescent="0.25">
      <c r="A112" s="340"/>
      <c r="B112" s="340"/>
      <c r="C112" s="340"/>
      <c r="D112" s="340"/>
      <c r="E112" s="340"/>
      <c r="F112" s="340"/>
      <c r="G112" s="340"/>
      <c r="H112" s="340"/>
      <c r="I112" s="340"/>
      <c r="J112" s="340"/>
      <c r="K112" s="340"/>
      <c r="L112" s="340"/>
      <c r="M112" s="340"/>
      <c r="N112" s="340"/>
      <c r="O112" s="381" t="str">
        <f t="shared" si="21"/>
        <v xml:space="preserve"> </v>
      </c>
      <c r="P112" s="340"/>
      <c r="Q112" s="340"/>
      <c r="R112" s="340"/>
      <c r="S112" s="341"/>
      <c r="T112" s="341"/>
      <c r="U112" s="341"/>
      <c r="V112" s="341"/>
      <c r="W112" s="341"/>
      <c r="X112" s="341"/>
      <c r="Y112" s="341"/>
      <c r="Z112" s="341"/>
      <c r="AA112" s="341"/>
      <c r="AB112" s="341"/>
      <c r="AC112" s="341"/>
      <c r="AD112" s="341"/>
      <c r="AE112" s="341"/>
      <c r="AF112" s="341"/>
      <c r="AG112" s="341"/>
      <c r="AH112" s="341"/>
      <c r="AI112" s="341"/>
      <c r="AJ112" s="341"/>
      <c r="AK112" s="341"/>
      <c r="AL112" s="341"/>
      <c r="AM112" s="341"/>
      <c r="AN112" s="341"/>
      <c r="AO112" s="341"/>
      <c r="AP112" s="341"/>
      <c r="AQ112" s="341"/>
      <c r="AR112" s="341"/>
      <c r="AS112" s="341"/>
      <c r="AT112" s="341"/>
      <c r="AU112" s="341"/>
      <c r="AV112" s="341"/>
      <c r="AW112" s="341"/>
      <c r="AX112" s="341"/>
      <c r="AY112" s="341"/>
      <c r="AZ112" s="341"/>
      <c r="BA112" s="341"/>
      <c r="BB112" s="341"/>
      <c r="BC112" s="341"/>
      <c r="BD112" s="341"/>
      <c r="BE112" s="341"/>
      <c r="BF112" s="341"/>
      <c r="BG112" s="341"/>
      <c r="BH112" s="341"/>
      <c r="BI112" s="341"/>
      <c r="BJ112" s="341"/>
      <c r="BK112" s="341"/>
      <c r="BL112" s="341"/>
      <c r="BM112" s="341"/>
      <c r="BN112" s="341"/>
      <c r="BO112" s="341"/>
      <c r="BP112" s="341"/>
      <c r="BQ112" s="341"/>
      <c r="BR112" s="341"/>
      <c r="BS112" s="341"/>
      <c r="BT112" s="341"/>
      <c r="BU112" s="341"/>
      <c r="BV112" s="341"/>
      <c r="BW112" s="341"/>
      <c r="BX112" s="341"/>
      <c r="BY112" s="341"/>
      <c r="BZ112" s="341"/>
      <c r="CA112" s="341" t="s">
        <v>296</v>
      </c>
      <c r="CB112" s="341"/>
      <c r="CC112" s="378">
        <f t="shared" si="18"/>
        <v>0</v>
      </c>
      <c r="CD112" s="378">
        <f t="shared" si="22"/>
        <v>0</v>
      </c>
      <c r="CE112" s="378">
        <f t="shared" si="23"/>
        <v>0</v>
      </c>
      <c r="CF112" s="378">
        <f t="shared" si="19"/>
        <v>0</v>
      </c>
      <c r="CG112" s="340"/>
      <c r="CH112" s="340"/>
      <c r="CI112" s="340"/>
      <c r="CJ112" s="379" t="str">
        <f t="shared" si="27"/>
        <v xml:space="preserve"> </v>
      </c>
      <c r="CK112" s="340"/>
      <c r="CL112" s="379" t="str">
        <f t="shared" si="25"/>
        <v xml:space="preserve"> </v>
      </c>
      <c r="CM112" s="340"/>
      <c r="CN112" s="340"/>
      <c r="CO112" s="378" t="str">
        <f t="shared" si="26"/>
        <v xml:space="preserve"> </v>
      </c>
      <c r="CP112" s="340"/>
      <c r="CQ112" s="340"/>
      <c r="CR112" s="340"/>
      <c r="CS112" s="378" t="str">
        <f t="shared" si="20"/>
        <v xml:space="preserve"> </v>
      </c>
      <c r="CT112" s="340"/>
      <c r="CU112" s="340"/>
      <c r="CV112" s="340"/>
      <c r="CW112" s="340"/>
      <c r="CX112" s="340"/>
      <c r="CY112" s="340"/>
      <c r="CZ112" s="340"/>
      <c r="DA112" s="340"/>
      <c r="DB112" s="340"/>
    </row>
    <row r="113" spans="1:106" x14ac:dyDescent="0.25">
      <c r="A113" s="340"/>
      <c r="B113" s="340"/>
      <c r="C113" s="340"/>
      <c r="D113" s="340"/>
      <c r="E113" s="340"/>
      <c r="F113" s="340"/>
      <c r="G113" s="340"/>
      <c r="H113" s="340"/>
      <c r="I113" s="340"/>
      <c r="J113" s="340"/>
      <c r="K113" s="340"/>
      <c r="L113" s="340"/>
      <c r="M113" s="340"/>
      <c r="N113" s="340"/>
      <c r="O113" s="381" t="str">
        <f t="shared" si="21"/>
        <v xml:space="preserve"> </v>
      </c>
      <c r="P113" s="340"/>
      <c r="Q113" s="340"/>
      <c r="R113" s="340"/>
      <c r="S113" s="341"/>
      <c r="T113" s="341"/>
      <c r="U113" s="341"/>
      <c r="V113" s="341"/>
      <c r="W113" s="341"/>
      <c r="X113" s="341"/>
      <c r="Y113" s="341"/>
      <c r="Z113" s="341"/>
      <c r="AA113" s="341"/>
      <c r="AB113" s="341"/>
      <c r="AC113" s="341"/>
      <c r="AD113" s="341"/>
      <c r="AE113" s="341"/>
      <c r="AF113" s="341"/>
      <c r="AG113" s="341"/>
      <c r="AH113" s="341"/>
      <c r="AI113" s="341"/>
      <c r="AJ113" s="341"/>
      <c r="AK113" s="341"/>
      <c r="AL113" s="341"/>
      <c r="AM113" s="341"/>
      <c r="AN113" s="341"/>
      <c r="AO113" s="341"/>
      <c r="AP113" s="341"/>
      <c r="AQ113" s="341"/>
      <c r="AR113" s="341"/>
      <c r="AS113" s="341"/>
      <c r="AT113" s="341"/>
      <c r="AU113" s="341"/>
      <c r="AV113" s="341"/>
      <c r="AW113" s="341"/>
      <c r="AX113" s="341"/>
      <c r="AY113" s="341"/>
      <c r="AZ113" s="341"/>
      <c r="BA113" s="341"/>
      <c r="BB113" s="341"/>
      <c r="BC113" s="341"/>
      <c r="BD113" s="341"/>
      <c r="BE113" s="341"/>
      <c r="BF113" s="341"/>
      <c r="BG113" s="341"/>
      <c r="BH113" s="341"/>
      <c r="BI113" s="341"/>
      <c r="BJ113" s="341"/>
      <c r="BK113" s="341"/>
      <c r="BL113" s="341"/>
      <c r="BM113" s="341"/>
      <c r="BN113" s="341"/>
      <c r="BO113" s="341"/>
      <c r="BP113" s="341"/>
      <c r="BQ113" s="341"/>
      <c r="BR113" s="341"/>
      <c r="BS113" s="341"/>
      <c r="BT113" s="341"/>
      <c r="BU113" s="341"/>
      <c r="BV113" s="341"/>
      <c r="BW113" s="341"/>
      <c r="BX113" s="341"/>
      <c r="BY113" s="341"/>
      <c r="BZ113" s="341"/>
      <c r="CA113" s="341" t="s">
        <v>296</v>
      </c>
      <c r="CB113" s="341"/>
      <c r="CC113" s="378">
        <f t="shared" si="18"/>
        <v>0</v>
      </c>
      <c r="CD113" s="378">
        <f t="shared" si="22"/>
        <v>0</v>
      </c>
      <c r="CE113" s="378">
        <f t="shared" si="23"/>
        <v>0</v>
      </c>
      <c r="CF113" s="378">
        <f t="shared" si="19"/>
        <v>0</v>
      </c>
      <c r="CG113" s="340"/>
      <c r="CH113" s="340"/>
      <c r="CI113" s="340"/>
      <c r="CJ113" s="379" t="str">
        <f t="shared" si="27"/>
        <v xml:space="preserve"> </v>
      </c>
      <c r="CK113" s="340"/>
      <c r="CL113" s="379" t="str">
        <f t="shared" si="25"/>
        <v xml:space="preserve"> </v>
      </c>
      <c r="CM113" s="340"/>
      <c r="CN113" s="340"/>
      <c r="CO113" s="378" t="str">
        <f t="shared" si="26"/>
        <v xml:space="preserve"> </v>
      </c>
      <c r="CP113" s="340"/>
      <c r="CQ113" s="340"/>
      <c r="CR113" s="340"/>
      <c r="CS113" s="378" t="str">
        <f t="shared" si="20"/>
        <v xml:space="preserve"> </v>
      </c>
      <c r="CT113" s="340"/>
      <c r="CU113" s="340"/>
      <c r="CV113" s="340"/>
      <c r="CW113" s="340"/>
      <c r="CX113" s="340"/>
      <c r="CY113" s="340"/>
      <c r="CZ113" s="340"/>
      <c r="DA113" s="340"/>
      <c r="DB113" s="340"/>
    </row>
    <row r="114" spans="1:106" x14ac:dyDescent="0.25">
      <c r="A114" s="340"/>
      <c r="B114" s="340"/>
      <c r="C114" s="340"/>
      <c r="D114" s="340"/>
      <c r="E114" s="340"/>
      <c r="F114" s="340"/>
      <c r="G114" s="340"/>
      <c r="H114" s="340"/>
      <c r="I114" s="340"/>
      <c r="J114" s="340"/>
      <c r="K114" s="340"/>
      <c r="L114" s="340"/>
      <c r="M114" s="340"/>
      <c r="N114" s="340"/>
      <c r="O114" s="381" t="str">
        <f t="shared" si="21"/>
        <v xml:space="preserve"> </v>
      </c>
      <c r="P114" s="340"/>
      <c r="Q114" s="340"/>
      <c r="R114" s="340"/>
      <c r="S114" s="341"/>
      <c r="T114" s="341"/>
      <c r="U114" s="341"/>
      <c r="V114" s="341"/>
      <c r="W114" s="341"/>
      <c r="X114" s="341"/>
      <c r="Y114" s="341"/>
      <c r="Z114" s="341"/>
      <c r="AA114" s="341"/>
      <c r="AB114" s="341"/>
      <c r="AC114" s="341"/>
      <c r="AD114" s="341"/>
      <c r="AE114" s="341"/>
      <c r="AF114" s="341"/>
      <c r="AG114" s="341"/>
      <c r="AH114" s="341"/>
      <c r="AI114" s="341"/>
      <c r="AJ114" s="341"/>
      <c r="AK114" s="341"/>
      <c r="AL114" s="341"/>
      <c r="AM114" s="341"/>
      <c r="AN114" s="341"/>
      <c r="AO114" s="341"/>
      <c r="AP114" s="341"/>
      <c r="AQ114" s="341"/>
      <c r="AR114" s="341"/>
      <c r="AS114" s="341"/>
      <c r="AT114" s="341"/>
      <c r="AU114" s="341"/>
      <c r="AV114" s="341"/>
      <c r="AW114" s="341"/>
      <c r="AX114" s="341"/>
      <c r="AY114" s="341"/>
      <c r="AZ114" s="341"/>
      <c r="BA114" s="341"/>
      <c r="BB114" s="341"/>
      <c r="BC114" s="341"/>
      <c r="BD114" s="341"/>
      <c r="BE114" s="341"/>
      <c r="BF114" s="341"/>
      <c r="BG114" s="341"/>
      <c r="BH114" s="341"/>
      <c r="BI114" s="341"/>
      <c r="BJ114" s="341"/>
      <c r="BK114" s="341"/>
      <c r="BL114" s="341"/>
      <c r="BM114" s="341"/>
      <c r="BN114" s="341"/>
      <c r="BO114" s="341"/>
      <c r="BP114" s="341"/>
      <c r="BQ114" s="341"/>
      <c r="BR114" s="341"/>
      <c r="BS114" s="341"/>
      <c r="BT114" s="341"/>
      <c r="BU114" s="341"/>
      <c r="BV114" s="341"/>
      <c r="BW114" s="341"/>
      <c r="BX114" s="341"/>
      <c r="BY114" s="341"/>
      <c r="BZ114" s="341"/>
      <c r="CA114" s="341" t="s">
        <v>296</v>
      </c>
      <c r="CB114" s="341"/>
      <c r="CC114" s="378">
        <f t="shared" si="18"/>
        <v>0</v>
      </c>
      <c r="CD114" s="378">
        <f t="shared" si="22"/>
        <v>0</v>
      </c>
      <c r="CE114" s="378">
        <f t="shared" si="23"/>
        <v>0</v>
      </c>
      <c r="CF114" s="378">
        <f t="shared" si="19"/>
        <v>0</v>
      </c>
      <c r="CG114" s="340"/>
      <c r="CH114" s="340"/>
      <c r="CI114" s="340"/>
      <c r="CJ114" s="379" t="str">
        <f t="shared" si="27"/>
        <v xml:space="preserve"> </v>
      </c>
      <c r="CK114" s="340"/>
      <c r="CL114" s="379" t="str">
        <f t="shared" si="25"/>
        <v xml:space="preserve"> </v>
      </c>
      <c r="CM114" s="340"/>
      <c r="CN114" s="340"/>
      <c r="CO114" s="378" t="str">
        <f t="shared" si="26"/>
        <v xml:space="preserve"> </v>
      </c>
      <c r="CP114" s="340"/>
      <c r="CQ114" s="340"/>
      <c r="CR114" s="340"/>
      <c r="CS114" s="378" t="str">
        <f t="shared" si="20"/>
        <v xml:space="preserve"> </v>
      </c>
      <c r="CT114" s="340"/>
      <c r="CU114" s="340"/>
      <c r="CV114" s="340"/>
      <c r="CW114" s="340"/>
      <c r="CX114" s="340"/>
      <c r="CY114" s="340"/>
      <c r="CZ114" s="340"/>
      <c r="DA114" s="340"/>
      <c r="DB114" s="340"/>
    </row>
    <row r="115" spans="1:106" x14ac:dyDescent="0.25">
      <c r="A115" s="340"/>
      <c r="B115" s="340"/>
      <c r="C115" s="340"/>
      <c r="D115" s="340"/>
      <c r="E115" s="340"/>
      <c r="F115" s="340"/>
      <c r="G115" s="340"/>
      <c r="H115" s="340"/>
      <c r="I115" s="340"/>
      <c r="J115" s="340"/>
      <c r="K115" s="340"/>
      <c r="L115" s="340"/>
      <c r="M115" s="340"/>
      <c r="N115" s="340"/>
      <c r="O115" s="381" t="str">
        <f t="shared" si="21"/>
        <v xml:space="preserve"> </v>
      </c>
      <c r="P115" s="340"/>
      <c r="Q115" s="340"/>
      <c r="R115" s="340"/>
      <c r="S115" s="341"/>
      <c r="T115" s="341"/>
      <c r="U115" s="341"/>
      <c r="V115" s="341"/>
      <c r="W115" s="341"/>
      <c r="X115" s="341"/>
      <c r="Y115" s="341"/>
      <c r="Z115" s="341"/>
      <c r="AA115" s="341"/>
      <c r="AB115" s="341"/>
      <c r="AC115" s="341"/>
      <c r="AD115" s="341"/>
      <c r="AE115" s="341"/>
      <c r="AF115" s="341"/>
      <c r="AG115" s="341"/>
      <c r="AH115" s="341"/>
      <c r="AI115" s="341"/>
      <c r="AJ115" s="341"/>
      <c r="AK115" s="341"/>
      <c r="AL115" s="341"/>
      <c r="AM115" s="341"/>
      <c r="AN115" s="341"/>
      <c r="AO115" s="341"/>
      <c r="AP115" s="341"/>
      <c r="AQ115" s="341"/>
      <c r="AR115" s="341"/>
      <c r="AS115" s="341"/>
      <c r="AT115" s="341"/>
      <c r="AU115" s="341"/>
      <c r="AV115" s="341"/>
      <c r="AW115" s="341"/>
      <c r="AX115" s="341"/>
      <c r="AY115" s="341"/>
      <c r="AZ115" s="341"/>
      <c r="BA115" s="341"/>
      <c r="BB115" s="341"/>
      <c r="BC115" s="341"/>
      <c r="BD115" s="341"/>
      <c r="BE115" s="341"/>
      <c r="BF115" s="341"/>
      <c r="BG115" s="341"/>
      <c r="BH115" s="341"/>
      <c r="BI115" s="341"/>
      <c r="BJ115" s="341"/>
      <c r="BK115" s="341"/>
      <c r="BL115" s="341"/>
      <c r="BM115" s="341"/>
      <c r="BN115" s="341"/>
      <c r="BO115" s="341"/>
      <c r="BP115" s="341"/>
      <c r="BQ115" s="341"/>
      <c r="BR115" s="341"/>
      <c r="BS115" s="341"/>
      <c r="BT115" s="341"/>
      <c r="BU115" s="341"/>
      <c r="BV115" s="341"/>
      <c r="BW115" s="341"/>
      <c r="BX115" s="341"/>
      <c r="BY115" s="341"/>
      <c r="BZ115" s="341"/>
      <c r="CA115" s="341" t="s">
        <v>296</v>
      </c>
      <c r="CB115" s="341"/>
      <c r="CC115" s="378">
        <f t="shared" si="18"/>
        <v>0</v>
      </c>
      <c r="CD115" s="378">
        <f t="shared" si="22"/>
        <v>0</v>
      </c>
      <c r="CE115" s="378">
        <f t="shared" si="23"/>
        <v>0</v>
      </c>
      <c r="CF115" s="378">
        <f t="shared" si="19"/>
        <v>0</v>
      </c>
      <c r="CG115" s="340"/>
      <c r="CH115" s="340"/>
      <c r="CI115" s="340"/>
      <c r="CJ115" s="379" t="str">
        <f t="shared" si="27"/>
        <v xml:space="preserve"> </v>
      </c>
      <c r="CK115" s="340"/>
      <c r="CL115" s="379" t="str">
        <f t="shared" si="25"/>
        <v xml:space="preserve"> </v>
      </c>
      <c r="CM115" s="340"/>
      <c r="CN115" s="340"/>
      <c r="CO115" s="378" t="str">
        <f t="shared" si="26"/>
        <v xml:space="preserve"> </v>
      </c>
      <c r="CP115" s="340"/>
      <c r="CQ115" s="340"/>
      <c r="CR115" s="340"/>
      <c r="CS115" s="378" t="str">
        <f t="shared" si="20"/>
        <v xml:space="preserve"> </v>
      </c>
      <c r="CT115" s="340"/>
      <c r="CU115" s="340"/>
      <c r="CV115" s="340"/>
      <c r="CW115" s="340"/>
      <c r="CX115" s="340"/>
      <c r="CY115" s="340"/>
      <c r="CZ115" s="340"/>
      <c r="DA115" s="340"/>
      <c r="DB115" s="340"/>
    </row>
    <row r="116" spans="1:106" x14ac:dyDescent="0.25">
      <c r="A116" s="340"/>
      <c r="B116" s="340"/>
      <c r="C116" s="340"/>
      <c r="D116" s="340"/>
      <c r="E116" s="340"/>
      <c r="F116" s="340"/>
      <c r="G116" s="340"/>
      <c r="H116" s="340"/>
      <c r="I116" s="340"/>
      <c r="J116" s="340"/>
      <c r="K116" s="340"/>
      <c r="L116" s="340"/>
      <c r="M116" s="340"/>
      <c r="N116" s="340"/>
      <c r="O116" s="381" t="str">
        <f t="shared" si="21"/>
        <v xml:space="preserve"> </v>
      </c>
      <c r="P116" s="340"/>
      <c r="Q116" s="340"/>
      <c r="R116" s="340"/>
      <c r="S116" s="341"/>
      <c r="T116" s="341"/>
      <c r="U116" s="341"/>
      <c r="V116" s="341"/>
      <c r="W116" s="341"/>
      <c r="X116" s="341"/>
      <c r="Y116" s="341"/>
      <c r="Z116" s="341"/>
      <c r="AA116" s="341"/>
      <c r="AB116" s="341"/>
      <c r="AC116" s="341"/>
      <c r="AD116" s="341"/>
      <c r="AE116" s="341"/>
      <c r="AF116" s="341"/>
      <c r="AG116" s="341"/>
      <c r="AH116" s="341"/>
      <c r="AI116" s="341"/>
      <c r="AJ116" s="341"/>
      <c r="AK116" s="341"/>
      <c r="AL116" s="341"/>
      <c r="AM116" s="341"/>
      <c r="AN116" s="341"/>
      <c r="AO116" s="341"/>
      <c r="AP116" s="341"/>
      <c r="AQ116" s="341"/>
      <c r="AR116" s="341"/>
      <c r="AS116" s="341"/>
      <c r="AT116" s="341"/>
      <c r="AU116" s="341"/>
      <c r="AV116" s="341"/>
      <c r="AW116" s="341"/>
      <c r="AX116" s="341"/>
      <c r="AY116" s="341"/>
      <c r="AZ116" s="341"/>
      <c r="BA116" s="341"/>
      <c r="BB116" s="341"/>
      <c r="BC116" s="341"/>
      <c r="BD116" s="341"/>
      <c r="BE116" s="341"/>
      <c r="BF116" s="341"/>
      <c r="BG116" s="341"/>
      <c r="BH116" s="341"/>
      <c r="BI116" s="341"/>
      <c r="BJ116" s="341"/>
      <c r="BK116" s="341"/>
      <c r="BL116" s="341"/>
      <c r="BM116" s="341"/>
      <c r="BN116" s="341"/>
      <c r="BO116" s="341"/>
      <c r="BP116" s="341"/>
      <c r="BQ116" s="341"/>
      <c r="BR116" s="341"/>
      <c r="BS116" s="341"/>
      <c r="BT116" s="341"/>
      <c r="BU116" s="341"/>
      <c r="BV116" s="341"/>
      <c r="BW116" s="341"/>
      <c r="BX116" s="341"/>
      <c r="BY116" s="341"/>
      <c r="BZ116" s="341"/>
      <c r="CA116" s="341" t="s">
        <v>296</v>
      </c>
      <c r="CB116" s="341"/>
      <c r="CC116" s="378">
        <f t="shared" si="18"/>
        <v>0</v>
      </c>
      <c r="CD116" s="378">
        <f t="shared" si="22"/>
        <v>0</v>
      </c>
      <c r="CE116" s="378">
        <f t="shared" si="23"/>
        <v>0</v>
      </c>
      <c r="CF116" s="378">
        <f t="shared" si="19"/>
        <v>0</v>
      </c>
      <c r="CG116" s="340"/>
      <c r="CH116" s="340"/>
      <c r="CI116" s="340"/>
      <c r="CJ116" s="379" t="str">
        <f t="shared" si="27"/>
        <v xml:space="preserve"> </v>
      </c>
      <c r="CK116" s="340"/>
      <c r="CL116" s="379" t="str">
        <f t="shared" si="25"/>
        <v xml:space="preserve"> </v>
      </c>
      <c r="CM116" s="340"/>
      <c r="CN116" s="340"/>
      <c r="CO116" s="378" t="str">
        <f t="shared" si="26"/>
        <v xml:space="preserve"> </v>
      </c>
      <c r="CP116" s="340"/>
      <c r="CQ116" s="340"/>
      <c r="CR116" s="340"/>
      <c r="CS116" s="378" t="str">
        <f t="shared" si="20"/>
        <v xml:space="preserve"> </v>
      </c>
      <c r="CT116" s="340"/>
      <c r="CU116" s="340"/>
      <c r="CV116" s="340"/>
      <c r="CW116" s="340"/>
      <c r="CX116" s="340"/>
      <c r="CY116" s="340"/>
      <c r="CZ116" s="340"/>
      <c r="DA116" s="340"/>
      <c r="DB116" s="340"/>
    </row>
    <row r="117" spans="1:106" x14ac:dyDescent="0.25">
      <c r="A117" s="340"/>
      <c r="B117" s="340"/>
      <c r="C117" s="340"/>
      <c r="D117" s="340"/>
      <c r="E117" s="340"/>
      <c r="F117" s="340"/>
      <c r="G117" s="340"/>
      <c r="H117" s="340"/>
      <c r="I117" s="340"/>
      <c r="J117" s="340"/>
      <c r="K117" s="340"/>
      <c r="L117" s="340"/>
      <c r="M117" s="340"/>
      <c r="N117" s="340"/>
      <c r="O117" s="381" t="str">
        <f t="shared" si="21"/>
        <v xml:space="preserve"> </v>
      </c>
      <c r="P117" s="340"/>
      <c r="Q117" s="340"/>
      <c r="R117" s="340"/>
      <c r="S117" s="341"/>
      <c r="T117" s="341"/>
      <c r="U117" s="341"/>
      <c r="V117" s="341"/>
      <c r="W117" s="341"/>
      <c r="X117" s="341"/>
      <c r="Y117" s="341"/>
      <c r="Z117" s="341"/>
      <c r="AA117" s="341"/>
      <c r="AB117" s="341"/>
      <c r="AC117" s="341"/>
      <c r="AD117" s="341"/>
      <c r="AE117" s="341"/>
      <c r="AF117" s="341"/>
      <c r="AG117" s="341"/>
      <c r="AH117" s="341"/>
      <c r="AI117" s="341"/>
      <c r="AJ117" s="341"/>
      <c r="AK117" s="341"/>
      <c r="AL117" s="341"/>
      <c r="AM117" s="341"/>
      <c r="AN117" s="341"/>
      <c r="AO117" s="341"/>
      <c r="AP117" s="341"/>
      <c r="AQ117" s="341"/>
      <c r="AR117" s="341"/>
      <c r="AS117" s="341"/>
      <c r="AT117" s="341"/>
      <c r="AU117" s="341"/>
      <c r="AV117" s="341"/>
      <c r="AW117" s="341"/>
      <c r="AX117" s="341"/>
      <c r="AY117" s="341"/>
      <c r="AZ117" s="341"/>
      <c r="BA117" s="341"/>
      <c r="BB117" s="341"/>
      <c r="BC117" s="341"/>
      <c r="BD117" s="341"/>
      <c r="BE117" s="341"/>
      <c r="BF117" s="341"/>
      <c r="BG117" s="341"/>
      <c r="BH117" s="341"/>
      <c r="BI117" s="341"/>
      <c r="BJ117" s="341"/>
      <c r="BK117" s="341"/>
      <c r="BL117" s="341"/>
      <c r="BM117" s="341"/>
      <c r="BN117" s="341"/>
      <c r="BO117" s="341"/>
      <c r="BP117" s="341"/>
      <c r="BQ117" s="341"/>
      <c r="BR117" s="341"/>
      <c r="BS117" s="341"/>
      <c r="BT117" s="341"/>
      <c r="BU117" s="341"/>
      <c r="BV117" s="341"/>
      <c r="BW117" s="341"/>
      <c r="BX117" s="341"/>
      <c r="BY117" s="341"/>
      <c r="BZ117" s="341"/>
      <c r="CA117" s="341" t="s">
        <v>296</v>
      </c>
      <c r="CB117" s="341"/>
      <c r="CC117" s="378">
        <f t="shared" si="18"/>
        <v>0</v>
      </c>
      <c r="CD117" s="378">
        <f t="shared" si="22"/>
        <v>0</v>
      </c>
      <c r="CE117" s="378">
        <f t="shared" si="23"/>
        <v>0</v>
      </c>
      <c r="CF117" s="378">
        <f t="shared" si="19"/>
        <v>0</v>
      </c>
      <c r="CG117" s="340"/>
      <c r="CH117" s="340"/>
      <c r="CI117" s="340"/>
      <c r="CJ117" s="379" t="str">
        <f t="shared" si="27"/>
        <v xml:space="preserve"> </v>
      </c>
      <c r="CK117" s="340"/>
      <c r="CL117" s="379" t="str">
        <f t="shared" si="25"/>
        <v xml:space="preserve"> </v>
      </c>
      <c r="CM117" s="340"/>
      <c r="CN117" s="340"/>
      <c r="CO117" s="378" t="str">
        <f t="shared" si="26"/>
        <v xml:space="preserve"> </v>
      </c>
      <c r="CP117" s="340"/>
      <c r="CQ117" s="340"/>
      <c r="CR117" s="340"/>
      <c r="CS117" s="378" t="str">
        <f t="shared" si="20"/>
        <v xml:space="preserve"> </v>
      </c>
      <c r="CT117" s="340"/>
      <c r="CU117" s="340"/>
      <c r="CV117" s="340"/>
      <c r="CW117" s="340"/>
      <c r="CX117" s="340"/>
      <c r="CY117" s="340"/>
      <c r="CZ117" s="340"/>
      <c r="DA117" s="340"/>
      <c r="DB117" s="340"/>
    </row>
    <row r="118" spans="1:106" x14ac:dyDescent="0.25">
      <c r="A118" s="340"/>
      <c r="B118" s="340"/>
      <c r="C118" s="340"/>
      <c r="D118" s="340"/>
      <c r="E118" s="340"/>
      <c r="F118" s="340"/>
      <c r="G118" s="340"/>
      <c r="H118" s="340"/>
      <c r="I118" s="340"/>
      <c r="J118" s="340"/>
      <c r="K118" s="340"/>
      <c r="L118" s="340"/>
      <c r="M118" s="340"/>
      <c r="N118" s="340"/>
      <c r="O118" s="381" t="str">
        <f t="shared" si="21"/>
        <v xml:space="preserve"> </v>
      </c>
      <c r="P118" s="340"/>
      <c r="Q118" s="340"/>
      <c r="R118" s="340"/>
      <c r="S118" s="341"/>
      <c r="T118" s="341"/>
      <c r="U118" s="341"/>
      <c r="V118" s="341"/>
      <c r="W118" s="341"/>
      <c r="X118" s="341"/>
      <c r="Y118" s="341"/>
      <c r="Z118" s="341"/>
      <c r="AA118" s="341"/>
      <c r="AB118" s="341"/>
      <c r="AC118" s="341"/>
      <c r="AD118" s="341"/>
      <c r="AE118" s="341"/>
      <c r="AF118" s="341"/>
      <c r="AG118" s="341"/>
      <c r="AH118" s="341"/>
      <c r="AI118" s="341"/>
      <c r="AJ118" s="341"/>
      <c r="AK118" s="341"/>
      <c r="AL118" s="341"/>
      <c r="AM118" s="341"/>
      <c r="AN118" s="341"/>
      <c r="AO118" s="341"/>
      <c r="AP118" s="341"/>
      <c r="AQ118" s="341"/>
      <c r="AR118" s="341"/>
      <c r="AS118" s="341"/>
      <c r="AT118" s="341"/>
      <c r="AU118" s="341"/>
      <c r="AV118" s="341"/>
      <c r="AW118" s="341"/>
      <c r="AX118" s="341"/>
      <c r="AY118" s="341"/>
      <c r="AZ118" s="341"/>
      <c r="BA118" s="341"/>
      <c r="BB118" s="341"/>
      <c r="BC118" s="341"/>
      <c r="BD118" s="341"/>
      <c r="BE118" s="341"/>
      <c r="BF118" s="341"/>
      <c r="BG118" s="341"/>
      <c r="BH118" s="341"/>
      <c r="BI118" s="341"/>
      <c r="BJ118" s="341"/>
      <c r="BK118" s="341"/>
      <c r="BL118" s="341"/>
      <c r="BM118" s="341"/>
      <c r="BN118" s="341"/>
      <c r="BO118" s="341"/>
      <c r="BP118" s="341"/>
      <c r="BQ118" s="341"/>
      <c r="BR118" s="341"/>
      <c r="BS118" s="341"/>
      <c r="BT118" s="341"/>
      <c r="BU118" s="341"/>
      <c r="BV118" s="341"/>
      <c r="BW118" s="341"/>
      <c r="BX118" s="341"/>
      <c r="BY118" s="341"/>
      <c r="BZ118" s="341"/>
      <c r="CA118" s="341" t="s">
        <v>296</v>
      </c>
      <c r="CB118" s="341"/>
      <c r="CC118" s="378">
        <f t="shared" si="18"/>
        <v>0</v>
      </c>
      <c r="CD118" s="378">
        <f t="shared" si="22"/>
        <v>0</v>
      </c>
      <c r="CE118" s="378">
        <f t="shared" si="23"/>
        <v>0</v>
      </c>
      <c r="CF118" s="378">
        <f t="shared" si="19"/>
        <v>0</v>
      </c>
      <c r="CG118" s="340"/>
      <c r="CH118" s="340"/>
      <c r="CI118" s="340"/>
      <c r="CJ118" s="379" t="str">
        <f t="shared" si="27"/>
        <v xml:space="preserve"> </v>
      </c>
      <c r="CK118" s="340"/>
      <c r="CL118" s="379" t="str">
        <f t="shared" si="25"/>
        <v xml:space="preserve"> </v>
      </c>
      <c r="CM118" s="340"/>
      <c r="CN118" s="340"/>
      <c r="CO118" s="378" t="str">
        <f t="shared" si="26"/>
        <v xml:space="preserve"> </v>
      </c>
      <c r="CP118" s="340"/>
      <c r="CQ118" s="340"/>
      <c r="CR118" s="340"/>
      <c r="CS118" s="378" t="str">
        <f t="shared" si="20"/>
        <v xml:space="preserve"> </v>
      </c>
      <c r="CT118" s="340"/>
      <c r="CU118" s="340"/>
      <c r="CV118" s="340"/>
      <c r="CW118" s="340"/>
      <c r="CX118" s="340"/>
      <c r="CY118" s="340"/>
      <c r="CZ118" s="340"/>
      <c r="DA118" s="340"/>
      <c r="DB118" s="340"/>
    </row>
    <row r="119" spans="1:106" x14ac:dyDescent="0.25">
      <c r="A119" s="340"/>
      <c r="B119" s="340"/>
      <c r="C119" s="340"/>
      <c r="D119" s="340"/>
      <c r="E119" s="340"/>
      <c r="F119" s="340"/>
      <c r="G119" s="340"/>
      <c r="H119" s="340"/>
      <c r="I119" s="340"/>
      <c r="J119" s="340"/>
      <c r="K119" s="340"/>
      <c r="L119" s="340"/>
      <c r="M119" s="340"/>
      <c r="N119" s="340"/>
      <c r="O119" s="381" t="str">
        <f t="shared" si="21"/>
        <v xml:space="preserve"> </v>
      </c>
      <c r="P119" s="340"/>
      <c r="Q119" s="340"/>
      <c r="R119" s="340"/>
      <c r="S119" s="341"/>
      <c r="T119" s="341"/>
      <c r="U119" s="341"/>
      <c r="V119" s="341"/>
      <c r="W119" s="341"/>
      <c r="X119" s="341"/>
      <c r="Y119" s="341"/>
      <c r="Z119" s="341"/>
      <c r="AA119" s="341"/>
      <c r="AB119" s="341"/>
      <c r="AC119" s="341"/>
      <c r="AD119" s="341"/>
      <c r="AE119" s="341"/>
      <c r="AF119" s="341"/>
      <c r="AG119" s="341"/>
      <c r="AH119" s="341"/>
      <c r="AI119" s="341"/>
      <c r="AJ119" s="341"/>
      <c r="AK119" s="341"/>
      <c r="AL119" s="341"/>
      <c r="AM119" s="341"/>
      <c r="AN119" s="341"/>
      <c r="AO119" s="341"/>
      <c r="AP119" s="341"/>
      <c r="AQ119" s="341"/>
      <c r="AR119" s="341"/>
      <c r="AS119" s="341"/>
      <c r="AT119" s="341"/>
      <c r="AU119" s="341"/>
      <c r="AV119" s="341"/>
      <c r="AW119" s="341"/>
      <c r="AX119" s="341"/>
      <c r="AY119" s="341"/>
      <c r="AZ119" s="341"/>
      <c r="BA119" s="341"/>
      <c r="BB119" s="341"/>
      <c r="BC119" s="341"/>
      <c r="BD119" s="341"/>
      <c r="BE119" s="341"/>
      <c r="BF119" s="341"/>
      <c r="BG119" s="341"/>
      <c r="BH119" s="341"/>
      <c r="BI119" s="341"/>
      <c r="BJ119" s="341"/>
      <c r="BK119" s="341"/>
      <c r="BL119" s="341"/>
      <c r="BM119" s="341"/>
      <c r="BN119" s="341"/>
      <c r="BO119" s="341"/>
      <c r="BP119" s="341"/>
      <c r="BQ119" s="341"/>
      <c r="BR119" s="341"/>
      <c r="BS119" s="341"/>
      <c r="BT119" s="341"/>
      <c r="BU119" s="341"/>
      <c r="BV119" s="341"/>
      <c r="BW119" s="341"/>
      <c r="BX119" s="341"/>
      <c r="BY119" s="341"/>
      <c r="BZ119" s="341"/>
      <c r="CA119" s="341" t="s">
        <v>296</v>
      </c>
      <c r="CB119" s="341"/>
      <c r="CC119" s="378">
        <f t="shared" si="18"/>
        <v>0</v>
      </c>
      <c r="CD119" s="378">
        <f t="shared" si="22"/>
        <v>0</v>
      </c>
      <c r="CE119" s="378">
        <f t="shared" si="23"/>
        <v>0</v>
      </c>
      <c r="CF119" s="378">
        <f t="shared" si="19"/>
        <v>0</v>
      </c>
      <c r="CG119" s="340"/>
      <c r="CH119" s="340"/>
      <c r="CI119" s="340"/>
      <c r="CJ119" s="379" t="str">
        <f t="shared" si="27"/>
        <v xml:space="preserve"> </v>
      </c>
      <c r="CK119" s="340"/>
      <c r="CL119" s="379" t="str">
        <f t="shared" si="25"/>
        <v xml:space="preserve"> </v>
      </c>
      <c r="CM119" s="340"/>
      <c r="CN119" s="340"/>
      <c r="CO119" s="378" t="str">
        <f t="shared" si="26"/>
        <v xml:space="preserve"> </v>
      </c>
      <c r="CP119" s="340"/>
      <c r="CQ119" s="340"/>
      <c r="CR119" s="340"/>
      <c r="CS119" s="378" t="str">
        <f t="shared" si="20"/>
        <v xml:space="preserve"> </v>
      </c>
      <c r="CT119" s="340"/>
      <c r="CU119" s="340"/>
      <c r="CV119" s="340"/>
      <c r="CW119" s="340"/>
      <c r="CX119" s="340"/>
      <c r="CY119" s="340"/>
      <c r="CZ119" s="340"/>
      <c r="DA119" s="340"/>
      <c r="DB119" s="340"/>
    </row>
    <row r="120" spans="1:106" x14ac:dyDescent="0.25">
      <c r="A120" s="340"/>
      <c r="B120" s="340"/>
      <c r="C120" s="340"/>
      <c r="D120" s="340"/>
      <c r="E120" s="340"/>
      <c r="F120" s="340"/>
      <c r="G120" s="340"/>
      <c r="H120" s="340"/>
      <c r="I120" s="340"/>
      <c r="J120" s="340"/>
      <c r="K120" s="340"/>
      <c r="L120" s="340"/>
      <c r="M120" s="340"/>
      <c r="N120" s="340"/>
      <c r="O120" s="381" t="str">
        <f t="shared" si="21"/>
        <v xml:space="preserve"> </v>
      </c>
      <c r="P120" s="340"/>
      <c r="Q120" s="340"/>
      <c r="R120" s="340"/>
      <c r="S120" s="341"/>
      <c r="T120" s="341"/>
      <c r="U120" s="341"/>
      <c r="V120" s="341"/>
      <c r="W120" s="341"/>
      <c r="X120" s="341"/>
      <c r="Y120" s="341"/>
      <c r="Z120" s="341"/>
      <c r="AA120" s="341"/>
      <c r="AB120" s="341"/>
      <c r="AC120" s="341"/>
      <c r="AD120" s="341"/>
      <c r="AE120" s="341"/>
      <c r="AF120" s="341"/>
      <c r="AG120" s="341"/>
      <c r="AH120" s="341"/>
      <c r="AI120" s="341"/>
      <c r="AJ120" s="341"/>
      <c r="AK120" s="341"/>
      <c r="AL120" s="341"/>
      <c r="AM120" s="341"/>
      <c r="AN120" s="341"/>
      <c r="AO120" s="341"/>
      <c r="AP120" s="341"/>
      <c r="AQ120" s="341"/>
      <c r="AR120" s="341"/>
      <c r="AS120" s="341"/>
      <c r="AT120" s="341"/>
      <c r="AU120" s="341"/>
      <c r="AV120" s="341"/>
      <c r="AW120" s="341"/>
      <c r="AX120" s="341"/>
      <c r="AY120" s="341"/>
      <c r="AZ120" s="341"/>
      <c r="BA120" s="341"/>
      <c r="BB120" s="341"/>
      <c r="BC120" s="341"/>
      <c r="BD120" s="341"/>
      <c r="BE120" s="341"/>
      <c r="BF120" s="341"/>
      <c r="BG120" s="341"/>
      <c r="BH120" s="341"/>
      <c r="BI120" s="341"/>
      <c r="BJ120" s="341"/>
      <c r="BK120" s="341"/>
      <c r="BL120" s="341"/>
      <c r="BM120" s="341"/>
      <c r="BN120" s="341"/>
      <c r="BO120" s="341"/>
      <c r="BP120" s="341"/>
      <c r="BQ120" s="341"/>
      <c r="BR120" s="341"/>
      <c r="BS120" s="341"/>
      <c r="BT120" s="341"/>
      <c r="BU120" s="341"/>
      <c r="BV120" s="341"/>
      <c r="BW120" s="341"/>
      <c r="BX120" s="341"/>
      <c r="BY120" s="341"/>
      <c r="BZ120" s="341"/>
      <c r="CA120" s="341" t="s">
        <v>296</v>
      </c>
      <c r="CB120" s="341"/>
      <c r="CC120" s="378">
        <f t="shared" si="18"/>
        <v>0</v>
      </c>
      <c r="CD120" s="378">
        <f t="shared" si="22"/>
        <v>0</v>
      </c>
      <c r="CE120" s="378">
        <f t="shared" si="23"/>
        <v>0</v>
      </c>
      <c r="CF120" s="378">
        <f t="shared" si="19"/>
        <v>0</v>
      </c>
      <c r="CG120" s="340"/>
      <c r="CH120" s="340"/>
      <c r="CI120" s="340"/>
      <c r="CJ120" s="379" t="str">
        <f t="shared" si="27"/>
        <v xml:space="preserve"> </v>
      </c>
      <c r="CK120" s="340"/>
      <c r="CL120" s="379" t="str">
        <f t="shared" si="25"/>
        <v xml:space="preserve"> </v>
      </c>
      <c r="CM120" s="340"/>
      <c r="CN120" s="340"/>
      <c r="CO120" s="378" t="str">
        <f t="shared" si="26"/>
        <v xml:space="preserve"> </v>
      </c>
      <c r="CP120" s="340"/>
      <c r="CQ120" s="340"/>
      <c r="CR120" s="340"/>
      <c r="CS120" s="378" t="str">
        <f t="shared" si="20"/>
        <v xml:space="preserve"> </v>
      </c>
      <c r="CT120" s="340"/>
      <c r="CU120" s="340"/>
      <c r="CV120" s="340"/>
      <c r="CW120" s="340"/>
      <c r="CX120" s="340"/>
      <c r="CY120" s="340"/>
      <c r="CZ120" s="340"/>
      <c r="DA120" s="340"/>
      <c r="DB120" s="340"/>
    </row>
    <row r="121" spans="1:106" x14ac:dyDescent="0.25">
      <c r="A121" s="340"/>
      <c r="B121" s="340"/>
      <c r="C121" s="340"/>
      <c r="D121" s="340"/>
      <c r="E121" s="340"/>
      <c r="F121" s="340"/>
      <c r="G121" s="340"/>
      <c r="H121" s="340"/>
      <c r="I121" s="340"/>
      <c r="J121" s="340"/>
      <c r="K121" s="340"/>
      <c r="L121" s="340"/>
      <c r="M121" s="340"/>
      <c r="N121" s="340"/>
      <c r="O121" s="381" t="str">
        <f t="shared" si="21"/>
        <v xml:space="preserve"> </v>
      </c>
      <c r="P121" s="340"/>
      <c r="Q121" s="340"/>
      <c r="R121" s="340"/>
      <c r="S121" s="341"/>
      <c r="T121" s="341"/>
      <c r="U121" s="341"/>
      <c r="V121" s="341"/>
      <c r="W121" s="341"/>
      <c r="X121" s="341"/>
      <c r="Y121" s="341"/>
      <c r="Z121" s="341"/>
      <c r="AA121" s="341"/>
      <c r="AB121" s="341"/>
      <c r="AC121" s="341"/>
      <c r="AD121" s="341"/>
      <c r="AE121" s="341"/>
      <c r="AF121" s="341"/>
      <c r="AG121" s="341"/>
      <c r="AH121" s="341"/>
      <c r="AI121" s="341"/>
      <c r="AJ121" s="341"/>
      <c r="AK121" s="341"/>
      <c r="AL121" s="341"/>
      <c r="AM121" s="341"/>
      <c r="AN121" s="341"/>
      <c r="AO121" s="341"/>
      <c r="AP121" s="341"/>
      <c r="AQ121" s="341"/>
      <c r="AR121" s="341"/>
      <c r="AS121" s="341"/>
      <c r="AT121" s="341"/>
      <c r="AU121" s="341"/>
      <c r="AV121" s="341"/>
      <c r="AW121" s="341"/>
      <c r="AX121" s="341"/>
      <c r="AY121" s="341"/>
      <c r="AZ121" s="341"/>
      <c r="BA121" s="341"/>
      <c r="BB121" s="341"/>
      <c r="BC121" s="341"/>
      <c r="BD121" s="341"/>
      <c r="BE121" s="341"/>
      <c r="BF121" s="341"/>
      <c r="BG121" s="341"/>
      <c r="BH121" s="341"/>
      <c r="BI121" s="341"/>
      <c r="BJ121" s="341"/>
      <c r="BK121" s="341"/>
      <c r="BL121" s="341"/>
      <c r="BM121" s="341"/>
      <c r="BN121" s="341"/>
      <c r="BO121" s="341"/>
      <c r="BP121" s="341"/>
      <c r="BQ121" s="341"/>
      <c r="BR121" s="341"/>
      <c r="BS121" s="341"/>
      <c r="BT121" s="341"/>
      <c r="BU121" s="341"/>
      <c r="BV121" s="341"/>
      <c r="BW121" s="341"/>
      <c r="BX121" s="341"/>
      <c r="BY121" s="341"/>
      <c r="BZ121" s="341"/>
      <c r="CA121" s="341" t="s">
        <v>296</v>
      </c>
      <c r="CB121" s="341"/>
      <c r="CC121" s="378">
        <f t="shared" si="18"/>
        <v>0</v>
      </c>
      <c r="CD121" s="378">
        <f t="shared" si="22"/>
        <v>0</v>
      </c>
      <c r="CE121" s="378">
        <f t="shared" si="23"/>
        <v>0</v>
      </c>
      <c r="CF121" s="378">
        <f t="shared" si="19"/>
        <v>0</v>
      </c>
      <c r="CG121" s="340"/>
      <c r="CH121" s="340"/>
      <c r="CI121" s="340"/>
      <c r="CJ121" s="379" t="str">
        <f t="shared" si="27"/>
        <v xml:space="preserve"> </v>
      </c>
      <c r="CK121" s="340"/>
      <c r="CL121" s="379" t="str">
        <f t="shared" si="25"/>
        <v xml:space="preserve"> </v>
      </c>
      <c r="CM121" s="340"/>
      <c r="CN121" s="340"/>
      <c r="CO121" s="378" t="str">
        <f t="shared" si="26"/>
        <v xml:space="preserve"> </v>
      </c>
      <c r="CP121" s="340"/>
      <c r="CQ121" s="340"/>
      <c r="CR121" s="340"/>
      <c r="CS121" s="378" t="str">
        <f t="shared" si="20"/>
        <v xml:space="preserve"> </v>
      </c>
      <c r="CT121" s="340"/>
      <c r="CU121" s="340"/>
      <c r="CV121" s="340"/>
      <c r="CW121" s="340"/>
      <c r="CX121" s="340"/>
      <c r="CY121" s="340"/>
      <c r="CZ121" s="340"/>
      <c r="DA121" s="340"/>
      <c r="DB121" s="340"/>
    </row>
    <row r="122" spans="1:106" x14ac:dyDescent="0.25">
      <c r="A122" s="340"/>
      <c r="B122" s="340"/>
      <c r="C122" s="340"/>
      <c r="D122" s="340"/>
      <c r="E122" s="340"/>
      <c r="F122" s="340"/>
      <c r="G122" s="340"/>
      <c r="H122" s="340"/>
      <c r="I122" s="340"/>
      <c r="J122" s="340"/>
      <c r="K122" s="340"/>
      <c r="L122" s="340"/>
      <c r="M122" s="340"/>
      <c r="N122" s="340"/>
      <c r="O122" s="381" t="str">
        <f t="shared" si="21"/>
        <v xml:space="preserve"> </v>
      </c>
      <c r="P122" s="340"/>
      <c r="Q122" s="340"/>
      <c r="R122" s="340"/>
      <c r="S122" s="341"/>
      <c r="T122" s="341"/>
      <c r="U122" s="341"/>
      <c r="V122" s="341"/>
      <c r="W122" s="341"/>
      <c r="X122" s="341"/>
      <c r="Y122" s="341"/>
      <c r="Z122" s="341"/>
      <c r="AA122" s="341"/>
      <c r="AB122" s="341"/>
      <c r="AC122" s="341"/>
      <c r="AD122" s="341"/>
      <c r="AE122" s="341"/>
      <c r="AF122" s="341"/>
      <c r="AG122" s="341"/>
      <c r="AH122" s="341"/>
      <c r="AI122" s="341"/>
      <c r="AJ122" s="341"/>
      <c r="AK122" s="341"/>
      <c r="AL122" s="341"/>
      <c r="AM122" s="341"/>
      <c r="AN122" s="341"/>
      <c r="AO122" s="341"/>
      <c r="AP122" s="341"/>
      <c r="AQ122" s="341"/>
      <c r="AR122" s="341"/>
      <c r="AS122" s="341"/>
      <c r="AT122" s="341"/>
      <c r="AU122" s="341"/>
      <c r="AV122" s="341"/>
      <c r="AW122" s="341"/>
      <c r="AX122" s="341"/>
      <c r="AY122" s="341"/>
      <c r="AZ122" s="341"/>
      <c r="BA122" s="341"/>
      <c r="BB122" s="341"/>
      <c r="BC122" s="341"/>
      <c r="BD122" s="341"/>
      <c r="BE122" s="341"/>
      <c r="BF122" s="341"/>
      <c r="BG122" s="341"/>
      <c r="BH122" s="341"/>
      <c r="BI122" s="341"/>
      <c r="BJ122" s="341"/>
      <c r="BK122" s="341"/>
      <c r="BL122" s="341"/>
      <c r="BM122" s="341"/>
      <c r="BN122" s="341"/>
      <c r="BO122" s="341"/>
      <c r="BP122" s="341"/>
      <c r="BQ122" s="341"/>
      <c r="BR122" s="341"/>
      <c r="BS122" s="341"/>
      <c r="BT122" s="341"/>
      <c r="BU122" s="341"/>
      <c r="BV122" s="341"/>
      <c r="BW122" s="341"/>
      <c r="BX122" s="341"/>
      <c r="BY122" s="341"/>
      <c r="BZ122" s="341"/>
      <c r="CA122" s="341" t="s">
        <v>296</v>
      </c>
      <c r="CB122" s="341"/>
      <c r="CC122" s="378">
        <f t="shared" si="18"/>
        <v>0</v>
      </c>
      <c r="CD122" s="378">
        <f t="shared" si="22"/>
        <v>0</v>
      </c>
      <c r="CE122" s="378">
        <f t="shared" si="23"/>
        <v>0</v>
      </c>
      <c r="CF122" s="378">
        <f t="shared" si="19"/>
        <v>0</v>
      </c>
      <c r="CG122" s="340"/>
      <c r="CH122" s="340"/>
      <c r="CI122" s="340"/>
      <c r="CJ122" s="379" t="str">
        <f t="shared" si="27"/>
        <v xml:space="preserve"> </v>
      </c>
      <c r="CK122" s="340"/>
      <c r="CL122" s="379" t="str">
        <f t="shared" si="25"/>
        <v xml:space="preserve"> </v>
      </c>
      <c r="CM122" s="340"/>
      <c r="CN122" s="340"/>
      <c r="CO122" s="378" t="str">
        <f t="shared" si="26"/>
        <v xml:space="preserve"> </v>
      </c>
      <c r="CP122" s="340"/>
      <c r="CQ122" s="340"/>
      <c r="CR122" s="340"/>
      <c r="CS122" s="378" t="str">
        <f t="shared" si="20"/>
        <v xml:space="preserve"> </v>
      </c>
      <c r="CT122" s="340"/>
      <c r="CU122" s="340"/>
      <c r="CV122" s="340"/>
      <c r="CW122" s="340"/>
      <c r="CX122" s="340"/>
      <c r="CY122" s="340"/>
      <c r="CZ122" s="340"/>
      <c r="DA122" s="340"/>
      <c r="DB122" s="340"/>
    </row>
    <row r="123" spans="1:106" x14ac:dyDescent="0.25">
      <c r="A123" s="340"/>
      <c r="B123" s="340"/>
      <c r="C123" s="340"/>
      <c r="D123" s="340"/>
      <c r="E123" s="340"/>
      <c r="F123" s="340"/>
      <c r="G123" s="340"/>
      <c r="H123" s="340"/>
      <c r="I123" s="340"/>
      <c r="J123" s="340"/>
      <c r="K123" s="340"/>
      <c r="L123" s="340"/>
      <c r="M123" s="340"/>
      <c r="N123" s="340"/>
      <c r="O123" s="381" t="str">
        <f t="shared" si="21"/>
        <v xml:space="preserve"> </v>
      </c>
      <c r="P123" s="340"/>
      <c r="Q123" s="340"/>
      <c r="R123" s="340"/>
      <c r="S123" s="341"/>
      <c r="T123" s="341"/>
      <c r="U123" s="341"/>
      <c r="V123" s="341"/>
      <c r="W123" s="341"/>
      <c r="X123" s="341"/>
      <c r="Y123" s="341"/>
      <c r="Z123" s="341"/>
      <c r="AA123" s="341"/>
      <c r="AB123" s="341"/>
      <c r="AC123" s="341"/>
      <c r="AD123" s="341"/>
      <c r="AE123" s="341"/>
      <c r="AF123" s="341"/>
      <c r="AG123" s="341"/>
      <c r="AH123" s="341"/>
      <c r="AI123" s="341"/>
      <c r="AJ123" s="341"/>
      <c r="AK123" s="341"/>
      <c r="AL123" s="341"/>
      <c r="AM123" s="341"/>
      <c r="AN123" s="341"/>
      <c r="AO123" s="341"/>
      <c r="AP123" s="341"/>
      <c r="AQ123" s="341"/>
      <c r="AR123" s="341"/>
      <c r="AS123" s="341"/>
      <c r="AT123" s="341"/>
      <c r="AU123" s="341"/>
      <c r="AV123" s="341"/>
      <c r="AW123" s="341"/>
      <c r="AX123" s="341"/>
      <c r="AY123" s="341"/>
      <c r="AZ123" s="341"/>
      <c r="BA123" s="341"/>
      <c r="BB123" s="341"/>
      <c r="BC123" s="341"/>
      <c r="BD123" s="341"/>
      <c r="BE123" s="341"/>
      <c r="BF123" s="341"/>
      <c r="BG123" s="341"/>
      <c r="BH123" s="341"/>
      <c r="BI123" s="341"/>
      <c r="BJ123" s="341"/>
      <c r="BK123" s="341"/>
      <c r="BL123" s="341"/>
      <c r="BM123" s="341"/>
      <c r="BN123" s="341"/>
      <c r="BO123" s="341"/>
      <c r="BP123" s="341"/>
      <c r="BQ123" s="341"/>
      <c r="BR123" s="341"/>
      <c r="BS123" s="341"/>
      <c r="BT123" s="341"/>
      <c r="BU123" s="341"/>
      <c r="BV123" s="341"/>
      <c r="BW123" s="341"/>
      <c r="BX123" s="341"/>
      <c r="BY123" s="341"/>
      <c r="BZ123" s="341"/>
      <c r="CA123" s="341" t="s">
        <v>296</v>
      </c>
      <c r="CB123" s="341"/>
      <c r="CC123" s="378">
        <f t="shared" si="18"/>
        <v>0</v>
      </c>
      <c r="CD123" s="378">
        <f t="shared" si="22"/>
        <v>0</v>
      </c>
      <c r="CE123" s="378">
        <f t="shared" si="23"/>
        <v>0</v>
      </c>
      <c r="CF123" s="378">
        <f t="shared" si="19"/>
        <v>0</v>
      </c>
      <c r="CG123" s="340"/>
      <c r="CH123" s="340"/>
      <c r="CI123" s="340"/>
      <c r="CJ123" s="379" t="str">
        <f t="shared" si="27"/>
        <v xml:space="preserve"> </v>
      </c>
      <c r="CK123" s="340"/>
      <c r="CL123" s="379" t="str">
        <f t="shared" si="25"/>
        <v xml:space="preserve"> </v>
      </c>
      <c r="CM123" s="340"/>
      <c r="CN123" s="340"/>
      <c r="CO123" s="378" t="str">
        <f t="shared" si="26"/>
        <v xml:space="preserve"> </v>
      </c>
      <c r="CP123" s="340"/>
      <c r="CQ123" s="340"/>
      <c r="CR123" s="340"/>
      <c r="CS123" s="378" t="str">
        <f t="shared" si="20"/>
        <v xml:space="preserve"> </v>
      </c>
      <c r="CT123" s="340"/>
      <c r="CU123" s="340"/>
      <c r="CV123" s="340"/>
      <c r="CW123" s="340"/>
      <c r="CX123" s="340"/>
      <c r="CY123" s="340"/>
      <c r="CZ123" s="340"/>
      <c r="DA123" s="340"/>
      <c r="DB123" s="340"/>
    </row>
    <row r="124" spans="1:106" x14ac:dyDescent="0.25">
      <c r="A124" s="340"/>
      <c r="B124" s="340"/>
      <c r="C124" s="340"/>
      <c r="D124" s="340"/>
      <c r="E124" s="340"/>
      <c r="F124" s="340"/>
      <c r="G124" s="340"/>
      <c r="H124" s="340"/>
      <c r="I124" s="340"/>
      <c r="J124" s="340"/>
      <c r="K124" s="340"/>
      <c r="L124" s="340"/>
      <c r="M124" s="340"/>
      <c r="N124" s="340"/>
      <c r="O124" s="381" t="str">
        <f t="shared" si="21"/>
        <v xml:space="preserve"> </v>
      </c>
      <c r="P124" s="340"/>
      <c r="Q124" s="340"/>
      <c r="R124" s="340"/>
      <c r="S124" s="341"/>
      <c r="T124" s="341"/>
      <c r="U124" s="341"/>
      <c r="V124" s="341"/>
      <c r="W124" s="341"/>
      <c r="X124" s="341"/>
      <c r="Y124" s="341"/>
      <c r="Z124" s="341"/>
      <c r="AA124" s="341"/>
      <c r="AB124" s="341"/>
      <c r="AC124" s="341"/>
      <c r="AD124" s="341"/>
      <c r="AE124" s="341"/>
      <c r="AF124" s="341"/>
      <c r="AG124" s="341"/>
      <c r="AH124" s="341"/>
      <c r="AI124" s="341"/>
      <c r="AJ124" s="341"/>
      <c r="AK124" s="341"/>
      <c r="AL124" s="341"/>
      <c r="AM124" s="341"/>
      <c r="AN124" s="341"/>
      <c r="AO124" s="341"/>
      <c r="AP124" s="341"/>
      <c r="AQ124" s="341"/>
      <c r="AR124" s="341"/>
      <c r="AS124" s="341"/>
      <c r="AT124" s="341"/>
      <c r="AU124" s="341"/>
      <c r="AV124" s="341"/>
      <c r="AW124" s="341"/>
      <c r="AX124" s="341"/>
      <c r="AY124" s="341"/>
      <c r="AZ124" s="341"/>
      <c r="BA124" s="341"/>
      <c r="BB124" s="341"/>
      <c r="BC124" s="341"/>
      <c r="BD124" s="341"/>
      <c r="BE124" s="341"/>
      <c r="BF124" s="341"/>
      <c r="BG124" s="341"/>
      <c r="BH124" s="341"/>
      <c r="BI124" s="341"/>
      <c r="BJ124" s="341"/>
      <c r="BK124" s="341"/>
      <c r="BL124" s="341"/>
      <c r="BM124" s="341"/>
      <c r="BN124" s="341"/>
      <c r="BO124" s="341"/>
      <c r="BP124" s="341"/>
      <c r="BQ124" s="341"/>
      <c r="BR124" s="341"/>
      <c r="BS124" s="341"/>
      <c r="BT124" s="341"/>
      <c r="BU124" s="341"/>
      <c r="BV124" s="341"/>
      <c r="BW124" s="341"/>
      <c r="BX124" s="341"/>
      <c r="BY124" s="341"/>
      <c r="BZ124" s="341"/>
      <c r="CA124" s="341" t="s">
        <v>296</v>
      </c>
      <c r="CB124" s="341"/>
      <c r="CC124" s="378">
        <f t="shared" si="18"/>
        <v>0</v>
      </c>
      <c r="CD124" s="378">
        <f t="shared" si="22"/>
        <v>0</v>
      </c>
      <c r="CE124" s="378">
        <f t="shared" si="23"/>
        <v>0</v>
      </c>
      <c r="CF124" s="378">
        <f t="shared" si="19"/>
        <v>0</v>
      </c>
      <c r="CG124" s="340"/>
      <c r="CH124" s="340"/>
      <c r="CI124" s="340"/>
      <c r="CJ124" s="379" t="str">
        <f t="shared" si="27"/>
        <v xml:space="preserve"> </v>
      </c>
      <c r="CK124" s="340"/>
      <c r="CL124" s="379" t="str">
        <f t="shared" si="25"/>
        <v xml:space="preserve"> </v>
      </c>
      <c r="CM124" s="340"/>
      <c r="CN124" s="340"/>
      <c r="CO124" s="378" t="str">
        <f t="shared" si="26"/>
        <v xml:space="preserve"> </v>
      </c>
      <c r="CP124" s="340"/>
      <c r="CQ124" s="340"/>
      <c r="CR124" s="340"/>
      <c r="CS124" s="378" t="str">
        <f t="shared" si="20"/>
        <v xml:space="preserve"> </v>
      </c>
      <c r="CT124" s="340"/>
      <c r="CU124" s="340"/>
      <c r="CV124" s="340"/>
      <c r="CW124" s="340"/>
      <c r="CX124" s="340"/>
      <c r="CY124" s="340"/>
      <c r="CZ124" s="340"/>
      <c r="DA124" s="340"/>
      <c r="DB124" s="340"/>
    </row>
    <row r="125" spans="1:106" x14ac:dyDescent="0.25">
      <c r="A125" s="340"/>
      <c r="B125" s="340"/>
      <c r="C125" s="340"/>
      <c r="D125" s="340"/>
      <c r="E125" s="340"/>
      <c r="F125" s="340"/>
      <c r="G125" s="340"/>
      <c r="H125" s="340"/>
      <c r="I125" s="340"/>
      <c r="J125" s="340"/>
      <c r="K125" s="340"/>
      <c r="L125" s="340"/>
      <c r="M125" s="340"/>
      <c r="N125" s="340"/>
      <c r="O125" s="381" t="str">
        <f t="shared" si="21"/>
        <v xml:space="preserve"> </v>
      </c>
      <c r="P125" s="340"/>
      <c r="Q125" s="340"/>
      <c r="R125" s="340"/>
      <c r="S125" s="341"/>
      <c r="T125" s="341"/>
      <c r="U125" s="341"/>
      <c r="V125" s="341"/>
      <c r="W125" s="341"/>
      <c r="X125" s="341"/>
      <c r="Y125" s="341"/>
      <c r="Z125" s="341"/>
      <c r="AA125" s="341"/>
      <c r="AB125" s="341"/>
      <c r="AC125" s="341"/>
      <c r="AD125" s="341"/>
      <c r="AE125" s="341"/>
      <c r="AF125" s="341"/>
      <c r="AG125" s="341"/>
      <c r="AH125" s="341"/>
      <c r="AI125" s="341"/>
      <c r="AJ125" s="341"/>
      <c r="AK125" s="341"/>
      <c r="AL125" s="341"/>
      <c r="AM125" s="341"/>
      <c r="AN125" s="341"/>
      <c r="AO125" s="341"/>
      <c r="AP125" s="341"/>
      <c r="AQ125" s="341"/>
      <c r="AR125" s="341"/>
      <c r="AS125" s="341"/>
      <c r="AT125" s="341"/>
      <c r="AU125" s="341"/>
      <c r="AV125" s="341"/>
      <c r="AW125" s="341"/>
      <c r="AX125" s="341"/>
      <c r="AY125" s="341"/>
      <c r="AZ125" s="341"/>
      <c r="BA125" s="341"/>
      <c r="BB125" s="341"/>
      <c r="BC125" s="341"/>
      <c r="BD125" s="341"/>
      <c r="BE125" s="341"/>
      <c r="BF125" s="341"/>
      <c r="BG125" s="341"/>
      <c r="BH125" s="341"/>
      <c r="BI125" s="341"/>
      <c r="BJ125" s="341"/>
      <c r="BK125" s="341"/>
      <c r="BL125" s="341"/>
      <c r="BM125" s="341"/>
      <c r="BN125" s="341"/>
      <c r="BO125" s="341"/>
      <c r="BP125" s="341"/>
      <c r="BQ125" s="341"/>
      <c r="BR125" s="341"/>
      <c r="BS125" s="341"/>
      <c r="BT125" s="341"/>
      <c r="BU125" s="341"/>
      <c r="BV125" s="341"/>
      <c r="BW125" s="341"/>
      <c r="BX125" s="341"/>
      <c r="BY125" s="341"/>
      <c r="BZ125" s="341"/>
      <c r="CA125" s="341" t="s">
        <v>296</v>
      </c>
      <c r="CB125" s="341"/>
      <c r="CC125" s="378">
        <f t="shared" si="18"/>
        <v>0</v>
      </c>
      <c r="CD125" s="378">
        <f t="shared" si="22"/>
        <v>0</v>
      </c>
      <c r="CE125" s="378">
        <f t="shared" si="23"/>
        <v>0</v>
      </c>
      <c r="CF125" s="378">
        <f t="shared" si="19"/>
        <v>0</v>
      </c>
      <c r="CG125" s="340"/>
      <c r="CH125" s="340"/>
      <c r="CI125" s="340"/>
      <c r="CJ125" s="379" t="str">
        <f t="shared" si="27"/>
        <v xml:space="preserve"> </v>
      </c>
      <c r="CK125" s="340"/>
      <c r="CL125" s="379" t="str">
        <f t="shared" si="25"/>
        <v xml:space="preserve"> </v>
      </c>
      <c r="CM125" s="340"/>
      <c r="CN125" s="340"/>
      <c r="CO125" s="378" t="str">
        <f t="shared" si="26"/>
        <v xml:space="preserve"> </v>
      </c>
      <c r="CP125" s="340"/>
      <c r="CQ125" s="340"/>
      <c r="CR125" s="340"/>
      <c r="CS125" s="378" t="str">
        <f t="shared" si="20"/>
        <v xml:space="preserve"> </v>
      </c>
      <c r="CT125" s="340"/>
      <c r="CU125" s="340"/>
      <c r="CV125" s="340"/>
      <c r="CW125" s="340"/>
      <c r="CX125" s="340"/>
      <c r="CY125" s="340"/>
      <c r="CZ125" s="340"/>
      <c r="DA125" s="340"/>
      <c r="DB125" s="340"/>
    </row>
    <row r="126" spans="1:106" x14ac:dyDescent="0.25">
      <c r="A126" s="340"/>
      <c r="B126" s="340"/>
      <c r="C126" s="340"/>
      <c r="D126" s="340"/>
      <c r="E126" s="340"/>
      <c r="F126" s="340"/>
      <c r="G126" s="340"/>
      <c r="H126" s="340"/>
      <c r="I126" s="340"/>
      <c r="J126" s="340"/>
      <c r="K126" s="340"/>
      <c r="L126" s="340"/>
      <c r="M126" s="340"/>
      <c r="N126" s="340"/>
      <c r="O126" s="381" t="str">
        <f t="shared" si="21"/>
        <v xml:space="preserve"> </v>
      </c>
      <c r="P126" s="340"/>
      <c r="Q126" s="340"/>
      <c r="R126" s="340"/>
      <c r="S126" s="341"/>
      <c r="T126" s="341"/>
      <c r="U126" s="341"/>
      <c r="V126" s="341"/>
      <c r="W126" s="341"/>
      <c r="X126" s="341"/>
      <c r="Y126" s="341"/>
      <c r="Z126" s="341"/>
      <c r="AA126" s="341"/>
      <c r="AB126" s="341"/>
      <c r="AC126" s="341"/>
      <c r="AD126" s="341"/>
      <c r="AE126" s="341"/>
      <c r="AF126" s="341"/>
      <c r="AG126" s="341"/>
      <c r="AH126" s="341"/>
      <c r="AI126" s="341"/>
      <c r="AJ126" s="341"/>
      <c r="AK126" s="341"/>
      <c r="AL126" s="341"/>
      <c r="AM126" s="341"/>
      <c r="AN126" s="341"/>
      <c r="AO126" s="341"/>
      <c r="AP126" s="341"/>
      <c r="AQ126" s="341"/>
      <c r="AR126" s="341"/>
      <c r="AS126" s="341"/>
      <c r="AT126" s="341"/>
      <c r="AU126" s="341"/>
      <c r="AV126" s="341"/>
      <c r="AW126" s="341"/>
      <c r="AX126" s="341"/>
      <c r="AY126" s="341"/>
      <c r="AZ126" s="341"/>
      <c r="BA126" s="341"/>
      <c r="BB126" s="341"/>
      <c r="BC126" s="341"/>
      <c r="BD126" s="341"/>
      <c r="BE126" s="341"/>
      <c r="BF126" s="341"/>
      <c r="BG126" s="341"/>
      <c r="BH126" s="341"/>
      <c r="BI126" s="341"/>
      <c r="BJ126" s="341"/>
      <c r="BK126" s="341"/>
      <c r="BL126" s="341"/>
      <c r="BM126" s="341"/>
      <c r="BN126" s="341"/>
      <c r="BO126" s="341"/>
      <c r="BP126" s="341"/>
      <c r="BQ126" s="341"/>
      <c r="BR126" s="341"/>
      <c r="BS126" s="341"/>
      <c r="BT126" s="341"/>
      <c r="BU126" s="341"/>
      <c r="BV126" s="341"/>
      <c r="BW126" s="341"/>
      <c r="BX126" s="341"/>
      <c r="BY126" s="341"/>
      <c r="BZ126" s="341"/>
      <c r="CA126" s="341" t="s">
        <v>296</v>
      </c>
      <c r="CB126" s="341"/>
      <c r="CC126" s="378">
        <f t="shared" si="18"/>
        <v>0</v>
      </c>
      <c r="CD126" s="378">
        <f t="shared" si="22"/>
        <v>0</v>
      </c>
      <c r="CE126" s="378">
        <f t="shared" si="23"/>
        <v>0</v>
      </c>
      <c r="CF126" s="378">
        <f t="shared" si="19"/>
        <v>0</v>
      </c>
      <c r="CG126" s="340"/>
      <c r="CH126" s="340"/>
      <c r="CI126" s="340"/>
      <c r="CJ126" s="379" t="str">
        <f t="shared" si="27"/>
        <v xml:space="preserve"> </v>
      </c>
      <c r="CK126" s="340"/>
      <c r="CL126" s="379" t="str">
        <f t="shared" si="25"/>
        <v xml:space="preserve"> </v>
      </c>
      <c r="CM126" s="340"/>
      <c r="CN126" s="340"/>
      <c r="CO126" s="378" t="str">
        <f t="shared" si="26"/>
        <v xml:space="preserve"> </v>
      </c>
      <c r="CP126" s="340"/>
      <c r="CQ126" s="340"/>
      <c r="CR126" s="340"/>
      <c r="CS126" s="378" t="str">
        <f t="shared" si="20"/>
        <v xml:space="preserve"> </v>
      </c>
      <c r="CT126" s="340"/>
      <c r="CU126" s="340"/>
      <c r="CV126" s="340"/>
      <c r="CW126" s="340"/>
      <c r="CX126" s="340"/>
      <c r="CY126" s="340"/>
      <c r="CZ126" s="340"/>
      <c r="DA126" s="340"/>
      <c r="DB126" s="340"/>
    </row>
    <row r="127" spans="1:106" x14ac:dyDescent="0.25">
      <c r="A127" s="340"/>
      <c r="B127" s="340"/>
      <c r="C127" s="340"/>
      <c r="D127" s="340"/>
      <c r="E127" s="340"/>
      <c r="F127" s="340"/>
      <c r="G127" s="340"/>
      <c r="H127" s="340"/>
      <c r="I127" s="340"/>
      <c r="J127" s="340"/>
      <c r="K127" s="340"/>
      <c r="L127" s="340"/>
      <c r="M127" s="340"/>
      <c r="N127" s="340"/>
      <c r="O127" s="381" t="str">
        <f t="shared" si="21"/>
        <v xml:space="preserve"> </v>
      </c>
      <c r="P127" s="340"/>
      <c r="Q127" s="340"/>
      <c r="R127" s="340"/>
      <c r="S127" s="341"/>
      <c r="T127" s="341"/>
      <c r="U127" s="341"/>
      <c r="V127" s="341"/>
      <c r="W127" s="341"/>
      <c r="X127" s="341"/>
      <c r="Y127" s="341"/>
      <c r="Z127" s="341"/>
      <c r="AA127" s="341"/>
      <c r="AB127" s="341"/>
      <c r="AC127" s="341"/>
      <c r="AD127" s="341"/>
      <c r="AE127" s="341"/>
      <c r="AF127" s="341"/>
      <c r="AG127" s="341"/>
      <c r="AH127" s="341"/>
      <c r="AI127" s="341"/>
      <c r="AJ127" s="341"/>
      <c r="AK127" s="341"/>
      <c r="AL127" s="341"/>
      <c r="AM127" s="341"/>
      <c r="AN127" s="341"/>
      <c r="AO127" s="341"/>
      <c r="AP127" s="341"/>
      <c r="AQ127" s="341"/>
      <c r="AR127" s="341"/>
      <c r="AS127" s="341"/>
      <c r="AT127" s="341"/>
      <c r="AU127" s="341"/>
      <c r="AV127" s="341"/>
      <c r="AW127" s="341"/>
      <c r="AX127" s="341"/>
      <c r="AY127" s="341"/>
      <c r="AZ127" s="341"/>
      <c r="BA127" s="341"/>
      <c r="BB127" s="341"/>
      <c r="BC127" s="341"/>
      <c r="BD127" s="341"/>
      <c r="BE127" s="341"/>
      <c r="BF127" s="341"/>
      <c r="BG127" s="341"/>
      <c r="BH127" s="341"/>
      <c r="BI127" s="341"/>
      <c r="BJ127" s="341"/>
      <c r="BK127" s="341"/>
      <c r="BL127" s="341"/>
      <c r="BM127" s="341"/>
      <c r="BN127" s="341"/>
      <c r="BO127" s="341"/>
      <c r="BP127" s="341"/>
      <c r="BQ127" s="341"/>
      <c r="BR127" s="341"/>
      <c r="BS127" s="341"/>
      <c r="BT127" s="341"/>
      <c r="BU127" s="341"/>
      <c r="BV127" s="341"/>
      <c r="BW127" s="341"/>
      <c r="BX127" s="341"/>
      <c r="BY127" s="341"/>
      <c r="BZ127" s="341"/>
      <c r="CA127" s="341" t="s">
        <v>296</v>
      </c>
      <c r="CB127" s="341"/>
      <c r="CC127" s="378">
        <f t="shared" si="18"/>
        <v>0</v>
      </c>
      <c r="CD127" s="378">
        <f t="shared" si="22"/>
        <v>0</v>
      </c>
      <c r="CE127" s="378">
        <f t="shared" si="23"/>
        <v>0</v>
      </c>
      <c r="CF127" s="378">
        <f t="shared" si="19"/>
        <v>0</v>
      </c>
      <c r="CG127" s="340"/>
      <c r="CH127" s="340"/>
      <c r="CI127" s="340"/>
      <c r="CJ127" s="379" t="str">
        <f t="shared" si="27"/>
        <v xml:space="preserve"> </v>
      </c>
      <c r="CK127" s="340"/>
      <c r="CL127" s="379" t="str">
        <f t="shared" si="25"/>
        <v xml:space="preserve"> </v>
      </c>
      <c r="CM127" s="340"/>
      <c r="CN127" s="340"/>
      <c r="CO127" s="378" t="str">
        <f t="shared" si="26"/>
        <v xml:space="preserve"> </v>
      </c>
      <c r="CP127" s="340"/>
      <c r="CQ127" s="340"/>
      <c r="CR127" s="340"/>
      <c r="CS127" s="378" t="str">
        <f t="shared" si="20"/>
        <v xml:space="preserve"> </v>
      </c>
      <c r="CT127" s="340"/>
      <c r="CU127" s="340"/>
      <c r="CV127" s="340"/>
      <c r="CW127" s="340"/>
      <c r="CX127" s="340"/>
      <c r="CY127" s="340"/>
      <c r="CZ127" s="340"/>
      <c r="DA127" s="340"/>
      <c r="DB127" s="340"/>
    </row>
    <row r="128" spans="1:106" x14ac:dyDescent="0.25">
      <c r="A128" s="340"/>
      <c r="B128" s="340"/>
      <c r="C128" s="340"/>
      <c r="D128" s="340"/>
      <c r="E128" s="340"/>
      <c r="F128" s="340"/>
      <c r="G128" s="340"/>
      <c r="H128" s="340"/>
      <c r="I128" s="340"/>
      <c r="J128" s="340"/>
      <c r="K128" s="340"/>
      <c r="L128" s="340"/>
      <c r="M128" s="340"/>
      <c r="N128" s="340"/>
      <c r="O128" s="381" t="str">
        <f t="shared" si="21"/>
        <v xml:space="preserve"> </v>
      </c>
      <c r="P128" s="340"/>
      <c r="Q128" s="340"/>
      <c r="R128" s="340"/>
      <c r="S128" s="341"/>
      <c r="T128" s="341"/>
      <c r="U128" s="341"/>
      <c r="V128" s="341"/>
      <c r="W128" s="341"/>
      <c r="X128" s="341"/>
      <c r="Y128" s="341"/>
      <c r="Z128" s="341"/>
      <c r="AA128" s="341"/>
      <c r="AB128" s="341"/>
      <c r="AC128" s="341"/>
      <c r="AD128" s="341"/>
      <c r="AE128" s="341"/>
      <c r="AF128" s="341"/>
      <c r="AG128" s="341"/>
      <c r="AH128" s="341"/>
      <c r="AI128" s="341"/>
      <c r="AJ128" s="341"/>
      <c r="AK128" s="341"/>
      <c r="AL128" s="341"/>
      <c r="AM128" s="341"/>
      <c r="AN128" s="341"/>
      <c r="AO128" s="341"/>
      <c r="AP128" s="341"/>
      <c r="AQ128" s="341"/>
      <c r="AR128" s="341"/>
      <c r="AS128" s="341"/>
      <c r="AT128" s="341"/>
      <c r="AU128" s="341"/>
      <c r="AV128" s="341"/>
      <c r="AW128" s="341"/>
      <c r="AX128" s="341"/>
      <c r="AY128" s="341"/>
      <c r="AZ128" s="341"/>
      <c r="BA128" s="341"/>
      <c r="BB128" s="341"/>
      <c r="BC128" s="341"/>
      <c r="BD128" s="341"/>
      <c r="BE128" s="341"/>
      <c r="BF128" s="341"/>
      <c r="BG128" s="341"/>
      <c r="BH128" s="341"/>
      <c r="BI128" s="341"/>
      <c r="BJ128" s="341"/>
      <c r="BK128" s="341"/>
      <c r="BL128" s="341"/>
      <c r="BM128" s="341"/>
      <c r="BN128" s="341"/>
      <c r="BO128" s="341"/>
      <c r="BP128" s="341"/>
      <c r="BQ128" s="341"/>
      <c r="BR128" s="341"/>
      <c r="BS128" s="341"/>
      <c r="BT128" s="341"/>
      <c r="BU128" s="341"/>
      <c r="BV128" s="341"/>
      <c r="BW128" s="341"/>
      <c r="BX128" s="341"/>
      <c r="BY128" s="341"/>
      <c r="BZ128" s="341"/>
      <c r="CA128" s="341" t="s">
        <v>296</v>
      </c>
      <c r="CB128" s="341"/>
      <c r="CC128" s="378">
        <f t="shared" si="18"/>
        <v>0</v>
      </c>
      <c r="CD128" s="378">
        <f t="shared" si="22"/>
        <v>0</v>
      </c>
      <c r="CE128" s="378">
        <f t="shared" si="23"/>
        <v>0</v>
      </c>
      <c r="CF128" s="378">
        <f t="shared" si="19"/>
        <v>0</v>
      </c>
      <c r="CG128" s="340"/>
      <c r="CH128" s="340"/>
      <c r="CI128" s="340"/>
      <c r="CJ128" s="379" t="str">
        <f t="shared" si="27"/>
        <v xml:space="preserve"> </v>
      </c>
      <c r="CK128" s="340"/>
      <c r="CL128" s="379" t="str">
        <f t="shared" si="25"/>
        <v xml:space="preserve"> </v>
      </c>
      <c r="CM128" s="340"/>
      <c r="CN128" s="340"/>
      <c r="CO128" s="378" t="str">
        <f t="shared" si="26"/>
        <v xml:space="preserve"> </v>
      </c>
      <c r="CP128" s="340"/>
      <c r="CQ128" s="340"/>
      <c r="CR128" s="340"/>
      <c r="CS128" s="378" t="str">
        <f t="shared" si="20"/>
        <v xml:space="preserve"> </v>
      </c>
      <c r="CT128" s="340"/>
      <c r="CU128" s="340"/>
      <c r="CV128" s="340"/>
      <c r="CW128" s="340"/>
      <c r="CX128" s="340"/>
      <c r="CY128" s="340"/>
      <c r="CZ128" s="340"/>
      <c r="DA128" s="340"/>
      <c r="DB128" s="340"/>
    </row>
    <row r="129" spans="1:106" x14ac:dyDescent="0.25">
      <c r="A129" s="340"/>
      <c r="B129" s="340"/>
      <c r="C129" s="340"/>
      <c r="D129" s="340"/>
      <c r="E129" s="340"/>
      <c r="F129" s="340"/>
      <c r="G129" s="340"/>
      <c r="H129" s="340"/>
      <c r="I129" s="340"/>
      <c r="J129" s="340"/>
      <c r="K129" s="340"/>
      <c r="L129" s="340"/>
      <c r="M129" s="340"/>
      <c r="N129" s="340"/>
      <c r="O129" s="381" t="str">
        <f t="shared" si="21"/>
        <v xml:space="preserve"> </v>
      </c>
      <c r="P129" s="340"/>
      <c r="Q129" s="340"/>
      <c r="R129" s="340"/>
      <c r="S129" s="341"/>
      <c r="T129" s="341"/>
      <c r="U129" s="341"/>
      <c r="V129" s="341"/>
      <c r="W129" s="341"/>
      <c r="X129" s="341"/>
      <c r="Y129" s="341"/>
      <c r="Z129" s="341"/>
      <c r="AA129" s="341"/>
      <c r="AB129" s="341"/>
      <c r="AC129" s="341"/>
      <c r="AD129" s="341"/>
      <c r="AE129" s="341"/>
      <c r="AF129" s="341"/>
      <c r="AG129" s="341"/>
      <c r="AH129" s="341"/>
      <c r="AI129" s="341"/>
      <c r="AJ129" s="341"/>
      <c r="AK129" s="341"/>
      <c r="AL129" s="341"/>
      <c r="AM129" s="341"/>
      <c r="AN129" s="341"/>
      <c r="AO129" s="341"/>
      <c r="AP129" s="341"/>
      <c r="AQ129" s="341"/>
      <c r="AR129" s="341"/>
      <c r="AS129" s="341"/>
      <c r="AT129" s="341"/>
      <c r="AU129" s="341"/>
      <c r="AV129" s="341"/>
      <c r="AW129" s="341"/>
      <c r="AX129" s="341"/>
      <c r="AY129" s="341"/>
      <c r="AZ129" s="341"/>
      <c r="BA129" s="341"/>
      <c r="BB129" s="341"/>
      <c r="BC129" s="341"/>
      <c r="BD129" s="341"/>
      <c r="BE129" s="341"/>
      <c r="BF129" s="341"/>
      <c r="BG129" s="341"/>
      <c r="BH129" s="341"/>
      <c r="BI129" s="341"/>
      <c r="BJ129" s="341"/>
      <c r="BK129" s="341"/>
      <c r="BL129" s="341"/>
      <c r="BM129" s="341"/>
      <c r="BN129" s="341"/>
      <c r="BO129" s="341"/>
      <c r="BP129" s="341"/>
      <c r="BQ129" s="341"/>
      <c r="BR129" s="341"/>
      <c r="BS129" s="341"/>
      <c r="BT129" s="341"/>
      <c r="BU129" s="341"/>
      <c r="BV129" s="341"/>
      <c r="BW129" s="341"/>
      <c r="BX129" s="341"/>
      <c r="BY129" s="341"/>
      <c r="BZ129" s="341"/>
      <c r="CA129" s="341" t="s">
        <v>296</v>
      </c>
      <c r="CB129" s="341"/>
      <c r="CC129" s="378">
        <f t="shared" si="18"/>
        <v>0</v>
      </c>
      <c r="CD129" s="378">
        <f t="shared" si="22"/>
        <v>0</v>
      </c>
      <c r="CE129" s="378">
        <f t="shared" si="23"/>
        <v>0</v>
      </c>
      <c r="CF129" s="378">
        <f t="shared" si="19"/>
        <v>0</v>
      </c>
      <c r="CG129" s="340"/>
      <c r="CH129" s="340"/>
      <c r="CI129" s="340"/>
      <c r="CJ129" s="379" t="str">
        <f t="shared" si="27"/>
        <v xml:space="preserve"> </v>
      </c>
      <c r="CK129" s="340"/>
      <c r="CL129" s="379" t="str">
        <f t="shared" si="25"/>
        <v xml:space="preserve"> </v>
      </c>
      <c r="CM129" s="340"/>
      <c r="CN129" s="340"/>
      <c r="CO129" s="378" t="str">
        <f t="shared" si="26"/>
        <v xml:space="preserve"> </v>
      </c>
      <c r="CP129" s="340"/>
      <c r="CQ129" s="340"/>
      <c r="CR129" s="340"/>
      <c r="CS129" s="378" t="str">
        <f t="shared" si="20"/>
        <v xml:space="preserve"> </v>
      </c>
      <c r="CT129" s="340"/>
      <c r="CU129" s="340"/>
      <c r="CV129" s="340"/>
      <c r="CW129" s="340"/>
      <c r="CX129" s="340"/>
      <c r="CY129" s="340"/>
      <c r="CZ129" s="340"/>
      <c r="DA129" s="340"/>
      <c r="DB129" s="340"/>
    </row>
    <row r="130" spans="1:106" x14ac:dyDescent="0.25">
      <c r="A130" s="340"/>
      <c r="B130" s="340"/>
      <c r="C130" s="340"/>
      <c r="D130" s="340"/>
      <c r="E130" s="340"/>
      <c r="F130" s="340"/>
      <c r="G130" s="340"/>
      <c r="H130" s="340"/>
      <c r="I130" s="340"/>
      <c r="J130" s="340"/>
      <c r="K130" s="340"/>
      <c r="L130" s="340"/>
      <c r="M130" s="340"/>
      <c r="N130" s="340"/>
      <c r="O130" s="381" t="str">
        <f t="shared" si="21"/>
        <v xml:space="preserve"> </v>
      </c>
      <c r="P130" s="340"/>
      <c r="Q130" s="340"/>
      <c r="R130" s="340"/>
      <c r="S130" s="341"/>
      <c r="T130" s="341"/>
      <c r="U130" s="341"/>
      <c r="V130" s="341"/>
      <c r="W130" s="341"/>
      <c r="X130" s="341"/>
      <c r="Y130" s="341"/>
      <c r="Z130" s="341"/>
      <c r="AA130" s="341"/>
      <c r="AB130" s="341"/>
      <c r="AC130" s="341"/>
      <c r="AD130" s="341"/>
      <c r="AE130" s="341"/>
      <c r="AF130" s="341"/>
      <c r="AG130" s="341"/>
      <c r="AH130" s="341"/>
      <c r="AI130" s="341"/>
      <c r="AJ130" s="341"/>
      <c r="AK130" s="341"/>
      <c r="AL130" s="341"/>
      <c r="AM130" s="341"/>
      <c r="AN130" s="341"/>
      <c r="AO130" s="341"/>
      <c r="AP130" s="341"/>
      <c r="AQ130" s="341"/>
      <c r="AR130" s="341"/>
      <c r="AS130" s="341"/>
      <c r="AT130" s="341"/>
      <c r="AU130" s="341"/>
      <c r="AV130" s="341"/>
      <c r="AW130" s="341"/>
      <c r="AX130" s="341"/>
      <c r="AY130" s="341"/>
      <c r="AZ130" s="341"/>
      <c r="BA130" s="341"/>
      <c r="BB130" s="341"/>
      <c r="BC130" s="341"/>
      <c r="BD130" s="341"/>
      <c r="BE130" s="341"/>
      <c r="BF130" s="341"/>
      <c r="BG130" s="341"/>
      <c r="BH130" s="341"/>
      <c r="BI130" s="341"/>
      <c r="BJ130" s="341"/>
      <c r="BK130" s="341"/>
      <c r="BL130" s="341"/>
      <c r="BM130" s="341"/>
      <c r="BN130" s="341"/>
      <c r="BO130" s="341"/>
      <c r="BP130" s="341"/>
      <c r="BQ130" s="341"/>
      <c r="BR130" s="341"/>
      <c r="BS130" s="341"/>
      <c r="BT130" s="341"/>
      <c r="BU130" s="341"/>
      <c r="BV130" s="341"/>
      <c r="BW130" s="341"/>
      <c r="BX130" s="341"/>
      <c r="BY130" s="341"/>
      <c r="BZ130" s="341"/>
      <c r="CA130" s="341" t="s">
        <v>296</v>
      </c>
      <c r="CB130" s="341"/>
      <c r="CC130" s="378">
        <f t="shared" si="18"/>
        <v>0</v>
      </c>
      <c r="CD130" s="378">
        <f t="shared" si="22"/>
        <v>0</v>
      </c>
      <c r="CE130" s="378">
        <f t="shared" si="23"/>
        <v>0</v>
      </c>
      <c r="CF130" s="378">
        <f t="shared" si="19"/>
        <v>0</v>
      </c>
      <c r="CG130" s="340"/>
      <c r="CH130" s="340"/>
      <c r="CI130" s="340"/>
      <c r="CJ130" s="379" t="str">
        <f t="shared" si="27"/>
        <v xml:space="preserve"> </v>
      </c>
      <c r="CK130" s="340"/>
      <c r="CL130" s="379" t="str">
        <f t="shared" si="25"/>
        <v xml:space="preserve"> </v>
      </c>
      <c r="CM130" s="340"/>
      <c r="CN130" s="340"/>
      <c r="CO130" s="378" t="str">
        <f t="shared" si="26"/>
        <v xml:space="preserve"> </v>
      </c>
      <c r="CP130" s="340"/>
      <c r="CQ130" s="340"/>
      <c r="CR130" s="340"/>
      <c r="CS130" s="378" t="str">
        <f t="shared" si="20"/>
        <v xml:space="preserve"> </v>
      </c>
      <c r="CT130" s="340"/>
      <c r="CU130" s="340"/>
      <c r="CV130" s="340"/>
      <c r="CW130" s="340"/>
      <c r="CX130" s="340"/>
      <c r="CY130" s="340"/>
      <c r="CZ130" s="340"/>
      <c r="DA130" s="340"/>
      <c r="DB130" s="340"/>
    </row>
    <row r="131" spans="1:106" x14ac:dyDescent="0.25">
      <c r="A131" s="340"/>
      <c r="B131" s="340"/>
      <c r="C131" s="340"/>
      <c r="D131" s="340"/>
      <c r="E131" s="340"/>
      <c r="F131" s="340"/>
      <c r="G131" s="340"/>
      <c r="H131" s="340"/>
      <c r="I131" s="340"/>
      <c r="J131" s="340"/>
      <c r="K131" s="340"/>
      <c r="L131" s="340"/>
      <c r="M131" s="340"/>
      <c r="N131" s="340"/>
      <c r="O131" s="381" t="str">
        <f t="shared" si="21"/>
        <v xml:space="preserve"> </v>
      </c>
      <c r="P131" s="340"/>
      <c r="Q131" s="340"/>
      <c r="R131" s="340"/>
      <c r="S131" s="341"/>
      <c r="T131" s="341"/>
      <c r="U131" s="341"/>
      <c r="V131" s="341"/>
      <c r="W131" s="341"/>
      <c r="X131" s="341"/>
      <c r="Y131" s="341"/>
      <c r="Z131" s="341"/>
      <c r="AA131" s="341"/>
      <c r="AB131" s="341"/>
      <c r="AC131" s="341"/>
      <c r="AD131" s="341"/>
      <c r="AE131" s="341"/>
      <c r="AF131" s="341"/>
      <c r="AG131" s="341"/>
      <c r="AH131" s="341"/>
      <c r="AI131" s="341"/>
      <c r="AJ131" s="341"/>
      <c r="AK131" s="341"/>
      <c r="AL131" s="341"/>
      <c r="AM131" s="341"/>
      <c r="AN131" s="341"/>
      <c r="AO131" s="341"/>
      <c r="AP131" s="341"/>
      <c r="AQ131" s="341"/>
      <c r="AR131" s="341"/>
      <c r="AS131" s="341"/>
      <c r="AT131" s="341"/>
      <c r="AU131" s="341"/>
      <c r="AV131" s="341"/>
      <c r="AW131" s="341"/>
      <c r="AX131" s="341"/>
      <c r="AY131" s="341"/>
      <c r="AZ131" s="341"/>
      <c r="BA131" s="341"/>
      <c r="BB131" s="341"/>
      <c r="BC131" s="341"/>
      <c r="BD131" s="341"/>
      <c r="BE131" s="341"/>
      <c r="BF131" s="341"/>
      <c r="BG131" s="341"/>
      <c r="BH131" s="341"/>
      <c r="BI131" s="341"/>
      <c r="BJ131" s="341"/>
      <c r="BK131" s="341"/>
      <c r="BL131" s="341"/>
      <c r="BM131" s="341"/>
      <c r="BN131" s="341"/>
      <c r="BO131" s="341"/>
      <c r="BP131" s="341"/>
      <c r="BQ131" s="341"/>
      <c r="BR131" s="341"/>
      <c r="BS131" s="341"/>
      <c r="BT131" s="341"/>
      <c r="BU131" s="341"/>
      <c r="BV131" s="341"/>
      <c r="BW131" s="341"/>
      <c r="BX131" s="341"/>
      <c r="BY131" s="341"/>
      <c r="BZ131" s="341"/>
      <c r="CA131" s="341" t="s">
        <v>296</v>
      </c>
      <c r="CB131" s="341"/>
      <c r="CC131" s="378">
        <f t="shared" si="18"/>
        <v>0</v>
      </c>
      <c r="CD131" s="378">
        <f t="shared" si="22"/>
        <v>0</v>
      </c>
      <c r="CE131" s="378">
        <f t="shared" si="23"/>
        <v>0</v>
      </c>
      <c r="CF131" s="378">
        <f t="shared" si="19"/>
        <v>0</v>
      </c>
      <c r="CG131" s="340"/>
      <c r="CH131" s="340"/>
      <c r="CI131" s="340"/>
      <c r="CJ131" s="379" t="str">
        <f t="shared" si="27"/>
        <v xml:space="preserve"> </v>
      </c>
      <c r="CK131" s="340"/>
      <c r="CL131" s="379" t="str">
        <f t="shared" si="25"/>
        <v xml:space="preserve"> </v>
      </c>
      <c r="CM131" s="340"/>
      <c r="CN131" s="340"/>
      <c r="CO131" s="378" t="str">
        <f t="shared" si="26"/>
        <v xml:space="preserve"> </v>
      </c>
      <c r="CP131" s="340"/>
      <c r="CQ131" s="340"/>
      <c r="CR131" s="340"/>
      <c r="CS131" s="378" t="str">
        <f t="shared" si="20"/>
        <v xml:space="preserve"> </v>
      </c>
      <c r="CT131" s="340"/>
      <c r="CU131" s="340"/>
      <c r="CV131" s="340"/>
      <c r="CW131" s="340"/>
      <c r="CX131" s="340"/>
      <c r="CY131" s="340"/>
      <c r="CZ131" s="340"/>
      <c r="DA131" s="340"/>
      <c r="DB131" s="340"/>
    </row>
    <row r="132" spans="1:106" x14ac:dyDescent="0.25">
      <c r="A132" s="340"/>
      <c r="B132" s="340"/>
      <c r="C132" s="340"/>
      <c r="D132" s="340"/>
      <c r="E132" s="340"/>
      <c r="F132" s="340"/>
      <c r="G132" s="340"/>
      <c r="H132" s="340"/>
      <c r="I132" s="340"/>
      <c r="J132" s="340"/>
      <c r="K132" s="340"/>
      <c r="L132" s="340"/>
      <c r="M132" s="340"/>
      <c r="N132" s="340"/>
      <c r="O132" s="381" t="str">
        <f t="shared" si="21"/>
        <v xml:space="preserve"> </v>
      </c>
      <c r="P132" s="340"/>
      <c r="Q132" s="340"/>
      <c r="R132" s="340"/>
      <c r="S132" s="341"/>
      <c r="T132" s="341"/>
      <c r="U132" s="341"/>
      <c r="V132" s="341"/>
      <c r="W132" s="341"/>
      <c r="X132" s="341"/>
      <c r="Y132" s="341"/>
      <c r="Z132" s="341"/>
      <c r="AA132" s="341"/>
      <c r="AB132" s="341"/>
      <c r="AC132" s="341"/>
      <c r="AD132" s="341"/>
      <c r="AE132" s="341"/>
      <c r="AF132" s="341"/>
      <c r="AG132" s="341"/>
      <c r="AH132" s="341"/>
      <c r="AI132" s="341"/>
      <c r="AJ132" s="341"/>
      <c r="AK132" s="341"/>
      <c r="AL132" s="341"/>
      <c r="AM132" s="341"/>
      <c r="AN132" s="341"/>
      <c r="AO132" s="341"/>
      <c r="AP132" s="341"/>
      <c r="AQ132" s="341"/>
      <c r="AR132" s="341"/>
      <c r="AS132" s="341"/>
      <c r="AT132" s="341"/>
      <c r="AU132" s="341"/>
      <c r="AV132" s="341"/>
      <c r="AW132" s="341"/>
      <c r="AX132" s="341"/>
      <c r="AY132" s="341"/>
      <c r="AZ132" s="341"/>
      <c r="BA132" s="341"/>
      <c r="BB132" s="341"/>
      <c r="BC132" s="341"/>
      <c r="BD132" s="341"/>
      <c r="BE132" s="341"/>
      <c r="BF132" s="341"/>
      <c r="BG132" s="341"/>
      <c r="BH132" s="341"/>
      <c r="BI132" s="341"/>
      <c r="BJ132" s="341"/>
      <c r="BK132" s="341"/>
      <c r="BL132" s="341"/>
      <c r="BM132" s="341"/>
      <c r="BN132" s="341"/>
      <c r="BO132" s="341"/>
      <c r="BP132" s="341"/>
      <c r="BQ132" s="341"/>
      <c r="BR132" s="341"/>
      <c r="BS132" s="341"/>
      <c r="BT132" s="341"/>
      <c r="BU132" s="341"/>
      <c r="BV132" s="341"/>
      <c r="BW132" s="341"/>
      <c r="BX132" s="341"/>
      <c r="BY132" s="341"/>
      <c r="BZ132" s="341"/>
      <c r="CA132" s="341" t="s">
        <v>296</v>
      </c>
      <c r="CB132" s="341"/>
      <c r="CC132" s="378">
        <f t="shared" si="18"/>
        <v>0</v>
      </c>
      <c r="CD132" s="378">
        <f t="shared" si="22"/>
        <v>0</v>
      </c>
      <c r="CE132" s="378">
        <f t="shared" si="23"/>
        <v>0</v>
      </c>
      <c r="CF132" s="378">
        <f t="shared" si="19"/>
        <v>0</v>
      </c>
      <c r="CG132" s="340"/>
      <c r="CH132" s="340"/>
      <c r="CI132" s="340"/>
      <c r="CJ132" s="379" t="str">
        <f t="shared" si="27"/>
        <v xml:space="preserve"> </v>
      </c>
      <c r="CK132" s="340"/>
      <c r="CL132" s="379" t="str">
        <f t="shared" si="25"/>
        <v xml:space="preserve"> </v>
      </c>
      <c r="CM132" s="340"/>
      <c r="CN132" s="340"/>
      <c r="CO132" s="378" t="str">
        <f t="shared" si="26"/>
        <v xml:space="preserve"> </v>
      </c>
      <c r="CP132" s="340"/>
      <c r="CQ132" s="340"/>
      <c r="CR132" s="340"/>
      <c r="CS132" s="378" t="str">
        <f t="shared" si="20"/>
        <v xml:space="preserve"> </v>
      </c>
      <c r="CT132" s="340"/>
      <c r="CU132" s="340"/>
      <c r="CV132" s="340"/>
      <c r="CW132" s="340"/>
      <c r="CX132" s="340"/>
      <c r="CY132" s="340"/>
      <c r="CZ132" s="340"/>
      <c r="DA132" s="340"/>
      <c r="DB132" s="340"/>
    </row>
    <row r="133" spans="1:106" x14ac:dyDescent="0.25">
      <c r="A133" s="340"/>
      <c r="B133" s="340"/>
      <c r="C133" s="340"/>
      <c r="D133" s="340"/>
      <c r="E133" s="340"/>
      <c r="F133" s="340"/>
      <c r="G133" s="340"/>
      <c r="H133" s="340"/>
      <c r="I133" s="340"/>
      <c r="J133" s="340"/>
      <c r="K133" s="340"/>
      <c r="L133" s="340"/>
      <c r="M133" s="340"/>
      <c r="N133" s="340"/>
      <c r="O133" s="381" t="str">
        <f t="shared" si="21"/>
        <v xml:space="preserve"> </v>
      </c>
      <c r="P133" s="340"/>
      <c r="Q133" s="340"/>
      <c r="R133" s="340"/>
      <c r="S133" s="341"/>
      <c r="T133" s="341"/>
      <c r="U133" s="341"/>
      <c r="V133" s="341"/>
      <c r="W133" s="341"/>
      <c r="X133" s="341"/>
      <c r="Y133" s="341"/>
      <c r="Z133" s="341"/>
      <c r="AA133" s="341"/>
      <c r="AB133" s="341"/>
      <c r="AC133" s="341"/>
      <c r="AD133" s="341"/>
      <c r="AE133" s="341"/>
      <c r="AF133" s="341"/>
      <c r="AG133" s="341"/>
      <c r="AH133" s="341"/>
      <c r="AI133" s="341"/>
      <c r="AJ133" s="341"/>
      <c r="AK133" s="341"/>
      <c r="AL133" s="341"/>
      <c r="AM133" s="341"/>
      <c r="AN133" s="341"/>
      <c r="AO133" s="341"/>
      <c r="AP133" s="341"/>
      <c r="AQ133" s="341"/>
      <c r="AR133" s="341"/>
      <c r="AS133" s="341"/>
      <c r="AT133" s="341"/>
      <c r="AU133" s="341"/>
      <c r="AV133" s="341"/>
      <c r="AW133" s="341"/>
      <c r="AX133" s="341"/>
      <c r="AY133" s="341"/>
      <c r="AZ133" s="341"/>
      <c r="BA133" s="341"/>
      <c r="BB133" s="341"/>
      <c r="BC133" s="341"/>
      <c r="BD133" s="341"/>
      <c r="BE133" s="341"/>
      <c r="BF133" s="341"/>
      <c r="BG133" s="341"/>
      <c r="BH133" s="341"/>
      <c r="BI133" s="341"/>
      <c r="BJ133" s="341"/>
      <c r="BK133" s="341"/>
      <c r="BL133" s="341"/>
      <c r="BM133" s="341"/>
      <c r="BN133" s="341"/>
      <c r="BO133" s="341"/>
      <c r="BP133" s="341"/>
      <c r="BQ133" s="341"/>
      <c r="BR133" s="341"/>
      <c r="BS133" s="341"/>
      <c r="BT133" s="341"/>
      <c r="BU133" s="341"/>
      <c r="BV133" s="341"/>
      <c r="BW133" s="341"/>
      <c r="BX133" s="341"/>
      <c r="BY133" s="341"/>
      <c r="BZ133" s="341"/>
      <c r="CA133" s="341" t="s">
        <v>296</v>
      </c>
      <c r="CB133" s="341"/>
      <c r="CC133" s="378">
        <f t="shared" si="18"/>
        <v>0</v>
      </c>
      <c r="CD133" s="378">
        <f t="shared" si="22"/>
        <v>0</v>
      </c>
      <c r="CE133" s="378">
        <f t="shared" si="23"/>
        <v>0</v>
      </c>
      <c r="CF133" s="378">
        <f t="shared" si="19"/>
        <v>0</v>
      </c>
      <c r="CG133" s="340"/>
      <c r="CH133" s="340"/>
      <c r="CI133" s="340"/>
      <c r="CJ133" s="379" t="str">
        <f t="shared" si="27"/>
        <v xml:space="preserve"> </v>
      </c>
      <c r="CK133" s="340"/>
      <c r="CL133" s="379" t="str">
        <f t="shared" ref="CL133:CL164" si="28">IFERROR((CK133/L133), " ")</f>
        <v xml:space="preserve"> </v>
      </c>
      <c r="CM133" s="340"/>
      <c r="CN133" s="340"/>
      <c r="CO133" s="378" t="str">
        <f t="shared" ref="CO133:CO164" si="29">IFERROR(((CM133*CN133)/L133), " ")</f>
        <v xml:space="preserve"> </v>
      </c>
      <c r="CP133" s="340"/>
      <c r="CQ133" s="340"/>
      <c r="CR133" s="340"/>
      <c r="CS133" s="378" t="str">
        <f t="shared" si="20"/>
        <v xml:space="preserve"> </v>
      </c>
      <c r="CT133" s="340"/>
      <c r="CU133" s="340"/>
      <c r="CV133" s="340"/>
      <c r="CW133" s="340"/>
      <c r="CX133" s="340"/>
      <c r="CY133" s="340"/>
      <c r="CZ133" s="340"/>
      <c r="DA133" s="340"/>
      <c r="DB133" s="340"/>
    </row>
    <row r="134" spans="1:106" x14ac:dyDescent="0.25">
      <c r="A134" s="340"/>
      <c r="B134" s="340"/>
      <c r="C134" s="340"/>
      <c r="D134" s="340"/>
      <c r="E134" s="340"/>
      <c r="F134" s="340"/>
      <c r="G134" s="340"/>
      <c r="H134" s="340"/>
      <c r="I134" s="340"/>
      <c r="J134" s="340"/>
      <c r="K134" s="340"/>
      <c r="L134" s="340"/>
      <c r="M134" s="340"/>
      <c r="N134" s="340"/>
      <c r="O134" s="381" t="str">
        <f t="shared" si="21"/>
        <v xml:space="preserve"> </v>
      </c>
      <c r="P134" s="340"/>
      <c r="Q134" s="340"/>
      <c r="R134" s="340"/>
      <c r="S134" s="341"/>
      <c r="T134" s="341"/>
      <c r="U134" s="341"/>
      <c r="V134" s="341"/>
      <c r="W134" s="341"/>
      <c r="X134" s="341"/>
      <c r="Y134" s="341"/>
      <c r="Z134" s="341"/>
      <c r="AA134" s="341"/>
      <c r="AB134" s="341"/>
      <c r="AC134" s="341"/>
      <c r="AD134" s="341"/>
      <c r="AE134" s="341"/>
      <c r="AF134" s="341"/>
      <c r="AG134" s="341"/>
      <c r="AH134" s="341"/>
      <c r="AI134" s="341"/>
      <c r="AJ134" s="341"/>
      <c r="AK134" s="341"/>
      <c r="AL134" s="341"/>
      <c r="AM134" s="341"/>
      <c r="AN134" s="341"/>
      <c r="AO134" s="341"/>
      <c r="AP134" s="341"/>
      <c r="AQ134" s="341"/>
      <c r="AR134" s="341"/>
      <c r="AS134" s="341"/>
      <c r="AT134" s="341"/>
      <c r="AU134" s="341"/>
      <c r="AV134" s="341"/>
      <c r="AW134" s="341"/>
      <c r="AX134" s="341"/>
      <c r="AY134" s="341"/>
      <c r="AZ134" s="341"/>
      <c r="BA134" s="341"/>
      <c r="BB134" s="341"/>
      <c r="BC134" s="341"/>
      <c r="BD134" s="341"/>
      <c r="BE134" s="341"/>
      <c r="BF134" s="341"/>
      <c r="BG134" s="341"/>
      <c r="BH134" s="341"/>
      <c r="BI134" s="341"/>
      <c r="BJ134" s="341"/>
      <c r="BK134" s="341"/>
      <c r="BL134" s="341"/>
      <c r="BM134" s="341"/>
      <c r="BN134" s="341"/>
      <c r="BO134" s="341"/>
      <c r="BP134" s="341"/>
      <c r="BQ134" s="341"/>
      <c r="BR134" s="341"/>
      <c r="BS134" s="341"/>
      <c r="BT134" s="341"/>
      <c r="BU134" s="341"/>
      <c r="BV134" s="341"/>
      <c r="BW134" s="341"/>
      <c r="BX134" s="341"/>
      <c r="BY134" s="341"/>
      <c r="BZ134" s="341"/>
      <c r="CA134" s="341" t="s">
        <v>296</v>
      </c>
      <c r="CB134" s="341"/>
      <c r="CC134" s="378">
        <f t="shared" ref="CC134:CC197" si="30">IF(BY134="Absent",1,0)</f>
        <v>0</v>
      </c>
      <c r="CD134" s="378">
        <f t="shared" si="22"/>
        <v>0</v>
      </c>
      <c r="CE134" s="378">
        <f t="shared" si="23"/>
        <v>0</v>
      </c>
      <c r="CF134" s="378">
        <f t="shared" ref="CF134:CF197" si="31">IF(CB134="Absent",1,0)</f>
        <v>0</v>
      </c>
      <c r="CG134" s="340"/>
      <c r="CH134" s="340"/>
      <c r="CI134" s="340"/>
      <c r="CJ134" s="379" t="str">
        <f t="shared" si="27"/>
        <v xml:space="preserve"> </v>
      </c>
      <c r="CK134" s="340"/>
      <c r="CL134" s="379" t="str">
        <f t="shared" si="28"/>
        <v xml:space="preserve"> </v>
      </c>
      <c r="CM134" s="340"/>
      <c r="CN134" s="340"/>
      <c r="CO134" s="378" t="str">
        <f t="shared" si="29"/>
        <v xml:space="preserve"> </v>
      </c>
      <c r="CP134" s="340"/>
      <c r="CQ134" s="340"/>
      <c r="CR134" s="340"/>
      <c r="CS134" s="378" t="str">
        <f t="shared" ref="CS134:CS197" si="32">IFERROR(((CP134*CQ134)/CR134), " ")</f>
        <v xml:space="preserve"> </v>
      </c>
      <c r="CT134" s="340"/>
      <c r="CU134" s="340"/>
      <c r="CV134" s="340"/>
      <c r="CW134" s="340"/>
      <c r="CX134" s="340"/>
      <c r="CY134" s="340"/>
      <c r="CZ134" s="340"/>
      <c r="DA134" s="340"/>
      <c r="DB134" s="340"/>
    </row>
    <row r="135" spans="1:106" x14ac:dyDescent="0.25">
      <c r="A135" s="340"/>
      <c r="B135" s="340"/>
      <c r="C135" s="340"/>
      <c r="D135" s="340"/>
      <c r="E135" s="340"/>
      <c r="F135" s="340"/>
      <c r="G135" s="340"/>
      <c r="H135" s="340"/>
      <c r="I135" s="340"/>
      <c r="J135" s="340"/>
      <c r="K135" s="340"/>
      <c r="L135" s="340"/>
      <c r="M135" s="340"/>
      <c r="N135" s="340"/>
      <c r="O135" s="381" t="str">
        <f t="shared" si="21"/>
        <v xml:space="preserve"> </v>
      </c>
      <c r="P135" s="340"/>
      <c r="Q135" s="340"/>
      <c r="R135" s="340"/>
      <c r="S135" s="341"/>
      <c r="T135" s="341"/>
      <c r="U135" s="341"/>
      <c r="V135" s="341"/>
      <c r="W135" s="341"/>
      <c r="X135" s="341"/>
      <c r="Y135" s="341"/>
      <c r="Z135" s="341"/>
      <c r="AA135" s="341"/>
      <c r="AB135" s="341"/>
      <c r="AC135" s="341"/>
      <c r="AD135" s="341"/>
      <c r="AE135" s="341"/>
      <c r="AF135" s="341"/>
      <c r="AG135" s="341"/>
      <c r="AH135" s="341"/>
      <c r="AI135" s="341"/>
      <c r="AJ135" s="341"/>
      <c r="AK135" s="341"/>
      <c r="AL135" s="341"/>
      <c r="AM135" s="341"/>
      <c r="AN135" s="341"/>
      <c r="AO135" s="341"/>
      <c r="AP135" s="341"/>
      <c r="AQ135" s="341"/>
      <c r="AR135" s="341"/>
      <c r="AS135" s="341"/>
      <c r="AT135" s="341"/>
      <c r="AU135" s="341"/>
      <c r="AV135" s="341"/>
      <c r="AW135" s="341"/>
      <c r="AX135" s="341"/>
      <c r="AY135" s="341"/>
      <c r="AZ135" s="341"/>
      <c r="BA135" s="341"/>
      <c r="BB135" s="341"/>
      <c r="BC135" s="341"/>
      <c r="BD135" s="341"/>
      <c r="BE135" s="341"/>
      <c r="BF135" s="341"/>
      <c r="BG135" s="341"/>
      <c r="BH135" s="341"/>
      <c r="BI135" s="341"/>
      <c r="BJ135" s="341"/>
      <c r="BK135" s="341"/>
      <c r="BL135" s="341"/>
      <c r="BM135" s="341"/>
      <c r="BN135" s="341"/>
      <c r="BO135" s="341"/>
      <c r="BP135" s="341"/>
      <c r="BQ135" s="341"/>
      <c r="BR135" s="341"/>
      <c r="BS135" s="341"/>
      <c r="BT135" s="341"/>
      <c r="BU135" s="341"/>
      <c r="BV135" s="341"/>
      <c r="BW135" s="341"/>
      <c r="BX135" s="341"/>
      <c r="BY135" s="341"/>
      <c r="BZ135" s="341"/>
      <c r="CA135" s="341" t="s">
        <v>296</v>
      </c>
      <c r="CB135" s="341"/>
      <c r="CC135" s="378">
        <f t="shared" si="30"/>
        <v>0</v>
      </c>
      <c r="CD135" s="378">
        <f t="shared" si="22"/>
        <v>0</v>
      </c>
      <c r="CE135" s="378">
        <f t="shared" si="23"/>
        <v>0</v>
      </c>
      <c r="CF135" s="378">
        <f t="shared" si="31"/>
        <v>0</v>
      </c>
      <c r="CG135" s="340"/>
      <c r="CH135" s="340"/>
      <c r="CI135" s="340"/>
      <c r="CJ135" s="379" t="str">
        <f t="shared" si="27"/>
        <v xml:space="preserve"> </v>
      </c>
      <c r="CK135" s="340"/>
      <c r="CL135" s="379" t="str">
        <f t="shared" si="28"/>
        <v xml:space="preserve"> </v>
      </c>
      <c r="CM135" s="340"/>
      <c r="CN135" s="340"/>
      <c r="CO135" s="378" t="str">
        <f t="shared" si="29"/>
        <v xml:space="preserve"> </v>
      </c>
      <c r="CP135" s="340"/>
      <c r="CQ135" s="340"/>
      <c r="CR135" s="340"/>
      <c r="CS135" s="378" t="str">
        <f t="shared" si="32"/>
        <v xml:space="preserve"> </v>
      </c>
      <c r="CT135" s="340"/>
      <c r="CU135" s="340"/>
      <c r="CV135" s="340"/>
      <c r="CW135" s="340"/>
      <c r="CX135" s="340"/>
      <c r="CY135" s="340"/>
      <c r="CZ135" s="340"/>
      <c r="DA135" s="340"/>
      <c r="DB135" s="340"/>
    </row>
    <row r="136" spans="1:106" x14ac:dyDescent="0.25">
      <c r="A136" s="340"/>
      <c r="B136" s="340"/>
      <c r="C136" s="340"/>
      <c r="D136" s="340"/>
      <c r="E136" s="340"/>
      <c r="F136" s="340"/>
      <c r="G136" s="340"/>
      <c r="H136" s="340"/>
      <c r="I136" s="340"/>
      <c r="J136" s="340"/>
      <c r="K136" s="340"/>
      <c r="L136" s="340"/>
      <c r="M136" s="340"/>
      <c r="N136" s="340"/>
      <c r="O136" s="381" t="str">
        <f t="shared" si="21"/>
        <v xml:space="preserve"> </v>
      </c>
      <c r="P136" s="340"/>
      <c r="Q136" s="340"/>
      <c r="R136" s="340"/>
      <c r="S136" s="341"/>
      <c r="T136" s="341"/>
      <c r="U136" s="341"/>
      <c r="V136" s="341"/>
      <c r="W136" s="341"/>
      <c r="X136" s="341"/>
      <c r="Y136" s="341"/>
      <c r="Z136" s="341"/>
      <c r="AA136" s="341"/>
      <c r="AB136" s="341"/>
      <c r="AC136" s="341"/>
      <c r="AD136" s="341"/>
      <c r="AE136" s="341"/>
      <c r="AF136" s="341"/>
      <c r="AG136" s="341"/>
      <c r="AH136" s="341"/>
      <c r="AI136" s="341"/>
      <c r="AJ136" s="341"/>
      <c r="AK136" s="341"/>
      <c r="AL136" s="341"/>
      <c r="AM136" s="341"/>
      <c r="AN136" s="341"/>
      <c r="AO136" s="341"/>
      <c r="AP136" s="341"/>
      <c r="AQ136" s="341"/>
      <c r="AR136" s="341"/>
      <c r="AS136" s="341"/>
      <c r="AT136" s="341"/>
      <c r="AU136" s="341"/>
      <c r="AV136" s="341"/>
      <c r="AW136" s="341"/>
      <c r="AX136" s="341"/>
      <c r="AY136" s="341"/>
      <c r="AZ136" s="341"/>
      <c r="BA136" s="341"/>
      <c r="BB136" s="341"/>
      <c r="BC136" s="341"/>
      <c r="BD136" s="341"/>
      <c r="BE136" s="341"/>
      <c r="BF136" s="341"/>
      <c r="BG136" s="341"/>
      <c r="BH136" s="341"/>
      <c r="BI136" s="341"/>
      <c r="BJ136" s="341"/>
      <c r="BK136" s="341"/>
      <c r="BL136" s="341"/>
      <c r="BM136" s="341"/>
      <c r="BN136" s="341"/>
      <c r="BO136" s="341"/>
      <c r="BP136" s="341"/>
      <c r="BQ136" s="341"/>
      <c r="BR136" s="341"/>
      <c r="BS136" s="341"/>
      <c r="BT136" s="341"/>
      <c r="BU136" s="341"/>
      <c r="BV136" s="341"/>
      <c r="BW136" s="341"/>
      <c r="BX136" s="341"/>
      <c r="BY136" s="341"/>
      <c r="BZ136" s="341"/>
      <c r="CA136" s="341" t="s">
        <v>296</v>
      </c>
      <c r="CB136" s="341"/>
      <c r="CC136" s="378">
        <f t="shared" si="30"/>
        <v>0</v>
      </c>
      <c r="CD136" s="378">
        <f t="shared" si="22"/>
        <v>0</v>
      </c>
      <c r="CE136" s="378">
        <f t="shared" si="23"/>
        <v>0</v>
      </c>
      <c r="CF136" s="378">
        <f t="shared" si="31"/>
        <v>0</v>
      </c>
      <c r="CG136" s="340"/>
      <c r="CH136" s="340"/>
      <c r="CI136" s="340"/>
      <c r="CJ136" s="379" t="str">
        <f t="shared" si="27"/>
        <v xml:space="preserve"> </v>
      </c>
      <c r="CK136" s="340"/>
      <c r="CL136" s="379" t="str">
        <f t="shared" si="28"/>
        <v xml:space="preserve"> </v>
      </c>
      <c r="CM136" s="340"/>
      <c r="CN136" s="340"/>
      <c r="CO136" s="378" t="str">
        <f t="shared" si="29"/>
        <v xml:space="preserve"> </v>
      </c>
      <c r="CP136" s="340"/>
      <c r="CQ136" s="340"/>
      <c r="CR136" s="340"/>
      <c r="CS136" s="378" t="str">
        <f t="shared" si="32"/>
        <v xml:space="preserve"> </v>
      </c>
      <c r="CT136" s="340"/>
      <c r="CU136" s="340"/>
      <c r="CV136" s="340"/>
      <c r="CW136" s="340"/>
      <c r="CX136" s="340"/>
      <c r="CY136" s="340"/>
      <c r="CZ136" s="340"/>
      <c r="DA136" s="340"/>
      <c r="DB136" s="340"/>
    </row>
    <row r="137" spans="1:106" x14ac:dyDescent="0.25">
      <c r="A137" s="340"/>
      <c r="B137" s="340"/>
      <c r="C137" s="340"/>
      <c r="D137" s="340"/>
      <c r="E137" s="340"/>
      <c r="F137" s="340"/>
      <c r="G137" s="340"/>
      <c r="H137" s="340"/>
      <c r="I137" s="340"/>
      <c r="J137" s="340"/>
      <c r="K137" s="340"/>
      <c r="L137" s="340"/>
      <c r="M137" s="340"/>
      <c r="N137" s="340"/>
      <c r="O137" s="381" t="str">
        <f t="shared" si="21"/>
        <v xml:space="preserve"> </v>
      </c>
      <c r="P137" s="340"/>
      <c r="Q137" s="340"/>
      <c r="R137" s="340"/>
      <c r="S137" s="341"/>
      <c r="T137" s="341"/>
      <c r="U137" s="341"/>
      <c r="V137" s="341"/>
      <c r="W137" s="341"/>
      <c r="X137" s="341"/>
      <c r="Y137" s="341"/>
      <c r="Z137" s="341"/>
      <c r="AA137" s="341"/>
      <c r="AB137" s="341"/>
      <c r="AC137" s="341"/>
      <c r="AD137" s="341"/>
      <c r="AE137" s="341"/>
      <c r="AF137" s="341"/>
      <c r="AG137" s="341"/>
      <c r="AH137" s="341"/>
      <c r="AI137" s="341"/>
      <c r="AJ137" s="341"/>
      <c r="AK137" s="341"/>
      <c r="AL137" s="341"/>
      <c r="AM137" s="341"/>
      <c r="AN137" s="341"/>
      <c r="AO137" s="341"/>
      <c r="AP137" s="341"/>
      <c r="AQ137" s="341"/>
      <c r="AR137" s="341"/>
      <c r="AS137" s="341"/>
      <c r="AT137" s="341"/>
      <c r="AU137" s="341"/>
      <c r="AV137" s="341"/>
      <c r="AW137" s="341"/>
      <c r="AX137" s="341"/>
      <c r="AY137" s="341"/>
      <c r="AZ137" s="341"/>
      <c r="BA137" s="341"/>
      <c r="BB137" s="341"/>
      <c r="BC137" s="341"/>
      <c r="BD137" s="341"/>
      <c r="BE137" s="341"/>
      <c r="BF137" s="341"/>
      <c r="BG137" s="341"/>
      <c r="BH137" s="341"/>
      <c r="BI137" s="341"/>
      <c r="BJ137" s="341"/>
      <c r="BK137" s="341"/>
      <c r="BL137" s="341"/>
      <c r="BM137" s="341"/>
      <c r="BN137" s="341"/>
      <c r="BO137" s="341"/>
      <c r="BP137" s="341"/>
      <c r="BQ137" s="341"/>
      <c r="BR137" s="341"/>
      <c r="BS137" s="341"/>
      <c r="BT137" s="341"/>
      <c r="BU137" s="341"/>
      <c r="BV137" s="341"/>
      <c r="BW137" s="341"/>
      <c r="BX137" s="341"/>
      <c r="BY137" s="341"/>
      <c r="BZ137" s="341"/>
      <c r="CA137" s="341" t="s">
        <v>296</v>
      </c>
      <c r="CB137" s="341"/>
      <c r="CC137" s="378">
        <f t="shared" si="30"/>
        <v>0</v>
      </c>
      <c r="CD137" s="378">
        <f t="shared" si="22"/>
        <v>0</v>
      </c>
      <c r="CE137" s="378">
        <f t="shared" si="23"/>
        <v>0</v>
      </c>
      <c r="CF137" s="378">
        <f t="shared" si="31"/>
        <v>0</v>
      </c>
      <c r="CG137" s="340"/>
      <c r="CH137" s="340"/>
      <c r="CI137" s="340"/>
      <c r="CJ137" s="379" t="str">
        <f t="shared" si="27"/>
        <v xml:space="preserve"> </v>
      </c>
      <c r="CK137" s="340"/>
      <c r="CL137" s="379" t="str">
        <f t="shared" si="28"/>
        <v xml:space="preserve"> </v>
      </c>
      <c r="CM137" s="340"/>
      <c r="CN137" s="340"/>
      <c r="CO137" s="378" t="str">
        <f t="shared" si="29"/>
        <v xml:space="preserve"> </v>
      </c>
      <c r="CP137" s="340"/>
      <c r="CQ137" s="340"/>
      <c r="CR137" s="340"/>
      <c r="CS137" s="378" t="str">
        <f t="shared" si="32"/>
        <v xml:space="preserve"> </v>
      </c>
      <c r="CT137" s="340"/>
      <c r="CU137" s="340"/>
      <c r="CV137" s="340"/>
      <c r="CW137" s="340"/>
      <c r="CX137" s="340"/>
      <c r="CY137" s="340"/>
      <c r="CZ137" s="340"/>
      <c r="DA137" s="340"/>
      <c r="DB137" s="340"/>
    </row>
    <row r="138" spans="1:106" x14ac:dyDescent="0.25">
      <c r="A138" s="340"/>
      <c r="B138" s="340"/>
      <c r="C138" s="340"/>
      <c r="D138" s="340"/>
      <c r="E138" s="340"/>
      <c r="F138" s="340"/>
      <c r="G138" s="340"/>
      <c r="H138" s="340"/>
      <c r="I138" s="340"/>
      <c r="J138" s="340"/>
      <c r="K138" s="340"/>
      <c r="L138" s="340"/>
      <c r="M138" s="340"/>
      <c r="N138" s="340"/>
      <c r="O138" s="381" t="str">
        <f t="shared" ref="O138:O201" si="33">IFERROR(M138/L138," ")</f>
        <v xml:space="preserve"> </v>
      </c>
      <c r="P138" s="340"/>
      <c r="Q138" s="340"/>
      <c r="R138" s="340"/>
      <c r="S138" s="341"/>
      <c r="T138" s="341"/>
      <c r="U138" s="341"/>
      <c r="V138" s="341"/>
      <c r="W138" s="341"/>
      <c r="X138" s="341"/>
      <c r="Y138" s="341"/>
      <c r="Z138" s="341"/>
      <c r="AA138" s="341"/>
      <c r="AB138" s="341"/>
      <c r="AC138" s="341"/>
      <c r="AD138" s="341"/>
      <c r="AE138" s="341"/>
      <c r="AF138" s="341"/>
      <c r="AG138" s="341"/>
      <c r="AH138" s="341"/>
      <c r="AI138" s="341"/>
      <c r="AJ138" s="341"/>
      <c r="AK138" s="341"/>
      <c r="AL138" s="341"/>
      <c r="AM138" s="341"/>
      <c r="AN138" s="341"/>
      <c r="AO138" s="341"/>
      <c r="AP138" s="341"/>
      <c r="AQ138" s="341"/>
      <c r="AR138" s="341"/>
      <c r="AS138" s="341"/>
      <c r="AT138" s="341"/>
      <c r="AU138" s="341"/>
      <c r="AV138" s="341"/>
      <c r="AW138" s="341"/>
      <c r="AX138" s="341"/>
      <c r="AY138" s="341"/>
      <c r="AZ138" s="341"/>
      <c r="BA138" s="341"/>
      <c r="BB138" s="341"/>
      <c r="BC138" s="341"/>
      <c r="BD138" s="341"/>
      <c r="BE138" s="341"/>
      <c r="BF138" s="341"/>
      <c r="BG138" s="341"/>
      <c r="BH138" s="341"/>
      <c r="BI138" s="341"/>
      <c r="BJ138" s="341"/>
      <c r="BK138" s="341"/>
      <c r="BL138" s="341"/>
      <c r="BM138" s="341"/>
      <c r="BN138" s="341"/>
      <c r="BO138" s="341"/>
      <c r="BP138" s="341"/>
      <c r="BQ138" s="341"/>
      <c r="BR138" s="341"/>
      <c r="BS138" s="341"/>
      <c r="BT138" s="341"/>
      <c r="BU138" s="341"/>
      <c r="BV138" s="341"/>
      <c r="BW138" s="341"/>
      <c r="BX138" s="341"/>
      <c r="BY138" s="341"/>
      <c r="BZ138" s="341"/>
      <c r="CA138" s="341" t="s">
        <v>296</v>
      </c>
      <c r="CB138" s="341"/>
      <c r="CC138" s="378">
        <f t="shared" si="30"/>
        <v>0</v>
      </c>
      <c r="CD138" s="378">
        <f t="shared" ref="CD138:CD201" si="34">IF(BZ138="Absent",1,0)</f>
        <v>0</v>
      </c>
      <c r="CE138" s="378">
        <f t="shared" ref="CE138:CE201" si="35">IF(OR(CA138&lt;=5),1,0)</f>
        <v>0</v>
      </c>
      <c r="CF138" s="378">
        <f t="shared" si="31"/>
        <v>0</v>
      </c>
      <c r="CG138" s="340"/>
      <c r="CH138" s="340"/>
      <c r="CI138" s="340"/>
      <c r="CJ138" s="379" t="str">
        <f t="shared" ref="CJ138:CJ169" si="36">IFERROR((((20/CH138)*3600*CI138)/M138)," ")</f>
        <v xml:space="preserve"> </v>
      </c>
      <c r="CK138" s="340"/>
      <c r="CL138" s="379" t="str">
        <f t="shared" si="28"/>
        <v xml:space="preserve"> </v>
      </c>
      <c r="CM138" s="340"/>
      <c r="CN138" s="340"/>
      <c r="CO138" s="378" t="str">
        <f t="shared" si="29"/>
        <v xml:space="preserve"> </v>
      </c>
      <c r="CP138" s="340"/>
      <c r="CQ138" s="340"/>
      <c r="CR138" s="340"/>
      <c r="CS138" s="378" t="str">
        <f t="shared" si="32"/>
        <v xml:space="preserve"> </v>
      </c>
      <c r="CT138" s="340"/>
      <c r="CU138" s="340"/>
      <c r="CV138" s="340"/>
      <c r="CW138" s="340"/>
      <c r="CX138" s="340"/>
      <c r="CY138" s="340"/>
      <c r="CZ138" s="340"/>
      <c r="DA138" s="340"/>
      <c r="DB138" s="340"/>
    </row>
    <row r="139" spans="1:106" x14ac:dyDescent="0.25">
      <c r="A139" s="340"/>
      <c r="B139" s="340"/>
      <c r="C139" s="340"/>
      <c r="D139" s="340"/>
      <c r="E139" s="340"/>
      <c r="F139" s="340"/>
      <c r="G139" s="340"/>
      <c r="H139" s="340"/>
      <c r="I139" s="340"/>
      <c r="J139" s="340"/>
      <c r="K139" s="340"/>
      <c r="L139" s="340"/>
      <c r="M139" s="340"/>
      <c r="N139" s="340"/>
      <c r="O139" s="381" t="str">
        <f t="shared" si="33"/>
        <v xml:space="preserve"> </v>
      </c>
      <c r="P139" s="340"/>
      <c r="Q139" s="340"/>
      <c r="R139" s="340"/>
      <c r="S139" s="341"/>
      <c r="T139" s="341"/>
      <c r="U139" s="341"/>
      <c r="V139" s="341"/>
      <c r="W139" s="341"/>
      <c r="X139" s="341"/>
      <c r="Y139" s="341"/>
      <c r="Z139" s="341"/>
      <c r="AA139" s="341"/>
      <c r="AB139" s="341"/>
      <c r="AC139" s="341"/>
      <c r="AD139" s="341"/>
      <c r="AE139" s="341"/>
      <c r="AF139" s="341"/>
      <c r="AG139" s="341"/>
      <c r="AH139" s="341"/>
      <c r="AI139" s="341"/>
      <c r="AJ139" s="341"/>
      <c r="AK139" s="341"/>
      <c r="AL139" s="341"/>
      <c r="AM139" s="341"/>
      <c r="AN139" s="341"/>
      <c r="AO139" s="341"/>
      <c r="AP139" s="341"/>
      <c r="AQ139" s="341"/>
      <c r="AR139" s="341"/>
      <c r="AS139" s="341"/>
      <c r="AT139" s="341"/>
      <c r="AU139" s="341"/>
      <c r="AV139" s="341"/>
      <c r="AW139" s="341"/>
      <c r="AX139" s="341"/>
      <c r="AY139" s="341"/>
      <c r="AZ139" s="341"/>
      <c r="BA139" s="341"/>
      <c r="BB139" s="341"/>
      <c r="BC139" s="341"/>
      <c r="BD139" s="341"/>
      <c r="BE139" s="341"/>
      <c r="BF139" s="341"/>
      <c r="BG139" s="341"/>
      <c r="BH139" s="341"/>
      <c r="BI139" s="341"/>
      <c r="BJ139" s="341"/>
      <c r="BK139" s="341"/>
      <c r="BL139" s="341"/>
      <c r="BM139" s="341"/>
      <c r="BN139" s="341"/>
      <c r="BO139" s="341"/>
      <c r="BP139" s="341"/>
      <c r="BQ139" s="341"/>
      <c r="BR139" s="341"/>
      <c r="BS139" s="341"/>
      <c r="BT139" s="341"/>
      <c r="BU139" s="341"/>
      <c r="BV139" s="341"/>
      <c r="BW139" s="341"/>
      <c r="BX139" s="341"/>
      <c r="BY139" s="341"/>
      <c r="BZ139" s="341"/>
      <c r="CA139" s="341" t="s">
        <v>296</v>
      </c>
      <c r="CB139" s="341"/>
      <c r="CC139" s="378">
        <f t="shared" si="30"/>
        <v>0</v>
      </c>
      <c r="CD139" s="378">
        <f t="shared" si="34"/>
        <v>0</v>
      </c>
      <c r="CE139" s="378">
        <f t="shared" si="35"/>
        <v>0</v>
      </c>
      <c r="CF139" s="378">
        <f t="shared" si="31"/>
        <v>0</v>
      </c>
      <c r="CG139" s="340"/>
      <c r="CH139" s="340"/>
      <c r="CI139" s="340"/>
      <c r="CJ139" s="379" t="str">
        <f t="shared" si="36"/>
        <v xml:space="preserve"> </v>
      </c>
      <c r="CK139" s="340"/>
      <c r="CL139" s="379" t="str">
        <f t="shared" si="28"/>
        <v xml:space="preserve"> </v>
      </c>
      <c r="CM139" s="340"/>
      <c r="CN139" s="340"/>
      <c r="CO139" s="378" t="str">
        <f t="shared" si="29"/>
        <v xml:space="preserve"> </v>
      </c>
      <c r="CP139" s="340"/>
      <c r="CQ139" s="340"/>
      <c r="CR139" s="340"/>
      <c r="CS139" s="378" t="str">
        <f t="shared" si="32"/>
        <v xml:space="preserve"> </v>
      </c>
      <c r="CT139" s="340"/>
      <c r="CU139" s="340"/>
      <c r="CV139" s="340"/>
      <c r="CW139" s="340"/>
      <c r="CX139" s="340"/>
      <c r="CY139" s="340"/>
      <c r="CZ139" s="340"/>
      <c r="DA139" s="340"/>
      <c r="DB139" s="340"/>
    </row>
    <row r="140" spans="1:106" x14ac:dyDescent="0.25">
      <c r="A140" s="340"/>
      <c r="B140" s="340"/>
      <c r="C140" s="340"/>
      <c r="D140" s="340"/>
      <c r="E140" s="340"/>
      <c r="F140" s="340"/>
      <c r="G140" s="340"/>
      <c r="H140" s="340"/>
      <c r="I140" s="340"/>
      <c r="J140" s="340"/>
      <c r="K140" s="340"/>
      <c r="L140" s="340"/>
      <c r="M140" s="340"/>
      <c r="N140" s="340"/>
      <c r="O140" s="381" t="str">
        <f t="shared" si="33"/>
        <v xml:space="preserve"> </v>
      </c>
      <c r="P140" s="340"/>
      <c r="Q140" s="340"/>
      <c r="R140" s="340"/>
      <c r="S140" s="341"/>
      <c r="T140" s="341"/>
      <c r="U140" s="341"/>
      <c r="V140" s="341"/>
      <c r="W140" s="341"/>
      <c r="X140" s="341"/>
      <c r="Y140" s="341"/>
      <c r="Z140" s="341"/>
      <c r="AA140" s="341"/>
      <c r="AB140" s="341"/>
      <c r="AC140" s="341"/>
      <c r="AD140" s="341"/>
      <c r="AE140" s="341"/>
      <c r="AF140" s="341"/>
      <c r="AG140" s="341"/>
      <c r="AH140" s="341"/>
      <c r="AI140" s="341"/>
      <c r="AJ140" s="341"/>
      <c r="AK140" s="341"/>
      <c r="AL140" s="341"/>
      <c r="AM140" s="341"/>
      <c r="AN140" s="341"/>
      <c r="AO140" s="341"/>
      <c r="AP140" s="341"/>
      <c r="AQ140" s="341"/>
      <c r="AR140" s="341"/>
      <c r="AS140" s="341"/>
      <c r="AT140" s="341"/>
      <c r="AU140" s="341"/>
      <c r="AV140" s="341"/>
      <c r="AW140" s="341"/>
      <c r="AX140" s="341"/>
      <c r="AY140" s="341"/>
      <c r="AZ140" s="341"/>
      <c r="BA140" s="341"/>
      <c r="BB140" s="341"/>
      <c r="BC140" s="341"/>
      <c r="BD140" s="341"/>
      <c r="BE140" s="341"/>
      <c r="BF140" s="341"/>
      <c r="BG140" s="341"/>
      <c r="BH140" s="341"/>
      <c r="BI140" s="341"/>
      <c r="BJ140" s="341"/>
      <c r="BK140" s="341"/>
      <c r="BL140" s="341"/>
      <c r="BM140" s="341"/>
      <c r="BN140" s="341"/>
      <c r="BO140" s="341"/>
      <c r="BP140" s="341"/>
      <c r="BQ140" s="341"/>
      <c r="BR140" s="341"/>
      <c r="BS140" s="341"/>
      <c r="BT140" s="341"/>
      <c r="BU140" s="341"/>
      <c r="BV140" s="341"/>
      <c r="BW140" s="341"/>
      <c r="BX140" s="341"/>
      <c r="BY140" s="341"/>
      <c r="BZ140" s="341"/>
      <c r="CA140" s="341" t="s">
        <v>296</v>
      </c>
      <c r="CB140" s="341"/>
      <c r="CC140" s="378">
        <f t="shared" si="30"/>
        <v>0</v>
      </c>
      <c r="CD140" s="378">
        <f t="shared" si="34"/>
        <v>0</v>
      </c>
      <c r="CE140" s="378">
        <f t="shared" si="35"/>
        <v>0</v>
      </c>
      <c r="CF140" s="378">
        <f t="shared" si="31"/>
        <v>0</v>
      </c>
      <c r="CG140" s="340"/>
      <c r="CH140" s="340"/>
      <c r="CI140" s="340"/>
      <c r="CJ140" s="379" t="str">
        <f t="shared" si="36"/>
        <v xml:space="preserve"> </v>
      </c>
      <c r="CK140" s="340"/>
      <c r="CL140" s="379" t="str">
        <f t="shared" si="28"/>
        <v xml:space="preserve"> </v>
      </c>
      <c r="CM140" s="340"/>
      <c r="CN140" s="340"/>
      <c r="CO140" s="378" t="str">
        <f t="shared" si="29"/>
        <v xml:space="preserve"> </v>
      </c>
      <c r="CP140" s="340"/>
      <c r="CQ140" s="340"/>
      <c r="CR140" s="340"/>
      <c r="CS140" s="378" t="str">
        <f t="shared" si="32"/>
        <v xml:space="preserve"> </v>
      </c>
      <c r="CT140" s="340"/>
      <c r="CU140" s="340"/>
      <c r="CV140" s="340"/>
      <c r="CW140" s="340"/>
      <c r="CX140" s="340"/>
      <c r="CY140" s="340"/>
      <c r="CZ140" s="340"/>
      <c r="DA140" s="340"/>
      <c r="DB140" s="340"/>
    </row>
    <row r="141" spans="1:106" x14ac:dyDescent="0.25">
      <c r="A141" s="340"/>
      <c r="B141" s="340"/>
      <c r="C141" s="340"/>
      <c r="D141" s="340"/>
      <c r="E141" s="340"/>
      <c r="F141" s="340"/>
      <c r="G141" s="340"/>
      <c r="H141" s="340"/>
      <c r="I141" s="340"/>
      <c r="J141" s="340"/>
      <c r="K141" s="340"/>
      <c r="L141" s="340"/>
      <c r="M141" s="340"/>
      <c r="N141" s="340"/>
      <c r="O141" s="381" t="str">
        <f t="shared" si="33"/>
        <v xml:space="preserve"> </v>
      </c>
      <c r="P141" s="340"/>
      <c r="Q141" s="340"/>
      <c r="R141" s="340"/>
      <c r="S141" s="341"/>
      <c r="T141" s="341"/>
      <c r="U141" s="341"/>
      <c r="V141" s="341"/>
      <c r="W141" s="341"/>
      <c r="X141" s="341"/>
      <c r="Y141" s="341"/>
      <c r="Z141" s="341"/>
      <c r="AA141" s="341"/>
      <c r="AB141" s="341"/>
      <c r="AC141" s="341"/>
      <c r="AD141" s="341"/>
      <c r="AE141" s="341"/>
      <c r="AF141" s="341"/>
      <c r="AG141" s="341"/>
      <c r="AH141" s="341"/>
      <c r="AI141" s="341"/>
      <c r="AJ141" s="341"/>
      <c r="AK141" s="341"/>
      <c r="AL141" s="341"/>
      <c r="AM141" s="341"/>
      <c r="AN141" s="341"/>
      <c r="AO141" s="341"/>
      <c r="AP141" s="341"/>
      <c r="AQ141" s="341"/>
      <c r="AR141" s="341"/>
      <c r="AS141" s="341"/>
      <c r="AT141" s="341"/>
      <c r="AU141" s="341"/>
      <c r="AV141" s="341"/>
      <c r="AW141" s="341"/>
      <c r="AX141" s="341"/>
      <c r="AY141" s="341"/>
      <c r="AZ141" s="341"/>
      <c r="BA141" s="341"/>
      <c r="BB141" s="341"/>
      <c r="BC141" s="341"/>
      <c r="BD141" s="341"/>
      <c r="BE141" s="341"/>
      <c r="BF141" s="341"/>
      <c r="BG141" s="341"/>
      <c r="BH141" s="341"/>
      <c r="BI141" s="341"/>
      <c r="BJ141" s="341"/>
      <c r="BK141" s="341"/>
      <c r="BL141" s="341"/>
      <c r="BM141" s="341"/>
      <c r="BN141" s="341"/>
      <c r="BO141" s="341"/>
      <c r="BP141" s="341"/>
      <c r="BQ141" s="341"/>
      <c r="BR141" s="341"/>
      <c r="BS141" s="341"/>
      <c r="BT141" s="341"/>
      <c r="BU141" s="341"/>
      <c r="BV141" s="341"/>
      <c r="BW141" s="341"/>
      <c r="BX141" s="341"/>
      <c r="BY141" s="341"/>
      <c r="BZ141" s="341"/>
      <c r="CA141" s="341" t="s">
        <v>296</v>
      </c>
      <c r="CB141" s="341"/>
      <c r="CC141" s="378">
        <f t="shared" si="30"/>
        <v>0</v>
      </c>
      <c r="CD141" s="378">
        <f t="shared" si="34"/>
        <v>0</v>
      </c>
      <c r="CE141" s="378">
        <f t="shared" si="35"/>
        <v>0</v>
      </c>
      <c r="CF141" s="378">
        <f t="shared" si="31"/>
        <v>0</v>
      </c>
      <c r="CG141" s="340"/>
      <c r="CH141" s="340"/>
      <c r="CI141" s="340"/>
      <c r="CJ141" s="379" t="str">
        <f t="shared" si="36"/>
        <v xml:space="preserve"> </v>
      </c>
      <c r="CK141" s="340"/>
      <c r="CL141" s="379" t="str">
        <f t="shared" si="28"/>
        <v xml:space="preserve"> </v>
      </c>
      <c r="CM141" s="340"/>
      <c r="CN141" s="340"/>
      <c r="CO141" s="378" t="str">
        <f t="shared" si="29"/>
        <v xml:space="preserve"> </v>
      </c>
      <c r="CP141" s="340"/>
      <c r="CQ141" s="340"/>
      <c r="CR141" s="340"/>
      <c r="CS141" s="378" t="str">
        <f t="shared" si="32"/>
        <v xml:space="preserve"> </v>
      </c>
      <c r="CT141" s="340"/>
      <c r="CU141" s="340"/>
      <c r="CV141" s="340"/>
      <c r="CW141" s="340"/>
      <c r="CX141" s="340"/>
      <c r="CY141" s="340"/>
      <c r="CZ141" s="340"/>
      <c r="DA141" s="340"/>
      <c r="DB141" s="340"/>
    </row>
    <row r="142" spans="1:106" x14ac:dyDescent="0.25">
      <c r="A142" s="340"/>
      <c r="B142" s="340"/>
      <c r="C142" s="340"/>
      <c r="D142" s="340"/>
      <c r="E142" s="340"/>
      <c r="F142" s="340"/>
      <c r="G142" s="340"/>
      <c r="H142" s="340"/>
      <c r="I142" s="340"/>
      <c r="J142" s="340"/>
      <c r="K142" s="340"/>
      <c r="L142" s="340"/>
      <c r="M142" s="340"/>
      <c r="N142" s="340"/>
      <c r="O142" s="381" t="str">
        <f t="shared" si="33"/>
        <v xml:space="preserve"> </v>
      </c>
      <c r="P142" s="340"/>
      <c r="Q142" s="340"/>
      <c r="R142" s="340"/>
      <c r="S142" s="341"/>
      <c r="T142" s="341"/>
      <c r="U142" s="341"/>
      <c r="V142" s="341"/>
      <c r="W142" s="341"/>
      <c r="X142" s="341"/>
      <c r="Y142" s="341"/>
      <c r="Z142" s="341"/>
      <c r="AA142" s="341"/>
      <c r="AB142" s="341"/>
      <c r="AC142" s="341"/>
      <c r="AD142" s="341"/>
      <c r="AE142" s="341"/>
      <c r="AF142" s="341"/>
      <c r="AG142" s="341"/>
      <c r="AH142" s="341"/>
      <c r="AI142" s="341"/>
      <c r="AJ142" s="341"/>
      <c r="AK142" s="341"/>
      <c r="AL142" s="341"/>
      <c r="AM142" s="341"/>
      <c r="AN142" s="341"/>
      <c r="AO142" s="341"/>
      <c r="AP142" s="341"/>
      <c r="AQ142" s="341"/>
      <c r="AR142" s="341"/>
      <c r="AS142" s="341"/>
      <c r="AT142" s="341"/>
      <c r="AU142" s="341"/>
      <c r="AV142" s="341"/>
      <c r="AW142" s="341"/>
      <c r="AX142" s="341"/>
      <c r="AY142" s="341"/>
      <c r="AZ142" s="341"/>
      <c r="BA142" s="341"/>
      <c r="BB142" s="341"/>
      <c r="BC142" s="341"/>
      <c r="BD142" s="341"/>
      <c r="BE142" s="341"/>
      <c r="BF142" s="341"/>
      <c r="BG142" s="341"/>
      <c r="BH142" s="341"/>
      <c r="BI142" s="341"/>
      <c r="BJ142" s="341"/>
      <c r="BK142" s="341"/>
      <c r="BL142" s="341"/>
      <c r="BM142" s="341"/>
      <c r="BN142" s="341"/>
      <c r="BO142" s="341"/>
      <c r="BP142" s="341"/>
      <c r="BQ142" s="341"/>
      <c r="BR142" s="341"/>
      <c r="BS142" s="341"/>
      <c r="BT142" s="341"/>
      <c r="BU142" s="341"/>
      <c r="BV142" s="341"/>
      <c r="BW142" s="341"/>
      <c r="BX142" s="341"/>
      <c r="BY142" s="341"/>
      <c r="BZ142" s="341"/>
      <c r="CA142" s="341" t="s">
        <v>296</v>
      </c>
      <c r="CB142" s="341"/>
      <c r="CC142" s="378">
        <f t="shared" si="30"/>
        <v>0</v>
      </c>
      <c r="CD142" s="378">
        <f t="shared" si="34"/>
        <v>0</v>
      </c>
      <c r="CE142" s="378">
        <f t="shared" si="35"/>
        <v>0</v>
      </c>
      <c r="CF142" s="378">
        <f t="shared" si="31"/>
        <v>0</v>
      </c>
      <c r="CG142" s="340"/>
      <c r="CH142" s="340"/>
      <c r="CI142" s="340"/>
      <c r="CJ142" s="379" t="str">
        <f t="shared" si="36"/>
        <v xml:space="preserve"> </v>
      </c>
      <c r="CK142" s="340"/>
      <c r="CL142" s="379" t="str">
        <f t="shared" si="28"/>
        <v xml:space="preserve"> </v>
      </c>
      <c r="CM142" s="340"/>
      <c r="CN142" s="340"/>
      <c r="CO142" s="378" t="str">
        <f t="shared" si="29"/>
        <v xml:space="preserve"> </v>
      </c>
      <c r="CP142" s="340"/>
      <c r="CQ142" s="340"/>
      <c r="CR142" s="340"/>
      <c r="CS142" s="378" t="str">
        <f t="shared" si="32"/>
        <v xml:space="preserve"> </v>
      </c>
      <c r="CT142" s="340"/>
      <c r="CU142" s="340"/>
      <c r="CV142" s="340"/>
      <c r="CW142" s="340"/>
      <c r="CX142" s="340"/>
      <c r="CY142" s="340"/>
      <c r="CZ142" s="340"/>
      <c r="DA142" s="340"/>
      <c r="DB142" s="340"/>
    </row>
    <row r="143" spans="1:106" x14ac:dyDescent="0.25">
      <c r="A143" s="340"/>
      <c r="B143" s="340"/>
      <c r="C143" s="340"/>
      <c r="D143" s="340"/>
      <c r="E143" s="340"/>
      <c r="F143" s="340"/>
      <c r="G143" s="340"/>
      <c r="H143" s="340"/>
      <c r="I143" s="340"/>
      <c r="J143" s="340"/>
      <c r="K143" s="340"/>
      <c r="L143" s="340"/>
      <c r="M143" s="340"/>
      <c r="N143" s="340"/>
      <c r="O143" s="381" t="str">
        <f t="shared" si="33"/>
        <v xml:space="preserve"> </v>
      </c>
      <c r="P143" s="340"/>
      <c r="Q143" s="340"/>
      <c r="R143" s="340"/>
      <c r="S143" s="341"/>
      <c r="T143" s="341"/>
      <c r="U143" s="341"/>
      <c r="V143" s="341"/>
      <c r="W143" s="341"/>
      <c r="X143" s="341"/>
      <c r="Y143" s="341"/>
      <c r="Z143" s="341"/>
      <c r="AA143" s="341"/>
      <c r="AB143" s="341"/>
      <c r="AC143" s="341"/>
      <c r="AD143" s="341"/>
      <c r="AE143" s="341"/>
      <c r="AF143" s="341"/>
      <c r="AG143" s="341"/>
      <c r="AH143" s="341"/>
      <c r="AI143" s="341"/>
      <c r="AJ143" s="341"/>
      <c r="AK143" s="341"/>
      <c r="AL143" s="341"/>
      <c r="AM143" s="341"/>
      <c r="AN143" s="341"/>
      <c r="AO143" s="341"/>
      <c r="AP143" s="341"/>
      <c r="AQ143" s="341"/>
      <c r="AR143" s="341"/>
      <c r="AS143" s="341"/>
      <c r="AT143" s="341"/>
      <c r="AU143" s="341"/>
      <c r="AV143" s="341"/>
      <c r="AW143" s="341"/>
      <c r="AX143" s="341"/>
      <c r="AY143" s="341"/>
      <c r="AZ143" s="341"/>
      <c r="BA143" s="341"/>
      <c r="BB143" s="341"/>
      <c r="BC143" s="341"/>
      <c r="BD143" s="341"/>
      <c r="BE143" s="341"/>
      <c r="BF143" s="341"/>
      <c r="BG143" s="341"/>
      <c r="BH143" s="341"/>
      <c r="BI143" s="341"/>
      <c r="BJ143" s="341"/>
      <c r="BK143" s="341"/>
      <c r="BL143" s="341"/>
      <c r="BM143" s="341"/>
      <c r="BN143" s="341"/>
      <c r="BO143" s="341"/>
      <c r="BP143" s="341"/>
      <c r="BQ143" s="341"/>
      <c r="BR143" s="341"/>
      <c r="BS143" s="341"/>
      <c r="BT143" s="341"/>
      <c r="BU143" s="341"/>
      <c r="BV143" s="341"/>
      <c r="BW143" s="341"/>
      <c r="BX143" s="341"/>
      <c r="BY143" s="341"/>
      <c r="BZ143" s="341"/>
      <c r="CA143" s="341" t="s">
        <v>296</v>
      </c>
      <c r="CB143" s="341"/>
      <c r="CC143" s="378">
        <f t="shared" si="30"/>
        <v>0</v>
      </c>
      <c r="CD143" s="378">
        <f t="shared" si="34"/>
        <v>0</v>
      </c>
      <c r="CE143" s="378">
        <f t="shared" si="35"/>
        <v>0</v>
      </c>
      <c r="CF143" s="378">
        <f t="shared" si="31"/>
        <v>0</v>
      </c>
      <c r="CG143" s="340"/>
      <c r="CH143" s="340"/>
      <c r="CI143" s="340"/>
      <c r="CJ143" s="379" t="str">
        <f t="shared" si="36"/>
        <v xml:space="preserve"> </v>
      </c>
      <c r="CK143" s="340"/>
      <c r="CL143" s="379" t="str">
        <f t="shared" si="28"/>
        <v xml:space="preserve"> </v>
      </c>
      <c r="CM143" s="340"/>
      <c r="CN143" s="340"/>
      <c r="CO143" s="378" t="str">
        <f t="shared" si="29"/>
        <v xml:space="preserve"> </v>
      </c>
      <c r="CP143" s="340"/>
      <c r="CQ143" s="340"/>
      <c r="CR143" s="340"/>
      <c r="CS143" s="378" t="str">
        <f t="shared" si="32"/>
        <v xml:space="preserve"> </v>
      </c>
      <c r="CT143" s="340"/>
      <c r="CU143" s="340"/>
      <c r="CV143" s="340"/>
      <c r="CW143" s="340"/>
      <c r="CX143" s="340"/>
      <c r="CY143" s="340"/>
      <c r="CZ143" s="340"/>
      <c r="DA143" s="340"/>
      <c r="DB143" s="340"/>
    </row>
    <row r="144" spans="1:106" x14ac:dyDescent="0.25">
      <c r="A144" s="340"/>
      <c r="B144" s="340"/>
      <c r="C144" s="340"/>
      <c r="D144" s="340"/>
      <c r="E144" s="340"/>
      <c r="F144" s="340"/>
      <c r="G144" s="340"/>
      <c r="H144" s="340"/>
      <c r="I144" s="340"/>
      <c r="J144" s="340"/>
      <c r="K144" s="340"/>
      <c r="L144" s="340"/>
      <c r="M144" s="340"/>
      <c r="N144" s="340"/>
      <c r="O144" s="381" t="str">
        <f t="shared" si="33"/>
        <v xml:space="preserve"> </v>
      </c>
      <c r="P144" s="340"/>
      <c r="Q144" s="340"/>
      <c r="R144" s="340"/>
      <c r="S144" s="341"/>
      <c r="T144" s="341"/>
      <c r="U144" s="341"/>
      <c r="V144" s="341"/>
      <c r="W144" s="341"/>
      <c r="X144" s="341"/>
      <c r="Y144" s="341"/>
      <c r="Z144" s="341"/>
      <c r="AA144" s="341"/>
      <c r="AB144" s="341"/>
      <c r="AC144" s="341"/>
      <c r="AD144" s="341"/>
      <c r="AE144" s="341"/>
      <c r="AF144" s="341"/>
      <c r="AG144" s="341"/>
      <c r="AH144" s="341"/>
      <c r="AI144" s="341"/>
      <c r="AJ144" s="341"/>
      <c r="AK144" s="341"/>
      <c r="AL144" s="341"/>
      <c r="AM144" s="341"/>
      <c r="AN144" s="341"/>
      <c r="AO144" s="341"/>
      <c r="AP144" s="341"/>
      <c r="AQ144" s="341"/>
      <c r="AR144" s="341"/>
      <c r="AS144" s="341"/>
      <c r="AT144" s="341"/>
      <c r="AU144" s="341"/>
      <c r="AV144" s="341"/>
      <c r="AW144" s="341"/>
      <c r="AX144" s="341"/>
      <c r="AY144" s="341"/>
      <c r="AZ144" s="341"/>
      <c r="BA144" s="341"/>
      <c r="BB144" s="341"/>
      <c r="BC144" s="341"/>
      <c r="BD144" s="341"/>
      <c r="BE144" s="341"/>
      <c r="BF144" s="341"/>
      <c r="BG144" s="341"/>
      <c r="BH144" s="341"/>
      <c r="BI144" s="341"/>
      <c r="BJ144" s="341"/>
      <c r="BK144" s="341"/>
      <c r="BL144" s="341"/>
      <c r="BM144" s="341"/>
      <c r="BN144" s="341"/>
      <c r="BO144" s="341"/>
      <c r="BP144" s="341"/>
      <c r="BQ144" s="341"/>
      <c r="BR144" s="341"/>
      <c r="BS144" s="341"/>
      <c r="BT144" s="341"/>
      <c r="BU144" s="341"/>
      <c r="BV144" s="341"/>
      <c r="BW144" s="341"/>
      <c r="BX144" s="341"/>
      <c r="BY144" s="341"/>
      <c r="BZ144" s="341"/>
      <c r="CA144" s="341" t="s">
        <v>296</v>
      </c>
      <c r="CB144" s="341"/>
      <c r="CC144" s="378">
        <f t="shared" si="30"/>
        <v>0</v>
      </c>
      <c r="CD144" s="378">
        <f t="shared" si="34"/>
        <v>0</v>
      </c>
      <c r="CE144" s="378">
        <f t="shared" si="35"/>
        <v>0</v>
      </c>
      <c r="CF144" s="378">
        <f t="shared" si="31"/>
        <v>0</v>
      </c>
      <c r="CG144" s="340"/>
      <c r="CH144" s="340"/>
      <c r="CI144" s="340"/>
      <c r="CJ144" s="379" t="str">
        <f t="shared" si="36"/>
        <v xml:space="preserve"> </v>
      </c>
      <c r="CK144" s="340"/>
      <c r="CL144" s="379" t="str">
        <f t="shared" si="28"/>
        <v xml:space="preserve"> </v>
      </c>
      <c r="CM144" s="340"/>
      <c r="CN144" s="340"/>
      <c r="CO144" s="378" t="str">
        <f t="shared" si="29"/>
        <v xml:space="preserve"> </v>
      </c>
      <c r="CP144" s="340"/>
      <c r="CQ144" s="340"/>
      <c r="CR144" s="340"/>
      <c r="CS144" s="378" t="str">
        <f t="shared" si="32"/>
        <v xml:space="preserve"> </v>
      </c>
      <c r="CT144" s="340"/>
      <c r="CU144" s="340"/>
      <c r="CV144" s="340"/>
      <c r="CW144" s="340"/>
      <c r="CX144" s="340"/>
      <c r="CY144" s="340"/>
      <c r="CZ144" s="340"/>
      <c r="DA144" s="340"/>
      <c r="DB144" s="340"/>
    </row>
    <row r="145" spans="1:106" x14ac:dyDescent="0.25">
      <c r="A145" s="340"/>
      <c r="B145" s="340"/>
      <c r="C145" s="340"/>
      <c r="D145" s="340"/>
      <c r="E145" s="340"/>
      <c r="F145" s="340"/>
      <c r="G145" s="340"/>
      <c r="H145" s="340"/>
      <c r="I145" s="340"/>
      <c r="J145" s="340"/>
      <c r="K145" s="340"/>
      <c r="L145" s="340"/>
      <c r="M145" s="340"/>
      <c r="N145" s="340"/>
      <c r="O145" s="381" t="str">
        <f t="shared" si="33"/>
        <v xml:space="preserve"> </v>
      </c>
      <c r="P145" s="340"/>
      <c r="Q145" s="340"/>
      <c r="R145" s="340"/>
      <c r="S145" s="341"/>
      <c r="T145" s="341"/>
      <c r="U145" s="341"/>
      <c r="V145" s="341"/>
      <c r="W145" s="341"/>
      <c r="X145" s="341"/>
      <c r="Y145" s="341"/>
      <c r="Z145" s="341"/>
      <c r="AA145" s="341"/>
      <c r="AB145" s="341"/>
      <c r="AC145" s="341"/>
      <c r="AD145" s="341"/>
      <c r="AE145" s="341"/>
      <c r="AF145" s="341"/>
      <c r="AG145" s="341"/>
      <c r="AH145" s="341"/>
      <c r="AI145" s="341"/>
      <c r="AJ145" s="341"/>
      <c r="AK145" s="341"/>
      <c r="AL145" s="341"/>
      <c r="AM145" s="341"/>
      <c r="AN145" s="341"/>
      <c r="AO145" s="341"/>
      <c r="AP145" s="341"/>
      <c r="AQ145" s="341"/>
      <c r="AR145" s="341"/>
      <c r="AS145" s="341"/>
      <c r="AT145" s="341"/>
      <c r="AU145" s="341"/>
      <c r="AV145" s="341"/>
      <c r="AW145" s="341"/>
      <c r="AX145" s="341"/>
      <c r="AY145" s="341"/>
      <c r="AZ145" s="341"/>
      <c r="BA145" s="341"/>
      <c r="BB145" s="341"/>
      <c r="BC145" s="341"/>
      <c r="BD145" s="341"/>
      <c r="BE145" s="341"/>
      <c r="BF145" s="341"/>
      <c r="BG145" s="341"/>
      <c r="BH145" s="341"/>
      <c r="BI145" s="341"/>
      <c r="BJ145" s="341"/>
      <c r="BK145" s="341"/>
      <c r="BL145" s="341"/>
      <c r="BM145" s="341"/>
      <c r="BN145" s="341"/>
      <c r="BO145" s="341"/>
      <c r="BP145" s="341"/>
      <c r="BQ145" s="341"/>
      <c r="BR145" s="341"/>
      <c r="BS145" s="341"/>
      <c r="BT145" s="341"/>
      <c r="BU145" s="341"/>
      <c r="BV145" s="341"/>
      <c r="BW145" s="341"/>
      <c r="BX145" s="341"/>
      <c r="BY145" s="341"/>
      <c r="BZ145" s="341"/>
      <c r="CA145" s="341" t="s">
        <v>296</v>
      </c>
      <c r="CB145" s="341"/>
      <c r="CC145" s="378">
        <f t="shared" si="30"/>
        <v>0</v>
      </c>
      <c r="CD145" s="378">
        <f t="shared" si="34"/>
        <v>0</v>
      </c>
      <c r="CE145" s="378">
        <f t="shared" si="35"/>
        <v>0</v>
      </c>
      <c r="CF145" s="378">
        <f t="shared" si="31"/>
        <v>0</v>
      </c>
      <c r="CG145" s="340"/>
      <c r="CH145" s="340"/>
      <c r="CI145" s="340"/>
      <c r="CJ145" s="379" t="str">
        <f t="shared" si="36"/>
        <v xml:space="preserve"> </v>
      </c>
      <c r="CK145" s="340"/>
      <c r="CL145" s="379" t="str">
        <f t="shared" si="28"/>
        <v xml:space="preserve"> </v>
      </c>
      <c r="CM145" s="340"/>
      <c r="CN145" s="340"/>
      <c r="CO145" s="378" t="str">
        <f t="shared" si="29"/>
        <v xml:space="preserve"> </v>
      </c>
      <c r="CP145" s="340"/>
      <c r="CQ145" s="340"/>
      <c r="CR145" s="340"/>
      <c r="CS145" s="378" t="str">
        <f t="shared" si="32"/>
        <v xml:space="preserve"> </v>
      </c>
      <c r="CT145" s="340"/>
      <c r="CU145" s="340"/>
      <c r="CV145" s="340"/>
      <c r="CW145" s="340"/>
      <c r="CX145" s="340"/>
      <c r="CY145" s="340"/>
      <c r="CZ145" s="340"/>
      <c r="DA145" s="340"/>
      <c r="DB145" s="340"/>
    </row>
    <row r="146" spans="1:106" x14ac:dyDescent="0.25">
      <c r="A146" s="340"/>
      <c r="B146" s="340"/>
      <c r="C146" s="340"/>
      <c r="D146" s="340"/>
      <c r="E146" s="340"/>
      <c r="F146" s="340"/>
      <c r="G146" s="340"/>
      <c r="H146" s="340"/>
      <c r="I146" s="340"/>
      <c r="J146" s="340"/>
      <c r="K146" s="340"/>
      <c r="L146" s="340"/>
      <c r="M146" s="340"/>
      <c r="N146" s="340"/>
      <c r="O146" s="381" t="str">
        <f t="shared" si="33"/>
        <v xml:space="preserve"> </v>
      </c>
      <c r="P146" s="340"/>
      <c r="Q146" s="340"/>
      <c r="R146" s="340"/>
      <c r="S146" s="341"/>
      <c r="T146" s="341"/>
      <c r="U146" s="341"/>
      <c r="V146" s="341"/>
      <c r="W146" s="341"/>
      <c r="X146" s="341"/>
      <c r="Y146" s="341"/>
      <c r="Z146" s="341"/>
      <c r="AA146" s="341"/>
      <c r="AB146" s="341"/>
      <c r="AC146" s="341"/>
      <c r="AD146" s="341"/>
      <c r="AE146" s="341"/>
      <c r="AF146" s="341"/>
      <c r="AG146" s="341"/>
      <c r="AH146" s="341"/>
      <c r="AI146" s="341"/>
      <c r="AJ146" s="341"/>
      <c r="AK146" s="341"/>
      <c r="AL146" s="341"/>
      <c r="AM146" s="341"/>
      <c r="AN146" s="341"/>
      <c r="AO146" s="341"/>
      <c r="AP146" s="341"/>
      <c r="AQ146" s="341"/>
      <c r="AR146" s="341"/>
      <c r="AS146" s="341"/>
      <c r="AT146" s="341"/>
      <c r="AU146" s="341"/>
      <c r="AV146" s="341"/>
      <c r="AW146" s="341"/>
      <c r="AX146" s="341"/>
      <c r="AY146" s="341"/>
      <c r="AZ146" s="341"/>
      <c r="BA146" s="341"/>
      <c r="BB146" s="341"/>
      <c r="BC146" s="341"/>
      <c r="BD146" s="341"/>
      <c r="BE146" s="341"/>
      <c r="BF146" s="341"/>
      <c r="BG146" s="341"/>
      <c r="BH146" s="341"/>
      <c r="BI146" s="341"/>
      <c r="BJ146" s="341"/>
      <c r="BK146" s="341"/>
      <c r="BL146" s="341"/>
      <c r="BM146" s="341"/>
      <c r="BN146" s="341"/>
      <c r="BO146" s="341"/>
      <c r="BP146" s="341"/>
      <c r="BQ146" s="341"/>
      <c r="BR146" s="341"/>
      <c r="BS146" s="341"/>
      <c r="BT146" s="341"/>
      <c r="BU146" s="341"/>
      <c r="BV146" s="341"/>
      <c r="BW146" s="341"/>
      <c r="BX146" s="341"/>
      <c r="BY146" s="341"/>
      <c r="BZ146" s="341"/>
      <c r="CA146" s="341" t="s">
        <v>296</v>
      </c>
      <c r="CB146" s="341"/>
      <c r="CC146" s="378">
        <f t="shared" si="30"/>
        <v>0</v>
      </c>
      <c r="CD146" s="378">
        <f t="shared" si="34"/>
        <v>0</v>
      </c>
      <c r="CE146" s="378">
        <f t="shared" si="35"/>
        <v>0</v>
      </c>
      <c r="CF146" s="378">
        <f t="shared" si="31"/>
        <v>0</v>
      </c>
      <c r="CG146" s="340"/>
      <c r="CH146" s="340"/>
      <c r="CI146" s="340"/>
      <c r="CJ146" s="379" t="str">
        <f t="shared" si="36"/>
        <v xml:space="preserve"> </v>
      </c>
      <c r="CK146" s="340"/>
      <c r="CL146" s="379" t="str">
        <f t="shared" si="28"/>
        <v xml:space="preserve"> </v>
      </c>
      <c r="CM146" s="340"/>
      <c r="CN146" s="340"/>
      <c r="CO146" s="378" t="str">
        <f t="shared" si="29"/>
        <v xml:space="preserve"> </v>
      </c>
      <c r="CP146" s="340"/>
      <c r="CQ146" s="340"/>
      <c r="CR146" s="340"/>
      <c r="CS146" s="378" t="str">
        <f t="shared" si="32"/>
        <v xml:space="preserve"> </v>
      </c>
      <c r="CT146" s="340"/>
      <c r="CU146" s="340"/>
      <c r="CV146" s="340"/>
      <c r="CW146" s="340"/>
      <c r="CX146" s="340"/>
      <c r="CY146" s="340"/>
      <c r="CZ146" s="340"/>
      <c r="DA146" s="340"/>
      <c r="DB146" s="340"/>
    </row>
    <row r="147" spans="1:106" x14ac:dyDescent="0.25">
      <c r="A147" s="340"/>
      <c r="B147" s="340"/>
      <c r="C147" s="340"/>
      <c r="D147" s="340"/>
      <c r="E147" s="340"/>
      <c r="F147" s="340"/>
      <c r="G147" s="340"/>
      <c r="H147" s="340"/>
      <c r="I147" s="340"/>
      <c r="J147" s="340"/>
      <c r="K147" s="340"/>
      <c r="L147" s="340"/>
      <c r="M147" s="340"/>
      <c r="N147" s="340"/>
      <c r="O147" s="381" t="str">
        <f t="shared" si="33"/>
        <v xml:space="preserve"> </v>
      </c>
      <c r="P147" s="340"/>
      <c r="Q147" s="340"/>
      <c r="R147" s="340"/>
      <c r="S147" s="341"/>
      <c r="T147" s="341"/>
      <c r="U147" s="341"/>
      <c r="V147" s="341"/>
      <c r="W147" s="341"/>
      <c r="X147" s="341"/>
      <c r="Y147" s="341"/>
      <c r="Z147" s="341"/>
      <c r="AA147" s="341"/>
      <c r="AB147" s="341"/>
      <c r="AC147" s="341"/>
      <c r="AD147" s="341"/>
      <c r="AE147" s="341"/>
      <c r="AF147" s="341"/>
      <c r="AG147" s="341"/>
      <c r="AH147" s="341"/>
      <c r="AI147" s="341"/>
      <c r="AJ147" s="341"/>
      <c r="AK147" s="341"/>
      <c r="AL147" s="341"/>
      <c r="AM147" s="341"/>
      <c r="AN147" s="341"/>
      <c r="AO147" s="341"/>
      <c r="AP147" s="341"/>
      <c r="AQ147" s="341"/>
      <c r="AR147" s="341"/>
      <c r="AS147" s="341"/>
      <c r="AT147" s="341"/>
      <c r="AU147" s="341"/>
      <c r="AV147" s="341"/>
      <c r="AW147" s="341"/>
      <c r="AX147" s="341"/>
      <c r="AY147" s="341"/>
      <c r="AZ147" s="341"/>
      <c r="BA147" s="341"/>
      <c r="BB147" s="341"/>
      <c r="BC147" s="341"/>
      <c r="BD147" s="341"/>
      <c r="BE147" s="341"/>
      <c r="BF147" s="341"/>
      <c r="BG147" s="341"/>
      <c r="BH147" s="341"/>
      <c r="BI147" s="341"/>
      <c r="BJ147" s="341"/>
      <c r="BK147" s="341"/>
      <c r="BL147" s="341"/>
      <c r="BM147" s="341"/>
      <c r="BN147" s="341"/>
      <c r="BO147" s="341"/>
      <c r="BP147" s="341"/>
      <c r="BQ147" s="341"/>
      <c r="BR147" s="341"/>
      <c r="BS147" s="341"/>
      <c r="BT147" s="341"/>
      <c r="BU147" s="341"/>
      <c r="BV147" s="341"/>
      <c r="BW147" s="341"/>
      <c r="BX147" s="341"/>
      <c r="BY147" s="341"/>
      <c r="BZ147" s="341"/>
      <c r="CA147" s="341" t="s">
        <v>296</v>
      </c>
      <c r="CB147" s="341"/>
      <c r="CC147" s="378">
        <f t="shared" si="30"/>
        <v>0</v>
      </c>
      <c r="CD147" s="378">
        <f t="shared" si="34"/>
        <v>0</v>
      </c>
      <c r="CE147" s="378">
        <f t="shared" si="35"/>
        <v>0</v>
      </c>
      <c r="CF147" s="378">
        <f t="shared" si="31"/>
        <v>0</v>
      </c>
      <c r="CG147" s="340"/>
      <c r="CH147" s="340"/>
      <c r="CI147" s="340"/>
      <c r="CJ147" s="379" t="str">
        <f t="shared" si="36"/>
        <v xml:space="preserve"> </v>
      </c>
      <c r="CK147" s="340"/>
      <c r="CL147" s="379" t="str">
        <f t="shared" si="28"/>
        <v xml:space="preserve"> </v>
      </c>
      <c r="CM147" s="340"/>
      <c r="CN147" s="340"/>
      <c r="CO147" s="378" t="str">
        <f t="shared" si="29"/>
        <v xml:space="preserve"> </v>
      </c>
      <c r="CP147" s="340"/>
      <c r="CQ147" s="340"/>
      <c r="CR147" s="340"/>
      <c r="CS147" s="378" t="str">
        <f t="shared" si="32"/>
        <v xml:space="preserve"> </v>
      </c>
      <c r="CT147" s="340"/>
      <c r="CU147" s="340"/>
      <c r="CV147" s="340"/>
      <c r="CW147" s="340"/>
      <c r="CX147" s="340"/>
      <c r="CY147" s="340"/>
      <c r="CZ147" s="340"/>
      <c r="DA147" s="340"/>
      <c r="DB147" s="340"/>
    </row>
    <row r="148" spans="1:106" x14ac:dyDescent="0.25">
      <c r="A148" s="340"/>
      <c r="B148" s="340"/>
      <c r="C148" s="340"/>
      <c r="D148" s="340"/>
      <c r="E148" s="340"/>
      <c r="F148" s="340"/>
      <c r="G148" s="340"/>
      <c r="H148" s="340"/>
      <c r="I148" s="340"/>
      <c r="J148" s="340"/>
      <c r="K148" s="340"/>
      <c r="L148" s="340"/>
      <c r="M148" s="340"/>
      <c r="N148" s="340"/>
      <c r="O148" s="381" t="str">
        <f t="shared" si="33"/>
        <v xml:space="preserve"> </v>
      </c>
      <c r="P148" s="340"/>
      <c r="Q148" s="340"/>
      <c r="R148" s="340"/>
      <c r="S148" s="341"/>
      <c r="T148" s="341"/>
      <c r="U148" s="341"/>
      <c r="V148" s="341"/>
      <c r="W148" s="341"/>
      <c r="X148" s="341"/>
      <c r="Y148" s="341"/>
      <c r="Z148" s="341"/>
      <c r="AA148" s="341"/>
      <c r="AB148" s="341"/>
      <c r="AC148" s="341"/>
      <c r="AD148" s="341"/>
      <c r="AE148" s="341"/>
      <c r="AF148" s="341"/>
      <c r="AG148" s="341"/>
      <c r="AH148" s="341"/>
      <c r="AI148" s="341"/>
      <c r="AJ148" s="341"/>
      <c r="AK148" s="341"/>
      <c r="AL148" s="341"/>
      <c r="AM148" s="341"/>
      <c r="AN148" s="341"/>
      <c r="AO148" s="341"/>
      <c r="AP148" s="341"/>
      <c r="AQ148" s="341"/>
      <c r="AR148" s="341"/>
      <c r="AS148" s="341"/>
      <c r="AT148" s="341"/>
      <c r="AU148" s="341"/>
      <c r="AV148" s="341"/>
      <c r="AW148" s="341"/>
      <c r="AX148" s="341"/>
      <c r="AY148" s="341"/>
      <c r="AZ148" s="341"/>
      <c r="BA148" s="341"/>
      <c r="BB148" s="341"/>
      <c r="BC148" s="341"/>
      <c r="BD148" s="341"/>
      <c r="BE148" s="341"/>
      <c r="BF148" s="341"/>
      <c r="BG148" s="341"/>
      <c r="BH148" s="341"/>
      <c r="BI148" s="341"/>
      <c r="BJ148" s="341"/>
      <c r="BK148" s="341"/>
      <c r="BL148" s="341"/>
      <c r="BM148" s="341"/>
      <c r="BN148" s="341"/>
      <c r="BO148" s="341"/>
      <c r="BP148" s="341"/>
      <c r="BQ148" s="341"/>
      <c r="BR148" s="341"/>
      <c r="BS148" s="341"/>
      <c r="BT148" s="341"/>
      <c r="BU148" s="341"/>
      <c r="BV148" s="341"/>
      <c r="BW148" s="341"/>
      <c r="BX148" s="341"/>
      <c r="BY148" s="341"/>
      <c r="BZ148" s="341"/>
      <c r="CA148" s="341" t="s">
        <v>296</v>
      </c>
      <c r="CB148" s="341"/>
      <c r="CC148" s="378">
        <f t="shared" si="30"/>
        <v>0</v>
      </c>
      <c r="CD148" s="378">
        <f t="shared" si="34"/>
        <v>0</v>
      </c>
      <c r="CE148" s="378">
        <f t="shared" si="35"/>
        <v>0</v>
      </c>
      <c r="CF148" s="378">
        <f t="shared" si="31"/>
        <v>0</v>
      </c>
      <c r="CG148" s="340"/>
      <c r="CH148" s="340"/>
      <c r="CI148" s="340"/>
      <c r="CJ148" s="379" t="str">
        <f t="shared" si="36"/>
        <v xml:space="preserve"> </v>
      </c>
      <c r="CK148" s="340"/>
      <c r="CL148" s="379" t="str">
        <f t="shared" si="28"/>
        <v xml:space="preserve"> </v>
      </c>
      <c r="CM148" s="340"/>
      <c r="CN148" s="340"/>
      <c r="CO148" s="378" t="str">
        <f t="shared" si="29"/>
        <v xml:space="preserve"> </v>
      </c>
      <c r="CP148" s="340"/>
      <c r="CQ148" s="340"/>
      <c r="CR148" s="340"/>
      <c r="CS148" s="378" t="str">
        <f t="shared" si="32"/>
        <v xml:space="preserve"> </v>
      </c>
      <c r="CT148" s="340"/>
      <c r="CU148" s="340"/>
      <c r="CV148" s="340"/>
      <c r="CW148" s="340"/>
      <c r="CX148" s="340"/>
      <c r="CY148" s="340"/>
      <c r="CZ148" s="340"/>
      <c r="DA148" s="340"/>
      <c r="DB148" s="340"/>
    </row>
    <row r="149" spans="1:106" x14ac:dyDescent="0.25">
      <c r="A149" s="340"/>
      <c r="B149" s="340"/>
      <c r="C149" s="340"/>
      <c r="D149" s="340"/>
      <c r="E149" s="340"/>
      <c r="F149" s="340"/>
      <c r="G149" s="340"/>
      <c r="H149" s="340"/>
      <c r="I149" s="340"/>
      <c r="J149" s="340"/>
      <c r="K149" s="340"/>
      <c r="L149" s="340"/>
      <c r="M149" s="340"/>
      <c r="N149" s="340"/>
      <c r="O149" s="381" t="str">
        <f t="shared" si="33"/>
        <v xml:space="preserve"> </v>
      </c>
      <c r="P149" s="340"/>
      <c r="Q149" s="340"/>
      <c r="R149" s="340"/>
      <c r="S149" s="341"/>
      <c r="T149" s="341"/>
      <c r="U149" s="341"/>
      <c r="V149" s="341"/>
      <c r="W149" s="341"/>
      <c r="X149" s="341"/>
      <c r="Y149" s="341"/>
      <c r="Z149" s="341"/>
      <c r="AA149" s="341"/>
      <c r="AB149" s="341"/>
      <c r="AC149" s="341"/>
      <c r="AD149" s="341"/>
      <c r="AE149" s="341"/>
      <c r="AF149" s="341"/>
      <c r="AG149" s="341"/>
      <c r="AH149" s="341"/>
      <c r="AI149" s="341"/>
      <c r="AJ149" s="341"/>
      <c r="AK149" s="341"/>
      <c r="AL149" s="341"/>
      <c r="AM149" s="341"/>
      <c r="AN149" s="341"/>
      <c r="AO149" s="341"/>
      <c r="AP149" s="341"/>
      <c r="AQ149" s="341"/>
      <c r="AR149" s="341"/>
      <c r="AS149" s="341"/>
      <c r="AT149" s="341"/>
      <c r="AU149" s="341"/>
      <c r="AV149" s="341"/>
      <c r="AW149" s="341"/>
      <c r="AX149" s="341"/>
      <c r="AY149" s="341"/>
      <c r="AZ149" s="341"/>
      <c r="BA149" s="341"/>
      <c r="BB149" s="341"/>
      <c r="BC149" s="341"/>
      <c r="BD149" s="341"/>
      <c r="BE149" s="341"/>
      <c r="BF149" s="341"/>
      <c r="BG149" s="341"/>
      <c r="BH149" s="341"/>
      <c r="BI149" s="341"/>
      <c r="BJ149" s="341"/>
      <c r="BK149" s="341"/>
      <c r="BL149" s="341"/>
      <c r="BM149" s="341"/>
      <c r="BN149" s="341"/>
      <c r="BO149" s="341"/>
      <c r="BP149" s="341"/>
      <c r="BQ149" s="341"/>
      <c r="BR149" s="341"/>
      <c r="BS149" s="341"/>
      <c r="BT149" s="341"/>
      <c r="BU149" s="341"/>
      <c r="BV149" s="341"/>
      <c r="BW149" s="341"/>
      <c r="BX149" s="341"/>
      <c r="BY149" s="341"/>
      <c r="BZ149" s="341"/>
      <c r="CA149" s="341" t="s">
        <v>296</v>
      </c>
      <c r="CB149" s="341"/>
      <c r="CC149" s="378">
        <f t="shared" si="30"/>
        <v>0</v>
      </c>
      <c r="CD149" s="378">
        <f t="shared" si="34"/>
        <v>0</v>
      </c>
      <c r="CE149" s="378">
        <f t="shared" si="35"/>
        <v>0</v>
      </c>
      <c r="CF149" s="378">
        <f t="shared" si="31"/>
        <v>0</v>
      </c>
      <c r="CG149" s="340"/>
      <c r="CH149" s="340"/>
      <c r="CI149" s="340"/>
      <c r="CJ149" s="379" t="str">
        <f t="shared" si="36"/>
        <v xml:space="preserve"> </v>
      </c>
      <c r="CK149" s="340"/>
      <c r="CL149" s="379" t="str">
        <f t="shared" si="28"/>
        <v xml:space="preserve"> </v>
      </c>
      <c r="CM149" s="340"/>
      <c r="CN149" s="340"/>
      <c r="CO149" s="378" t="str">
        <f t="shared" si="29"/>
        <v xml:space="preserve"> </v>
      </c>
      <c r="CP149" s="340"/>
      <c r="CQ149" s="340"/>
      <c r="CR149" s="340"/>
      <c r="CS149" s="378" t="str">
        <f t="shared" si="32"/>
        <v xml:space="preserve"> </v>
      </c>
      <c r="CT149" s="340"/>
      <c r="CU149" s="340"/>
      <c r="CV149" s="340"/>
      <c r="CW149" s="340"/>
      <c r="CX149" s="340"/>
      <c r="CY149" s="340"/>
      <c r="CZ149" s="340"/>
      <c r="DA149" s="340"/>
      <c r="DB149" s="340"/>
    </row>
    <row r="150" spans="1:106" x14ac:dyDescent="0.25">
      <c r="A150" s="340"/>
      <c r="B150" s="340"/>
      <c r="C150" s="340"/>
      <c r="D150" s="340"/>
      <c r="E150" s="340"/>
      <c r="F150" s="340"/>
      <c r="G150" s="340"/>
      <c r="H150" s="340"/>
      <c r="I150" s="340"/>
      <c r="J150" s="340"/>
      <c r="K150" s="340"/>
      <c r="L150" s="340"/>
      <c r="M150" s="340"/>
      <c r="N150" s="340"/>
      <c r="O150" s="381" t="str">
        <f t="shared" si="33"/>
        <v xml:space="preserve"> </v>
      </c>
      <c r="P150" s="340"/>
      <c r="Q150" s="340"/>
      <c r="R150" s="340"/>
      <c r="S150" s="341"/>
      <c r="T150" s="341"/>
      <c r="U150" s="341"/>
      <c r="V150" s="341"/>
      <c r="W150" s="341"/>
      <c r="X150" s="341"/>
      <c r="Y150" s="341"/>
      <c r="Z150" s="341"/>
      <c r="AA150" s="341"/>
      <c r="AB150" s="341"/>
      <c r="AC150" s="341"/>
      <c r="AD150" s="341"/>
      <c r="AE150" s="341"/>
      <c r="AF150" s="341"/>
      <c r="AG150" s="341"/>
      <c r="AH150" s="341"/>
      <c r="AI150" s="341"/>
      <c r="AJ150" s="341"/>
      <c r="AK150" s="341"/>
      <c r="AL150" s="341"/>
      <c r="AM150" s="341"/>
      <c r="AN150" s="341"/>
      <c r="AO150" s="341"/>
      <c r="AP150" s="341"/>
      <c r="AQ150" s="341"/>
      <c r="AR150" s="341"/>
      <c r="AS150" s="341"/>
      <c r="AT150" s="341"/>
      <c r="AU150" s="341"/>
      <c r="AV150" s="341"/>
      <c r="AW150" s="341"/>
      <c r="AX150" s="341"/>
      <c r="AY150" s="341"/>
      <c r="AZ150" s="341"/>
      <c r="BA150" s="341"/>
      <c r="BB150" s="341"/>
      <c r="BC150" s="341"/>
      <c r="BD150" s="341"/>
      <c r="BE150" s="341"/>
      <c r="BF150" s="341"/>
      <c r="BG150" s="341"/>
      <c r="BH150" s="341"/>
      <c r="BI150" s="341"/>
      <c r="BJ150" s="341"/>
      <c r="BK150" s="341"/>
      <c r="BL150" s="341"/>
      <c r="BM150" s="341"/>
      <c r="BN150" s="341"/>
      <c r="BO150" s="341"/>
      <c r="BP150" s="341"/>
      <c r="BQ150" s="341"/>
      <c r="BR150" s="341"/>
      <c r="BS150" s="341"/>
      <c r="BT150" s="341"/>
      <c r="BU150" s="341"/>
      <c r="BV150" s="341"/>
      <c r="BW150" s="341"/>
      <c r="BX150" s="341"/>
      <c r="BY150" s="341"/>
      <c r="BZ150" s="341"/>
      <c r="CA150" s="341" t="s">
        <v>296</v>
      </c>
      <c r="CB150" s="341"/>
      <c r="CC150" s="378">
        <f t="shared" si="30"/>
        <v>0</v>
      </c>
      <c r="CD150" s="378">
        <f t="shared" si="34"/>
        <v>0</v>
      </c>
      <c r="CE150" s="378">
        <f t="shared" si="35"/>
        <v>0</v>
      </c>
      <c r="CF150" s="378">
        <f t="shared" si="31"/>
        <v>0</v>
      </c>
      <c r="CG150" s="340"/>
      <c r="CH150" s="340"/>
      <c r="CI150" s="340"/>
      <c r="CJ150" s="379" t="str">
        <f t="shared" si="36"/>
        <v xml:space="preserve"> </v>
      </c>
      <c r="CK150" s="340"/>
      <c r="CL150" s="379" t="str">
        <f t="shared" si="28"/>
        <v xml:space="preserve"> </v>
      </c>
      <c r="CM150" s="340"/>
      <c r="CN150" s="340"/>
      <c r="CO150" s="378" t="str">
        <f t="shared" si="29"/>
        <v xml:space="preserve"> </v>
      </c>
      <c r="CP150" s="340"/>
      <c r="CQ150" s="340"/>
      <c r="CR150" s="340"/>
      <c r="CS150" s="378" t="str">
        <f t="shared" si="32"/>
        <v xml:space="preserve"> </v>
      </c>
      <c r="CT150" s="340"/>
      <c r="CU150" s="340"/>
      <c r="CV150" s="340"/>
      <c r="CW150" s="340"/>
      <c r="CX150" s="340"/>
      <c r="CY150" s="340"/>
      <c r="CZ150" s="340"/>
      <c r="DA150" s="340"/>
      <c r="DB150" s="340"/>
    </row>
    <row r="151" spans="1:106" x14ac:dyDescent="0.25">
      <c r="A151" s="340"/>
      <c r="B151" s="340"/>
      <c r="C151" s="340"/>
      <c r="D151" s="340"/>
      <c r="E151" s="340"/>
      <c r="F151" s="340"/>
      <c r="G151" s="340"/>
      <c r="H151" s="340"/>
      <c r="I151" s="340"/>
      <c r="J151" s="340"/>
      <c r="K151" s="340"/>
      <c r="L151" s="340"/>
      <c r="M151" s="340"/>
      <c r="N151" s="340"/>
      <c r="O151" s="381" t="str">
        <f t="shared" si="33"/>
        <v xml:space="preserve"> </v>
      </c>
      <c r="P151" s="340"/>
      <c r="Q151" s="340"/>
      <c r="R151" s="340"/>
      <c r="S151" s="341"/>
      <c r="T151" s="341"/>
      <c r="U151" s="341"/>
      <c r="V151" s="341"/>
      <c r="W151" s="341"/>
      <c r="X151" s="341"/>
      <c r="Y151" s="341"/>
      <c r="Z151" s="341"/>
      <c r="AA151" s="341"/>
      <c r="AB151" s="341"/>
      <c r="AC151" s="341"/>
      <c r="AD151" s="341"/>
      <c r="AE151" s="341"/>
      <c r="AF151" s="341"/>
      <c r="AG151" s="341"/>
      <c r="AH151" s="341"/>
      <c r="AI151" s="341"/>
      <c r="AJ151" s="341"/>
      <c r="AK151" s="341"/>
      <c r="AL151" s="341"/>
      <c r="AM151" s="341"/>
      <c r="AN151" s="341"/>
      <c r="AO151" s="341"/>
      <c r="AP151" s="341"/>
      <c r="AQ151" s="341"/>
      <c r="AR151" s="341"/>
      <c r="AS151" s="341"/>
      <c r="AT151" s="341"/>
      <c r="AU151" s="341"/>
      <c r="AV151" s="341"/>
      <c r="AW151" s="341"/>
      <c r="AX151" s="341"/>
      <c r="AY151" s="341"/>
      <c r="AZ151" s="341"/>
      <c r="BA151" s="341"/>
      <c r="BB151" s="341"/>
      <c r="BC151" s="341"/>
      <c r="BD151" s="341"/>
      <c r="BE151" s="341"/>
      <c r="BF151" s="341"/>
      <c r="BG151" s="341"/>
      <c r="BH151" s="341"/>
      <c r="BI151" s="341"/>
      <c r="BJ151" s="341"/>
      <c r="BK151" s="341"/>
      <c r="BL151" s="341"/>
      <c r="BM151" s="341"/>
      <c r="BN151" s="341"/>
      <c r="BO151" s="341"/>
      <c r="BP151" s="341"/>
      <c r="BQ151" s="341"/>
      <c r="BR151" s="341"/>
      <c r="BS151" s="341"/>
      <c r="BT151" s="341"/>
      <c r="BU151" s="341"/>
      <c r="BV151" s="341"/>
      <c r="BW151" s="341"/>
      <c r="BX151" s="341"/>
      <c r="BY151" s="341"/>
      <c r="BZ151" s="341"/>
      <c r="CA151" s="341" t="s">
        <v>296</v>
      </c>
      <c r="CB151" s="341"/>
      <c r="CC151" s="378">
        <f t="shared" si="30"/>
        <v>0</v>
      </c>
      <c r="CD151" s="378">
        <f t="shared" si="34"/>
        <v>0</v>
      </c>
      <c r="CE151" s="378">
        <f t="shared" si="35"/>
        <v>0</v>
      </c>
      <c r="CF151" s="378">
        <f t="shared" si="31"/>
        <v>0</v>
      </c>
      <c r="CG151" s="340"/>
      <c r="CH151" s="340"/>
      <c r="CI151" s="340"/>
      <c r="CJ151" s="379" t="str">
        <f t="shared" si="36"/>
        <v xml:space="preserve"> </v>
      </c>
      <c r="CK151" s="340"/>
      <c r="CL151" s="379" t="str">
        <f t="shared" si="28"/>
        <v xml:space="preserve"> </v>
      </c>
      <c r="CM151" s="340"/>
      <c r="CN151" s="340"/>
      <c r="CO151" s="378" t="str">
        <f t="shared" si="29"/>
        <v xml:space="preserve"> </v>
      </c>
      <c r="CP151" s="340"/>
      <c r="CQ151" s="340"/>
      <c r="CR151" s="340"/>
      <c r="CS151" s="378" t="str">
        <f t="shared" si="32"/>
        <v xml:space="preserve"> </v>
      </c>
      <c r="CT151" s="340"/>
      <c r="CU151" s="340"/>
      <c r="CV151" s="340"/>
      <c r="CW151" s="340"/>
      <c r="CX151" s="340"/>
      <c r="CY151" s="340"/>
      <c r="CZ151" s="340"/>
      <c r="DA151" s="340"/>
      <c r="DB151" s="340"/>
    </row>
    <row r="152" spans="1:106" x14ac:dyDescent="0.25">
      <c r="A152" s="340"/>
      <c r="B152" s="340"/>
      <c r="C152" s="340"/>
      <c r="D152" s="340"/>
      <c r="E152" s="340"/>
      <c r="F152" s="340"/>
      <c r="G152" s="340"/>
      <c r="H152" s="340"/>
      <c r="I152" s="340"/>
      <c r="J152" s="340"/>
      <c r="K152" s="340"/>
      <c r="L152" s="340"/>
      <c r="M152" s="340"/>
      <c r="N152" s="340"/>
      <c r="O152" s="381" t="str">
        <f t="shared" si="33"/>
        <v xml:space="preserve"> </v>
      </c>
      <c r="P152" s="340"/>
      <c r="Q152" s="340"/>
      <c r="R152" s="340"/>
      <c r="S152" s="341"/>
      <c r="T152" s="341"/>
      <c r="U152" s="341"/>
      <c r="V152" s="341"/>
      <c r="W152" s="341"/>
      <c r="X152" s="341"/>
      <c r="Y152" s="341"/>
      <c r="Z152" s="341"/>
      <c r="AA152" s="341"/>
      <c r="AB152" s="341"/>
      <c r="AC152" s="341"/>
      <c r="AD152" s="341"/>
      <c r="AE152" s="341"/>
      <c r="AF152" s="341"/>
      <c r="AG152" s="341"/>
      <c r="AH152" s="341"/>
      <c r="AI152" s="341"/>
      <c r="AJ152" s="341"/>
      <c r="AK152" s="341"/>
      <c r="AL152" s="341"/>
      <c r="AM152" s="341"/>
      <c r="AN152" s="341"/>
      <c r="AO152" s="341"/>
      <c r="AP152" s="341"/>
      <c r="AQ152" s="341"/>
      <c r="AR152" s="341"/>
      <c r="AS152" s="341"/>
      <c r="AT152" s="341"/>
      <c r="AU152" s="341"/>
      <c r="AV152" s="341"/>
      <c r="AW152" s="341"/>
      <c r="AX152" s="341"/>
      <c r="AY152" s="341"/>
      <c r="AZ152" s="341"/>
      <c r="BA152" s="341"/>
      <c r="BB152" s="341"/>
      <c r="BC152" s="341"/>
      <c r="BD152" s="341"/>
      <c r="BE152" s="341"/>
      <c r="BF152" s="341"/>
      <c r="BG152" s="341"/>
      <c r="BH152" s="341"/>
      <c r="BI152" s="341"/>
      <c r="BJ152" s="341"/>
      <c r="BK152" s="341"/>
      <c r="BL152" s="341"/>
      <c r="BM152" s="341"/>
      <c r="BN152" s="341"/>
      <c r="BO152" s="341"/>
      <c r="BP152" s="341"/>
      <c r="BQ152" s="341"/>
      <c r="BR152" s="341"/>
      <c r="BS152" s="341"/>
      <c r="BT152" s="341"/>
      <c r="BU152" s="341"/>
      <c r="BV152" s="341"/>
      <c r="BW152" s="341"/>
      <c r="BX152" s="341"/>
      <c r="BY152" s="341"/>
      <c r="BZ152" s="341"/>
      <c r="CA152" s="341" t="s">
        <v>296</v>
      </c>
      <c r="CB152" s="341"/>
      <c r="CC152" s="378">
        <f t="shared" si="30"/>
        <v>0</v>
      </c>
      <c r="CD152" s="378">
        <f t="shared" si="34"/>
        <v>0</v>
      </c>
      <c r="CE152" s="378">
        <f t="shared" si="35"/>
        <v>0</v>
      </c>
      <c r="CF152" s="378">
        <f t="shared" si="31"/>
        <v>0</v>
      </c>
      <c r="CG152" s="340"/>
      <c r="CH152" s="340"/>
      <c r="CI152" s="340"/>
      <c r="CJ152" s="379" t="str">
        <f t="shared" si="36"/>
        <v xml:space="preserve"> </v>
      </c>
      <c r="CK152" s="340"/>
      <c r="CL152" s="379" t="str">
        <f t="shared" si="28"/>
        <v xml:space="preserve"> </v>
      </c>
      <c r="CM152" s="340"/>
      <c r="CN152" s="340"/>
      <c r="CO152" s="378" t="str">
        <f t="shared" si="29"/>
        <v xml:space="preserve"> </v>
      </c>
      <c r="CP152" s="340"/>
      <c r="CQ152" s="340"/>
      <c r="CR152" s="340"/>
      <c r="CS152" s="378" t="str">
        <f t="shared" si="32"/>
        <v xml:space="preserve"> </v>
      </c>
      <c r="CT152" s="340"/>
      <c r="CU152" s="340"/>
      <c r="CV152" s="340"/>
      <c r="CW152" s="340"/>
      <c r="CX152" s="340"/>
      <c r="CY152" s="340"/>
      <c r="CZ152" s="340"/>
      <c r="DA152" s="340"/>
      <c r="DB152" s="340"/>
    </row>
    <row r="153" spans="1:106" x14ac:dyDescent="0.25">
      <c r="A153" s="340"/>
      <c r="B153" s="340"/>
      <c r="C153" s="340"/>
      <c r="D153" s="340"/>
      <c r="E153" s="340"/>
      <c r="F153" s="340"/>
      <c r="G153" s="340"/>
      <c r="H153" s="340"/>
      <c r="I153" s="340"/>
      <c r="J153" s="340"/>
      <c r="K153" s="340"/>
      <c r="L153" s="340"/>
      <c r="M153" s="340"/>
      <c r="N153" s="340"/>
      <c r="O153" s="381" t="str">
        <f t="shared" si="33"/>
        <v xml:space="preserve"> </v>
      </c>
      <c r="P153" s="340"/>
      <c r="Q153" s="340"/>
      <c r="R153" s="340"/>
      <c r="S153" s="341"/>
      <c r="T153" s="341"/>
      <c r="U153" s="341"/>
      <c r="V153" s="341"/>
      <c r="W153" s="341"/>
      <c r="X153" s="341"/>
      <c r="Y153" s="341"/>
      <c r="Z153" s="341"/>
      <c r="AA153" s="341"/>
      <c r="AB153" s="341"/>
      <c r="AC153" s="341"/>
      <c r="AD153" s="341"/>
      <c r="AE153" s="341"/>
      <c r="AF153" s="341"/>
      <c r="AG153" s="341"/>
      <c r="AH153" s="341"/>
      <c r="AI153" s="341"/>
      <c r="AJ153" s="341"/>
      <c r="AK153" s="341"/>
      <c r="AL153" s="341"/>
      <c r="AM153" s="341"/>
      <c r="AN153" s="341"/>
      <c r="AO153" s="341"/>
      <c r="AP153" s="341"/>
      <c r="AQ153" s="341"/>
      <c r="AR153" s="341"/>
      <c r="AS153" s="341"/>
      <c r="AT153" s="341"/>
      <c r="AU153" s="341"/>
      <c r="AV153" s="341"/>
      <c r="AW153" s="341"/>
      <c r="AX153" s="341"/>
      <c r="AY153" s="341"/>
      <c r="AZ153" s="341"/>
      <c r="BA153" s="341"/>
      <c r="BB153" s="341"/>
      <c r="BC153" s="341"/>
      <c r="BD153" s="341"/>
      <c r="BE153" s="341"/>
      <c r="BF153" s="341"/>
      <c r="BG153" s="341"/>
      <c r="BH153" s="341"/>
      <c r="BI153" s="341"/>
      <c r="BJ153" s="341"/>
      <c r="BK153" s="341"/>
      <c r="BL153" s="341"/>
      <c r="BM153" s="341"/>
      <c r="BN153" s="341"/>
      <c r="BO153" s="341"/>
      <c r="BP153" s="341"/>
      <c r="BQ153" s="341"/>
      <c r="BR153" s="341"/>
      <c r="BS153" s="341"/>
      <c r="BT153" s="341"/>
      <c r="BU153" s="341"/>
      <c r="BV153" s="341"/>
      <c r="BW153" s="341"/>
      <c r="BX153" s="341"/>
      <c r="BY153" s="341"/>
      <c r="BZ153" s="341"/>
      <c r="CA153" s="341" t="s">
        <v>296</v>
      </c>
      <c r="CB153" s="341"/>
      <c r="CC153" s="378">
        <f t="shared" si="30"/>
        <v>0</v>
      </c>
      <c r="CD153" s="378">
        <f t="shared" si="34"/>
        <v>0</v>
      </c>
      <c r="CE153" s="378">
        <f t="shared" si="35"/>
        <v>0</v>
      </c>
      <c r="CF153" s="378">
        <f t="shared" si="31"/>
        <v>0</v>
      </c>
      <c r="CG153" s="340"/>
      <c r="CH153" s="340"/>
      <c r="CI153" s="340"/>
      <c r="CJ153" s="379" t="str">
        <f t="shared" si="36"/>
        <v xml:space="preserve"> </v>
      </c>
      <c r="CK153" s="340"/>
      <c r="CL153" s="379" t="str">
        <f t="shared" si="28"/>
        <v xml:space="preserve"> </v>
      </c>
      <c r="CM153" s="340"/>
      <c r="CN153" s="340"/>
      <c r="CO153" s="378" t="str">
        <f t="shared" si="29"/>
        <v xml:space="preserve"> </v>
      </c>
      <c r="CP153" s="340"/>
      <c r="CQ153" s="340"/>
      <c r="CR153" s="340"/>
      <c r="CS153" s="378" t="str">
        <f t="shared" si="32"/>
        <v xml:space="preserve"> </v>
      </c>
      <c r="CT153" s="340"/>
      <c r="CU153" s="340"/>
      <c r="CV153" s="340"/>
      <c r="CW153" s="340"/>
      <c r="CX153" s="340"/>
      <c r="CY153" s="340"/>
      <c r="CZ153" s="340"/>
      <c r="DA153" s="340"/>
      <c r="DB153" s="340"/>
    </row>
    <row r="154" spans="1:106" x14ac:dyDescent="0.25">
      <c r="A154" s="340"/>
      <c r="B154" s="340"/>
      <c r="C154" s="340"/>
      <c r="D154" s="340"/>
      <c r="E154" s="340"/>
      <c r="F154" s="340"/>
      <c r="G154" s="340"/>
      <c r="H154" s="340"/>
      <c r="I154" s="340"/>
      <c r="J154" s="340"/>
      <c r="K154" s="340"/>
      <c r="L154" s="340"/>
      <c r="M154" s="340"/>
      <c r="N154" s="340"/>
      <c r="O154" s="381" t="str">
        <f t="shared" si="33"/>
        <v xml:space="preserve"> </v>
      </c>
      <c r="P154" s="340"/>
      <c r="Q154" s="340"/>
      <c r="R154" s="340"/>
      <c r="S154" s="341"/>
      <c r="T154" s="341"/>
      <c r="U154" s="341"/>
      <c r="V154" s="341"/>
      <c r="W154" s="341"/>
      <c r="X154" s="341"/>
      <c r="Y154" s="341"/>
      <c r="Z154" s="341"/>
      <c r="AA154" s="341"/>
      <c r="AB154" s="341"/>
      <c r="AC154" s="341"/>
      <c r="AD154" s="341"/>
      <c r="AE154" s="341"/>
      <c r="AF154" s="341"/>
      <c r="AG154" s="341"/>
      <c r="AH154" s="341"/>
      <c r="AI154" s="341"/>
      <c r="AJ154" s="341"/>
      <c r="AK154" s="341"/>
      <c r="AL154" s="341"/>
      <c r="AM154" s="341"/>
      <c r="AN154" s="341"/>
      <c r="AO154" s="341"/>
      <c r="AP154" s="341"/>
      <c r="AQ154" s="341"/>
      <c r="AR154" s="341"/>
      <c r="AS154" s="341"/>
      <c r="AT154" s="341"/>
      <c r="AU154" s="341"/>
      <c r="AV154" s="341"/>
      <c r="AW154" s="341"/>
      <c r="AX154" s="341"/>
      <c r="AY154" s="341"/>
      <c r="AZ154" s="341"/>
      <c r="BA154" s="341"/>
      <c r="BB154" s="341"/>
      <c r="BC154" s="341"/>
      <c r="BD154" s="341"/>
      <c r="BE154" s="341"/>
      <c r="BF154" s="341"/>
      <c r="BG154" s="341"/>
      <c r="BH154" s="341"/>
      <c r="BI154" s="341"/>
      <c r="BJ154" s="341"/>
      <c r="BK154" s="341"/>
      <c r="BL154" s="341"/>
      <c r="BM154" s="341"/>
      <c r="BN154" s="341"/>
      <c r="BO154" s="341"/>
      <c r="BP154" s="341"/>
      <c r="BQ154" s="341"/>
      <c r="BR154" s="341"/>
      <c r="BS154" s="341"/>
      <c r="BT154" s="341"/>
      <c r="BU154" s="341"/>
      <c r="BV154" s="341"/>
      <c r="BW154" s="341"/>
      <c r="BX154" s="341"/>
      <c r="BY154" s="341"/>
      <c r="BZ154" s="341"/>
      <c r="CA154" s="341" t="s">
        <v>296</v>
      </c>
      <c r="CB154" s="341"/>
      <c r="CC154" s="378">
        <f t="shared" si="30"/>
        <v>0</v>
      </c>
      <c r="CD154" s="378">
        <f t="shared" si="34"/>
        <v>0</v>
      </c>
      <c r="CE154" s="378">
        <f t="shared" si="35"/>
        <v>0</v>
      </c>
      <c r="CF154" s="378">
        <f t="shared" si="31"/>
        <v>0</v>
      </c>
      <c r="CG154" s="340"/>
      <c r="CH154" s="340"/>
      <c r="CI154" s="340"/>
      <c r="CJ154" s="379" t="str">
        <f t="shared" si="36"/>
        <v xml:space="preserve"> </v>
      </c>
      <c r="CK154" s="340"/>
      <c r="CL154" s="379" t="str">
        <f t="shared" si="28"/>
        <v xml:space="preserve"> </v>
      </c>
      <c r="CM154" s="340"/>
      <c r="CN154" s="340"/>
      <c r="CO154" s="378" t="str">
        <f t="shared" si="29"/>
        <v xml:space="preserve"> </v>
      </c>
      <c r="CP154" s="340"/>
      <c r="CQ154" s="340"/>
      <c r="CR154" s="340"/>
      <c r="CS154" s="378" t="str">
        <f t="shared" si="32"/>
        <v xml:space="preserve"> </v>
      </c>
      <c r="CT154" s="340"/>
      <c r="CU154" s="340"/>
      <c r="CV154" s="340"/>
      <c r="CW154" s="340"/>
      <c r="CX154" s="340"/>
      <c r="CY154" s="340"/>
      <c r="CZ154" s="340"/>
      <c r="DA154" s="340"/>
      <c r="DB154" s="340"/>
    </row>
    <row r="155" spans="1:106" x14ac:dyDescent="0.25">
      <c r="A155" s="340"/>
      <c r="B155" s="340"/>
      <c r="C155" s="340"/>
      <c r="D155" s="340"/>
      <c r="E155" s="340"/>
      <c r="F155" s="340"/>
      <c r="G155" s="340"/>
      <c r="H155" s="340"/>
      <c r="I155" s="340"/>
      <c r="J155" s="340"/>
      <c r="K155" s="340"/>
      <c r="L155" s="340"/>
      <c r="M155" s="340"/>
      <c r="N155" s="340"/>
      <c r="O155" s="381" t="str">
        <f t="shared" si="33"/>
        <v xml:space="preserve"> </v>
      </c>
      <c r="P155" s="340"/>
      <c r="Q155" s="340"/>
      <c r="R155" s="340"/>
      <c r="S155" s="341"/>
      <c r="T155" s="341"/>
      <c r="U155" s="341"/>
      <c r="V155" s="341"/>
      <c r="W155" s="341"/>
      <c r="X155" s="341"/>
      <c r="Y155" s="341"/>
      <c r="Z155" s="341"/>
      <c r="AA155" s="341"/>
      <c r="AB155" s="341"/>
      <c r="AC155" s="341"/>
      <c r="AD155" s="341"/>
      <c r="AE155" s="341"/>
      <c r="AF155" s="341"/>
      <c r="AG155" s="341"/>
      <c r="AH155" s="341"/>
      <c r="AI155" s="341"/>
      <c r="AJ155" s="341"/>
      <c r="AK155" s="341"/>
      <c r="AL155" s="341"/>
      <c r="AM155" s="341"/>
      <c r="AN155" s="341"/>
      <c r="AO155" s="341"/>
      <c r="AP155" s="341"/>
      <c r="AQ155" s="341"/>
      <c r="AR155" s="341"/>
      <c r="AS155" s="341"/>
      <c r="AT155" s="341"/>
      <c r="AU155" s="341"/>
      <c r="AV155" s="341"/>
      <c r="AW155" s="341"/>
      <c r="AX155" s="341"/>
      <c r="AY155" s="341"/>
      <c r="AZ155" s="341"/>
      <c r="BA155" s="341"/>
      <c r="BB155" s="341"/>
      <c r="BC155" s="341"/>
      <c r="BD155" s="341"/>
      <c r="BE155" s="341"/>
      <c r="BF155" s="341"/>
      <c r="BG155" s="341"/>
      <c r="BH155" s="341"/>
      <c r="BI155" s="341"/>
      <c r="BJ155" s="341"/>
      <c r="BK155" s="341"/>
      <c r="BL155" s="341"/>
      <c r="BM155" s="341"/>
      <c r="BN155" s="341"/>
      <c r="BO155" s="341"/>
      <c r="BP155" s="341"/>
      <c r="BQ155" s="341"/>
      <c r="BR155" s="341"/>
      <c r="BS155" s="341"/>
      <c r="BT155" s="341"/>
      <c r="BU155" s="341"/>
      <c r="BV155" s="341"/>
      <c r="BW155" s="341"/>
      <c r="BX155" s="341"/>
      <c r="BY155" s="341"/>
      <c r="BZ155" s="341"/>
      <c r="CA155" s="341" t="s">
        <v>296</v>
      </c>
      <c r="CB155" s="341"/>
      <c r="CC155" s="378">
        <f t="shared" si="30"/>
        <v>0</v>
      </c>
      <c r="CD155" s="378">
        <f t="shared" si="34"/>
        <v>0</v>
      </c>
      <c r="CE155" s="378">
        <f t="shared" si="35"/>
        <v>0</v>
      </c>
      <c r="CF155" s="378">
        <f t="shared" si="31"/>
        <v>0</v>
      </c>
      <c r="CG155" s="340"/>
      <c r="CH155" s="340"/>
      <c r="CI155" s="340"/>
      <c r="CJ155" s="379" t="str">
        <f t="shared" si="36"/>
        <v xml:space="preserve"> </v>
      </c>
      <c r="CK155" s="340"/>
      <c r="CL155" s="379" t="str">
        <f t="shared" si="28"/>
        <v xml:space="preserve"> </v>
      </c>
      <c r="CM155" s="340"/>
      <c r="CN155" s="340"/>
      <c r="CO155" s="378" t="str">
        <f t="shared" si="29"/>
        <v xml:space="preserve"> </v>
      </c>
      <c r="CP155" s="340"/>
      <c r="CQ155" s="340"/>
      <c r="CR155" s="340"/>
      <c r="CS155" s="378" t="str">
        <f t="shared" si="32"/>
        <v xml:space="preserve"> </v>
      </c>
      <c r="CT155" s="340"/>
      <c r="CU155" s="340"/>
      <c r="CV155" s="340"/>
      <c r="CW155" s="340"/>
      <c r="CX155" s="340"/>
      <c r="CY155" s="340"/>
      <c r="CZ155" s="340"/>
      <c r="DA155" s="340"/>
      <c r="DB155" s="340"/>
    </row>
    <row r="156" spans="1:106" x14ac:dyDescent="0.25">
      <c r="A156" s="340"/>
      <c r="B156" s="340"/>
      <c r="C156" s="340"/>
      <c r="D156" s="340"/>
      <c r="E156" s="340"/>
      <c r="F156" s="340"/>
      <c r="G156" s="340"/>
      <c r="H156" s="340"/>
      <c r="I156" s="340"/>
      <c r="J156" s="340"/>
      <c r="K156" s="340"/>
      <c r="L156" s="340"/>
      <c r="M156" s="340"/>
      <c r="N156" s="340"/>
      <c r="O156" s="381" t="str">
        <f t="shared" si="33"/>
        <v xml:space="preserve"> </v>
      </c>
      <c r="P156" s="340"/>
      <c r="Q156" s="340"/>
      <c r="R156" s="340"/>
      <c r="S156" s="341"/>
      <c r="T156" s="341"/>
      <c r="U156" s="341"/>
      <c r="V156" s="341"/>
      <c r="W156" s="341"/>
      <c r="X156" s="341"/>
      <c r="Y156" s="341"/>
      <c r="Z156" s="341"/>
      <c r="AA156" s="341"/>
      <c r="AB156" s="341"/>
      <c r="AC156" s="341"/>
      <c r="AD156" s="341"/>
      <c r="AE156" s="341"/>
      <c r="AF156" s="341"/>
      <c r="AG156" s="341"/>
      <c r="AH156" s="341"/>
      <c r="AI156" s="341"/>
      <c r="AJ156" s="341"/>
      <c r="AK156" s="341"/>
      <c r="AL156" s="341"/>
      <c r="AM156" s="341"/>
      <c r="AN156" s="341"/>
      <c r="AO156" s="341"/>
      <c r="AP156" s="341"/>
      <c r="AQ156" s="341"/>
      <c r="AR156" s="341"/>
      <c r="AS156" s="341"/>
      <c r="AT156" s="341"/>
      <c r="AU156" s="341"/>
      <c r="AV156" s="341"/>
      <c r="AW156" s="341"/>
      <c r="AX156" s="341"/>
      <c r="AY156" s="341"/>
      <c r="AZ156" s="341"/>
      <c r="BA156" s="341"/>
      <c r="BB156" s="341"/>
      <c r="BC156" s="341"/>
      <c r="BD156" s="341"/>
      <c r="BE156" s="341"/>
      <c r="BF156" s="341"/>
      <c r="BG156" s="341"/>
      <c r="BH156" s="341"/>
      <c r="BI156" s="341"/>
      <c r="BJ156" s="341"/>
      <c r="BK156" s="341"/>
      <c r="BL156" s="341"/>
      <c r="BM156" s="341"/>
      <c r="BN156" s="341"/>
      <c r="BO156" s="341"/>
      <c r="BP156" s="341"/>
      <c r="BQ156" s="341"/>
      <c r="BR156" s="341"/>
      <c r="BS156" s="341"/>
      <c r="BT156" s="341"/>
      <c r="BU156" s="341"/>
      <c r="BV156" s="341"/>
      <c r="BW156" s="341"/>
      <c r="BX156" s="341"/>
      <c r="BY156" s="341"/>
      <c r="BZ156" s="341"/>
      <c r="CA156" s="341" t="s">
        <v>296</v>
      </c>
      <c r="CB156" s="341"/>
      <c r="CC156" s="378">
        <f t="shared" si="30"/>
        <v>0</v>
      </c>
      <c r="CD156" s="378">
        <f t="shared" si="34"/>
        <v>0</v>
      </c>
      <c r="CE156" s="378">
        <f t="shared" si="35"/>
        <v>0</v>
      </c>
      <c r="CF156" s="378">
        <f t="shared" si="31"/>
        <v>0</v>
      </c>
      <c r="CG156" s="340"/>
      <c r="CH156" s="340"/>
      <c r="CI156" s="340"/>
      <c r="CJ156" s="379" t="str">
        <f t="shared" si="36"/>
        <v xml:space="preserve"> </v>
      </c>
      <c r="CK156" s="340"/>
      <c r="CL156" s="379" t="str">
        <f t="shared" si="28"/>
        <v xml:space="preserve"> </v>
      </c>
      <c r="CM156" s="340"/>
      <c r="CN156" s="340"/>
      <c r="CO156" s="378" t="str">
        <f t="shared" si="29"/>
        <v xml:space="preserve"> </v>
      </c>
      <c r="CP156" s="340"/>
      <c r="CQ156" s="340"/>
      <c r="CR156" s="340"/>
      <c r="CS156" s="378" t="str">
        <f t="shared" si="32"/>
        <v xml:space="preserve"> </v>
      </c>
      <c r="CT156" s="340"/>
      <c r="CU156" s="340"/>
      <c r="CV156" s="340"/>
      <c r="CW156" s="340"/>
      <c r="CX156" s="340"/>
      <c r="CY156" s="340"/>
      <c r="CZ156" s="340"/>
      <c r="DA156" s="340"/>
      <c r="DB156" s="340"/>
    </row>
    <row r="157" spans="1:106" x14ac:dyDescent="0.25">
      <c r="A157" s="340"/>
      <c r="B157" s="340"/>
      <c r="C157" s="340"/>
      <c r="D157" s="340"/>
      <c r="E157" s="340"/>
      <c r="F157" s="340"/>
      <c r="G157" s="340"/>
      <c r="H157" s="340"/>
      <c r="I157" s="340"/>
      <c r="J157" s="340"/>
      <c r="K157" s="340"/>
      <c r="L157" s="340"/>
      <c r="M157" s="340"/>
      <c r="N157" s="340"/>
      <c r="O157" s="381" t="str">
        <f t="shared" si="33"/>
        <v xml:space="preserve"> </v>
      </c>
      <c r="P157" s="340"/>
      <c r="Q157" s="340"/>
      <c r="R157" s="340"/>
      <c r="S157" s="341"/>
      <c r="T157" s="341"/>
      <c r="U157" s="341"/>
      <c r="V157" s="341"/>
      <c r="W157" s="341"/>
      <c r="X157" s="341"/>
      <c r="Y157" s="341"/>
      <c r="Z157" s="341"/>
      <c r="AA157" s="341"/>
      <c r="AB157" s="341"/>
      <c r="AC157" s="341"/>
      <c r="AD157" s="341"/>
      <c r="AE157" s="341"/>
      <c r="AF157" s="341"/>
      <c r="AG157" s="341"/>
      <c r="AH157" s="341"/>
      <c r="AI157" s="341"/>
      <c r="AJ157" s="341"/>
      <c r="AK157" s="341"/>
      <c r="AL157" s="341"/>
      <c r="AM157" s="341"/>
      <c r="AN157" s="341"/>
      <c r="AO157" s="341"/>
      <c r="AP157" s="341"/>
      <c r="AQ157" s="341"/>
      <c r="AR157" s="341"/>
      <c r="AS157" s="341"/>
      <c r="AT157" s="341"/>
      <c r="AU157" s="341"/>
      <c r="AV157" s="341"/>
      <c r="AW157" s="341"/>
      <c r="AX157" s="341"/>
      <c r="AY157" s="341"/>
      <c r="AZ157" s="341"/>
      <c r="BA157" s="341"/>
      <c r="BB157" s="341"/>
      <c r="BC157" s="341"/>
      <c r="BD157" s="341"/>
      <c r="BE157" s="341"/>
      <c r="BF157" s="341"/>
      <c r="BG157" s="341"/>
      <c r="BH157" s="341"/>
      <c r="BI157" s="341"/>
      <c r="BJ157" s="341"/>
      <c r="BK157" s="341"/>
      <c r="BL157" s="341"/>
      <c r="BM157" s="341"/>
      <c r="BN157" s="341"/>
      <c r="BO157" s="341"/>
      <c r="BP157" s="341"/>
      <c r="BQ157" s="341"/>
      <c r="BR157" s="341"/>
      <c r="BS157" s="341"/>
      <c r="BT157" s="341"/>
      <c r="BU157" s="341"/>
      <c r="BV157" s="341"/>
      <c r="BW157" s="341"/>
      <c r="BX157" s="341"/>
      <c r="BY157" s="341"/>
      <c r="BZ157" s="341"/>
      <c r="CA157" s="341" t="s">
        <v>296</v>
      </c>
      <c r="CB157" s="341"/>
      <c r="CC157" s="378">
        <f t="shared" si="30"/>
        <v>0</v>
      </c>
      <c r="CD157" s="378">
        <f t="shared" si="34"/>
        <v>0</v>
      </c>
      <c r="CE157" s="378">
        <f t="shared" si="35"/>
        <v>0</v>
      </c>
      <c r="CF157" s="378">
        <f t="shared" si="31"/>
        <v>0</v>
      </c>
      <c r="CG157" s="340"/>
      <c r="CH157" s="340"/>
      <c r="CI157" s="340"/>
      <c r="CJ157" s="379" t="str">
        <f t="shared" si="36"/>
        <v xml:space="preserve"> </v>
      </c>
      <c r="CK157" s="340"/>
      <c r="CL157" s="379" t="str">
        <f t="shared" si="28"/>
        <v xml:space="preserve"> </v>
      </c>
      <c r="CM157" s="340"/>
      <c r="CN157" s="340"/>
      <c r="CO157" s="378" t="str">
        <f t="shared" si="29"/>
        <v xml:space="preserve"> </v>
      </c>
      <c r="CP157" s="340"/>
      <c r="CQ157" s="340"/>
      <c r="CR157" s="340"/>
      <c r="CS157" s="378" t="str">
        <f t="shared" si="32"/>
        <v xml:space="preserve"> </v>
      </c>
      <c r="CT157" s="340"/>
      <c r="CU157" s="340"/>
      <c r="CV157" s="340"/>
      <c r="CW157" s="340"/>
      <c r="CX157" s="340"/>
      <c r="CY157" s="340"/>
      <c r="CZ157" s="340"/>
      <c r="DA157" s="340"/>
      <c r="DB157" s="340"/>
    </row>
    <row r="158" spans="1:106" x14ac:dyDescent="0.25">
      <c r="A158" s="340"/>
      <c r="B158" s="340"/>
      <c r="C158" s="340"/>
      <c r="D158" s="340"/>
      <c r="E158" s="340"/>
      <c r="F158" s="340"/>
      <c r="G158" s="340"/>
      <c r="H158" s="340"/>
      <c r="I158" s="340"/>
      <c r="J158" s="340"/>
      <c r="K158" s="340"/>
      <c r="L158" s="340"/>
      <c r="M158" s="340"/>
      <c r="N158" s="340"/>
      <c r="O158" s="381" t="str">
        <f t="shared" si="33"/>
        <v xml:space="preserve"> </v>
      </c>
      <c r="P158" s="340"/>
      <c r="Q158" s="340"/>
      <c r="R158" s="340"/>
      <c r="S158" s="341"/>
      <c r="T158" s="341"/>
      <c r="U158" s="341"/>
      <c r="V158" s="341"/>
      <c r="W158" s="341"/>
      <c r="X158" s="341"/>
      <c r="Y158" s="341"/>
      <c r="Z158" s="341"/>
      <c r="AA158" s="341"/>
      <c r="AB158" s="341"/>
      <c r="AC158" s="341"/>
      <c r="AD158" s="341"/>
      <c r="AE158" s="341"/>
      <c r="AF158" s="341"/>
      <c r="AG158" s="341"/>
      <c r="AH158" s="341"/>
      <c r="AI158" s="341"/>
      <c r="AJ158" s="341"/>
      <c r="AK158" s="341"/>
      <c r="AL158" s="341"/>
      <c r="AM158" s="341"/>
      <c r="AN158" s="341"/>
      <c r="AO158" s="341"/>
      <c r="AP158" s="341"/>
      <c r="AQ158" s="341"/>
      <c r="AR158" s="341"/>
      <c r="AS158" s="341"/>
      <c r="AT158" s="341"/>
      <c r="AU158" s="341"/>
      <c r="AV158" s="341"/>
      <c r="AW158" s="341"/>
      <c r="AX158" s="341"/>
      <c r="AY158" s="341"/>
      <c r="AZ158" s="341"/>
      <c r="BA158" s="341"/>
      <c r="BB158" s="341"/>
      <c r="BC158" s="341"/>
      <c r="BD158" s="341"/>
      <c r="BE158" s="341"/>
      <c r="BF158" s="341"/>
      <c r="BG158" s="341"/>
      <c r="BH158" s="341"/>
      <c r="BI158" s="341"/>
      <c r="BJ158" s="341"/>
      <c r="BK158" s="341"/>
      <c r="BL158" s="341"/>
      <c r="BM158" s="341"/>
      <c r="BN158" s="341"/>
      <c r="BO158" s="341"/>
      <c r="BP158" s="341"/>
      <c r="BQ158" s="341"/>
      <c r="BR158" s="341"/>
      <c r="BS158" s="341"/>
      <c r="BT158" s="341"/>
      <c r="BU158" s="341"/>
      <c r="BV158" s="341"/>
      <c r="BW158" s="341"/>
      <c r="BX158" s="341"/>
      <c r="BY158" s="341"/>
      <c r="BZ158" s="341"/>
      <c r="CA158" s="341" t="s">
        <v>296</v>
      </c>
      <c r="CB158" s="341"/>
      <c r="CC158" s="378">
        <f t="shared" si="30"/>
        <v>0</v>
      </c>
      <c r="CD158" s="378">
        <f t="shared" si="34"/>
        <v>0</v>
      </c>
      <c r="CE158" s="378">
        <f t="shared" si="35"/>
        <v>0</v>
      </c>
      <c r="CF158" s="378">
        <f t="shared" si="31"/>
        <v>0</v>
      </c>
      <c r="CG158" s="340"/>
      <c r="CH158" s="340"/>
      <c r="CI158" s="340"/>
      <c r="CJ158" s="379" t="str">
        <f t="shared" si="36"/>
        <v xml:space="preserve"> </v>
      </c>
      <c r="CK158" s="340"/>
      <c r="CL158" s="379" t="str">
        <f t="shared" si="28"/>
        <v xml:space="preserve"> </v>
      </c>
      <c r="CM158" s="340"/>
      <c r="CN158" s="340"/>
      <c r="CO158" s="378" t="str">
        <f t="shared" si="29"/>
        <v xml:space="preserve"> </v>
      </c>
      <c r="CP158" s="340"/>
      <c r="CQ158" s="340"/>
      <c r="CR158" s="340"/>
      <c r="CS158" s="378" t="str">
        <f t="shared" si="32"/>
        <v xml:space="preserve"> </v>
      </c>
      <c r="CT158" s="340"/>
      <c r="CU158" s="340"/>
      <c r="CV158" s="340"/>
      <c r="CW158" s="340"/>
      <c r="CX158" s="340"/>
      <c r="CY158" s="340"/>
      <c r="CZ158" s="340"/>
      <c r="DA158" s="340"/>
      <c r="DB158" s="340"/>
    </row>
    <row r="159" spans="1:106" x14ac:dyDescent="0.25">
      <c r="A159" s="340"/>
      <c r="B159" s="340"/>
      <c r="C159" s="340"/>
      <c r="D159" s="340"/>
      <c r="E159" s="340"/>
      <c r="F159" s="340"/>
      <c r="G159" s="340"/>
      <c r="H159" s="340"/>
      <c r="I159" s="340"/>
      <c r="J159" s="340"/>
      <c r="K159" s="340"/>
      <c r="L159" s="340"/>
      <c r="M159" s="340"/>
      <c r="N159" s="340"/>
      <c r="O159" s="381" t="str">
        <f t="shared" si="33"/>
        <v xml:space="preserve"> </v>
      </c>
      <c r="P159" s="340"/>
      <c r="Q159" s="340"/>
      <c r="R159" s="340"/>
      <c r="S159" s="341"/>
      <c r="T159" s="341"/>
      <c r="U159" s="341"/>
      <c r="V159" s="341"/>
      <c r="W159" s="341"/>
      <c r="X159" s="341"/>
      <c r="Y159" s="341"/>
      <c r="Z159" s="341"/>
      <c r="AA159" s="341"/>
      <c r="AB159" s="341"/>
      <c r="AC159" s="341"/>
      <c r="AD159" s="341"/>
      <c r="AE159" s="341"/>
      <c r="AF159" s="341"/>
      <c r="AG159" s="341"/>
      <c r="AH159" s="341"/>
      <c r="AI159" s="341"/>
      <c r="AJ159" s="341"/>
      <c r="AK159" s="341"/>
      <c r="AL159" s="341"/>
      <c r="AM159" s="341"/>
      <c r="AN159" s="341"/>
      <c r="AO159" s="341"/>
      <c r="AP159" s="341"/>
      <c r="AQ159" s="341"/>
      <c r="AR159" s="341"/>
      <c r="AS159" s="341"/>
      <c r="AT159" s="341"/>
      <c r="AU159" s="341"/>
      <c r="AV159" s="341"/>
      <c r="AW159" s="341"/>
      <c r="AX159" s="341"/>
      <c r="AY159" s="341"/>
      <c r="AZ159" s="341"/>
      <c r="BA159" s="341"/>
      <c r="BB159" s="341"/>
      <c r="BC159" s="341"/>
      <c r="BD159" s="341"/>
      <c r="BE159" s="341"/>
      <c r="BF159" s="341"/>
      <c r="BG159" s="341"/>
      <c r="BH159" s="341"/>
      <c r="BI159" s="341"/>
      <c r="BJ159" s="341"/>
      <c r="BK159" s="341"/>
      <c r="BL159" s="341"/>
      <c r="BM159" s="341"/>
      <c r="BN159" s="341"/>
      <c r="BO159" s="341"/>
      <c r="BP159" s="341"/>
      <c r="BQ159" s="341"/>
      <c r="BR159" s="341"/>
      <c r="BS159" s="341"/>
      <c r="BT159" s="341"/>
      <c r="BU159" s="341"/>
      <c r="BV159" s="341"/>
      <c r="BW159" s="341"/>
      <c r="BX159" s="341"/>
      <c r="BY159" s="341"/>
      <c r="BZ159" s="341"/>
      <c r="CA159" s="341" t="s">
        <v>296</v>
      </c>
      <c r="CB159" s="341"/>
      <c r="CC159" s="378">
        <f t="shared" si="30"/>
        <v>0</v>
      </c>
      <c r="CD159" s="378">
        <f t="shared" si="34"/>
        <v>0</v>
      </c>
      <c r="CE159" s="378">
        <f t="shared" si="35"/>
        <v>0</v>
      </c>
      <c r="CF159" s="378">
        <f t="shared" si="31"/>
        <v>0</v>
      </c>
      <c r="CG159" s="340"/>
      <c r="CH159" s="340"/>
      <c r="CI159" s="340"/>
      <c r="CJ159" s="379" t="str">
        <f t="shared" si="36"/>
        <v xml:space="preserve"> </v>
      </c>
      <c r="CK159" s="340"/>
      <c r="CL159" s="379" t="str">
        <f t="shared" si="28"/>
        <v xml:space="preserve"> </v>
      </c>
      <c r="CM159" s="340"/>
      <c r="CN159" s="340"/>
      <c r="CO159" s="378" t="str">
        <f t="shared" si="29"/>
        <v xml:space="preserve"> </v>
      </c>
      <c r="CP159" s="340"/>
      <c r="CQ159" s="340"/>
      <c r="CR159" s="340"/>
      <c r="CS159" s="378" t="str">
        <f t="shared" si="32"/>
        <v xml:space="preserve"> </v>
      </c>
      <c r="CT159" s="340"/>
      <c r="CU159" s="340"/>
      <c r="CV159" s="340"/>
      <c r="CW159" s="340"/>
      <c r="CX159" s="340"/>
      <c r="CY159" s="340"/>
      <c r="CZ159" s="340"/>
      <c r="DA159" s="340"/>
      <c r="DB159" s="340"/>
    </row>
    <row r="160" spans="1:106" x14ac:dyDescent="0.25">
      <c r="A160" s="340"/>
      <c r="B160" s="340"/>
      <c r="C160" s="340"/>
      <c r="D160" s="340"/>
      <c r="E160" s="340"/>
      <c r="F160" s="340"/>
      <c r="G160" s="340"/>
      <c r="H160" s="340"/>
      <c r="I160" s="340"/>
      <c r="J160" s="340"/>
      <c r="K160" s="340"/>
      <c r="L160" s="340"/>
      <c r="M160" s="340"/>
      <c r="N160" s="340"/>
      <c r="O160" s="381" t="str">
        <f t="shared" si="33"/>
        <v xml:space="preserve"> </v>
      </c>
      <c r="P160" s="340"/>
      <c r="Q160" s="340"/>
      <c r="R160" s="340"/>
      <c r="S160" s="341"/>
      <c r="T160" s="341"/>
      <c r="U160" s="341"/>
      <c r="V160" s="341"/>
      <c r="W160" s="341"/>
      <c r="X160" s="341"/>
      <c r="Y160" s="341"/>
      <c r="Z160" s="341"/>
      <c r="AA160" s="341"/>
      <c r="AB160" s="341"/>
      <c r="AC160" s="341"/>
      <c r="AD160" s="341"/>
      <c r="AE160" s="341"/>
      <c r="AF160" s="341"/>
      <c r="AG160" s="341"/>
      <c r="AH160" s="341"/>
      <c r="AI160" s="341"/>
      <c r="AJ160" s="341"/>
      <c r="AK160" s="341"/>
      <c r="AL160" s="341"/>
      <c r="AM160" s="341"/>
      <c r="AN160" s="341"/>
      <c r="AO160" s="341"/>
      <c r="AP160" s="341"/>
      <c r="AQ160" s="341"/>
      <c r="AR160" s="341"/>
      <c r="AS160" s="341"/>
      <c r="AT160" s="341"/>
      <c r="AU160" s="341"/>
      <c r="AV160" s="341"/>
      <c r="AW160" s="341"/>
      <c r="AX160" s="341"/>
      <c r="AY160" s="341"/>
      <c r="AZ160" s="341"/>
      <c r="BA160" s="341"/>
      <c r="BB160" s="341"/>
      <c r="BC160" s="341"/>
      <c r="BD160" s="341"/>
      <c r="BE160" s="341"/>
      <c r="BF160" s="341"/>
      <c r="BG160" s="341"/>
      <c r="BH160" s="341"/>
      <c r="BI160" s="341"/>
      <c r="BJ160" s="341"/>
      <c r="BK160" s="341"/>
      <c r="BL160" s="341"/>
      <c r="BM160" s="341"/>
      <c r="BN160" s="341"/>
      <c r="BO160" s="341"/>
      <c r="BP160" s="341"/>
      <c r="BQ160" s="341"/>
      <c r="BR160" s="341"/>
      <c r="BS160" s="341"/>
      <c r="BT160" s="341"/>
      <c r="BU160" s="341"/>
      <c r="BV160" s="341"/>
      <c r="BW160" s="341"/>
      <c r="BX160" s="341"/>
      <c r="BY160" s="341"/>
      <c r="BZ160" s="341"/>
      <c r="CA160" s="341" t="s">
        <v>296</v>
      </c>
      <c r="CB160" s="341"/>
      <c r="CC160" s="378">
        <f t="shared" si="30"/>
        <v>0</v>
      </c>
      <c r="CD160" s="378">
        <f t="shared" si="34"/>
        <v>0</v>
      </c>
      <c r="CE160" s="378">
        <f t="shared" si="35"/>
        <v>0</v>
      </c>
      <c r="CF160" s="378">
        <f t="shared" si="31"/>
        <v>0</v>
      </c>
      <c r="CG160" s="340"/>
      <c r="CH160" s="340"/>
      <c r="CI160" s="340"/>
      <c r="CJ160" s="379" t="str">
        <f t="shared" si="36"/>
        <v xml:space="preserve"> </v>
      </c>
      <c r="CK160" s="340"/>
      <c r="CL160" s="379" t="str">
        <f t="shared" si="28"/>
        <v xml:space="preserve"> </v>
      </c>
      <c r="CM160" s="340"/>
      <c r="CN160" s="340"/>
      <c r="CO160" s="378" t="str">
        <f t="shared" si="29"/>
        <v xml:space="preserve"> </v>
      </c>
      <c r="CP160" s="340"/>
      <c r="CQ160" s="340"/>
      <c r="CR160" s="340"/>
      <c r="CS160" s="378" t="str">
        <f t="shared" si="32"/>
        <v xml:space="preserve"> </v>
      </c>
      <c r="CT160" s="340"/>
      <c r="CU160" s="340"/>
      <c r="CV160" s="340"/>
      <c r="CW160" s="340"/>
      <c r="CX160" s="340"/>
      <c r="CY160" s="340"/>
      <c r="CZ160" s="340"/>
      <c r="DA160" s="340"/>
      <c r="DB160" s="340"/>
    </row>
    <row r="161" spans="1:106" x14ac:dyDescent="0.25">
      <c r="A161" s="340"/>
      <c r="B161" s="340"/>
      <c r="C161" s="340"/>
      <c r="D161" s="340"/>
      <c r="E161" s="340"/>
      <c r="F161" s="340"/>
      <c r="G161" s="340"/>
      <c r="H161" s="340"/>
      <c r="I161" s="340"/>
      <c r="J161" s="340"/>
      <c r="K161" s="340"/>
      <c r="L161" s="340"/>
      <c r="M161" s="340"/>
      <c r="N161" s="340"/>
      <c r="O161" s="381" t="str">
        <f t="shared" si="33"/>
        <v xml:space="preserve"> </v>
      </c>
      <c r="P161" s="340"/>
      <c r="Q161" s="340"/>
      <c r="R161" s="340"/>
      <c r="S161" s="341"/>
      <c r="T161" s="341"/>
      <c r="U161" s="341"/>
      <c r="V161" s="341"/>
      <c r="W161" s="341"/>
      <c r="X161" s="341"/>
      <c r="Y161" s="341"/>
      <c r="Z161" s="341"/>
      <c r="AA161" s="341"/>
      <c r="AB161" s="341"/>
      <c r="AC161" s="341"/>
      <c r="AD161" s="341"/>
      <c r="AE161" s="341"/>
      <c r="AF161" s="341"/>
      <c r="AG161" s="341"/>
      <c r="AH161" s="341"/>
      <c r="AI161" s="341"/>
      <c r="AJ161" s="341"/>
      <c r="AK161" s="341"/>
      <c r="AL161" s="341"/>
      <c r="AM161" s="341"/>
      <c r="AN161" s="341"/>
      <c r="AO161" s="341"/>
      <c r="AP161" s="341"/>
      <c r="AQ161" s="341"/>
      <c r="AR161" s="341"/>
      <c r="AS161" s="341"/>
      <c r="AT161" s="341"/>
      <c r="AU161" s="341"/>
      <c r="AV161" s="341"/>
      <c r="AW161" s="341"/>
      <c r="AX161" s="341"/>
      <c r="AY161" s="341"/>
      <c r="AZ161" s="341"/>
      <c r="BA161" s="341"/>
      <c r="BB161" s="341"/>
      <c r="BC161" s="341"/>
      <c r="BD161" s="341"/>
      <c r="BE161" s="341"/>
      <c r="BF161" s="341"/>
      <c r="BG161" s="341"/>
      <c r="BH161" s="341"/>
      <c r="BI161" s="341"/>
      <c r="BJ161" s="341"/>
      <c r="BK161" s="341"/>
      <c r="BL161" s="341"/>
      <c r="BM161" s="341"/>
      <c r="BN161" s="341"/>
      <c r="BO161" s="341"/>
      <c r="BP161" s="341"/>
      <c r="BQ161" s="341"/>
      <c r="BR161" s="341"/>
      <c r="BS161" s="341"/>
      <c r="BT161" s="341"/>
      <c r="BU161" s="341"/>
      <c r="BV161" s="341"/>
      <c r="BW161" s="341"/>
      <c r="BX161" s="341"/>
      <c r="BY161" s="341"/>
      <c r="BZ161" s="341"/>
      <c r="CA161" s="341" t="s">
        <v>296</v>
      </c>
      <c r="CB161" s="341"/>
      <c r="CC161" s="378">
        <f t="shared" si="30"/>
        <v>0</v>
      </c>
      <c r="CD161" s="378">
        <f t="shared" si="34"/>
        <v>0</v>
      </c>
      <c r="CE161" s="378">
        <f t="shared" si="35"/>
        <v>0</v>
      </c>
      <c r="CF161" s="378">
        <f t="shared" si="31"/>
        <v>0</v>
      </c>
      <c r="CG161" s="340"/>
      <c r="CH161" s="340"/>
      <c r="CI161" s="340"/>
      <c r="CJ161" s="379" t="str">
        <f t="shared" si="36"/>
        <v xml:space="preserve"> </v>
      </c>
      <c r="CK161" s="340"/>
      <c r="CL161" s="379" t="str">
        <f t="shared" si="28"/>
        <v xml:space="preserve"> </v>
      </c>
      <c r="CM161" s="340"/>
      <c r="CN161" s="340"/>
      <c r="CO161" s="378" t="str">
        <f t="shared" si="29"/>
        <v xml:space="preserve"> </v>
      </c>
      <c r="CP161" s="340"/>
      <c r="CQ161" s="340"/>
      <c r="CR161" s="340"/>
      <c r="CS161" s="378" t="str">
        <f t="shared" si="32"/>
        <v xml:space="preserve"> </v>
      </c>
      <c r="CT161" s="340"/>
      <c r="CU161" s="340"/>
      <c r="CV161" s="340"/>
      <c r="CW161" s="340"/>
      <c r="CX161" s="340"/>
      <c r="CY161" s="340"/>
      <c r="CZ161" s="340"/>
      <c r="DA161" s="340"/>
      <c r="DB161" s="340"/>
    </row>
    <row r="162" spans="1:106" x14ac:dyDescent="0.25">
      <c r="A162" s="340"/>
      <c r="B162" s="340"/>
      <c r="C162" s="340"/>
      <c r="D162" s="340"/>
      <c r="E162" s="340"/>
      <c r="F162" s="340"/>
      <c r="G162" s="340"/>
      <c r="H162" s="340"/>
      <c r="I162" s="340"/>
      <c r="J162" s="340"/>
      <c r="K162" s="340"/>
      <c r="L162" s="340"/>
      <c r="M162" s="340"/>
      <c r="N162" s="340"/>
      <c r="O162" s="381" t="str">
        <f t="shared" si="33"/>
        <v xml:space="preserve"> </v>
      </c>
      <c r="P162" s="340"/>
      <c r="Q162" s="340"/>
      <c r="R162" s="340"/>
      <c r="S162" s="341"/>
      <c r="T162" s="341"/>
      <c r="U162" s="341"/>
      <c r="V162" s="341"/>
      <c r="W162" s="341"/>
      <c r="X162" s="341"/>
      <c r="Y162" s="341"/>
      <c r="Z162" s="341"/>
      <c r="AA162" s="341"/>
      <c r="AB162" s="341"/>
      <c r="AC162" s="341"/>
      <c r="AD162" s="341"/>
      <c r="AE162" s="341"/>
      <c r="AF162" s="341"/>
      <c r="AG162" s="341"/>
      <c r="AH162" s="341"/>
      <c r="AI162" s="341"/>
      <c r="AJ162" s="341"/>
      <c r="AK162" s="341"/>
      <c r="AL162" s="341"/>
      <c r="AM162" s="341"/>
      <c r="AN162" s="341"/>
      <c r="AO162" s="341"/>
      <c r="AP162" s="341"/>
      <c r="AQ162" s="341"/>
      <c r="AR162" s="341"/>
      <c r="AS162" s="341"/>
      <c r="AT162" s="341"/>
      <c r="AU162" s="341"/>
      <c r="AV162" s="341"/>
      <c r="AW162" s="341"/>
      <c r="AX162" s="341"/>
      <c r="AY162" s="341"/>
      <c r="AZ162" s="341"/>
      <c r="BA162" s="341"/>
      <c r="BB162" s="341"/>
      <c r="BC162" s="341"/>
      <c r="BD162" s="341"/>
      <c r="BE162" s="341"/>
      <c r="BF162" s="341"/>
      <c r="BG162" s="341"/>
      <c r="BH162" s="341"/>
      <c r="BI162" s="341"/>
      <c r="BJ162" s="341"/>
      <c r="BK162" s="341"/>
      <c r="BL162" s="341"/>
      <c r="BM162" s="341"/>
      <c r="BN162" s="341"/>
      <c r="BO162" s="341"/>
      <c r="BP162" s="341"/>
      <c r="BQ162" s="341"/>
      <c r="BR162" s="341"/>
      <c r="BS162" s="341"/>
      <c r="BT162" s="341"/>
      <c r="BU162" s="341"/>
      <c r="BV162" s="341"/>
      <c r="BW162" s="341"/>
      <c r="BX162" s="341"/>
      <c r="BY162" s="341"/>
      <c r="BZ162" s="341"/>
      <c r="CA162" s="341" t="s">
        <v>296</v>
      </c>
      <c r="CB162" s="341"/>
      <c r="CC162" s="378">
        <f t="shared" si="30"/>
        <v>0</v>
      </c>
      <c r="CD162" s="378">
        <f t="shared" si="34"/>
        <v>0</v>
      </c>
      <c r="CE162" s="378">
        <f t="shared" si="35"/>
        <v>0</v>
      </c>
      <c r="CF162" s="378">
        <f t="shared" si="31"/>
        <v>0</v>
      </c>
      <c r="CG162" s="340"/>
      <c r="CH162" s="340"/>
      <c r="CI162" s="340"/>
      <c r="CJ162" s="379" t="str">
        <f t="shared" si="36"/>
        <v xml:space="preserve"> </v>
      </c>
      <c r="CK162" s="340"/>
      <c r="CL162" s="379" t="str">
        <f t="shared" si="28"/>
        <v xml:space="preserve"> </v>
      </c>
      <c r="CM162" s="340"/>
      <c r="CN162" s="340"/>
      <c r="CO162" s="378" t="str">
        <f t="shared" si="29"/>
        <v xml:space="preserve"> </v>
      </c>
      <c r="CP162" s="340"/>
      <c r="CQ162" s="340"/>
      <c r="CR162" s="340"/>
      <c r="CS162" s="378" t="str">
        <f t="shared" si="32"/>
        <v xml:space="preserve"> </v>
      </c>
      <c r="CT162" s="340"/>
      <c r="CU162" s="340"/>
      <c r="CV162" s="340"/>
      <c r="CW162" s="340"/>
      <c r="CX162" s="340"/>
      <c r="CY162" s="340"/>
      <c r="CZ162" s="340"/>
      <c r="DA162" s="340"/>
      <c r="DB162" s="340"/>
    </row>
    <row r="163" spans="1:106" x14ac:dyDescent="0.25">
      <c r="A163" s="340"/>
      <c r="B163" s="340"/>
      <c r="C163" s="340"/>
      <c r="D163" s="340"/>
      <c r="E163" s="340"/>
      <c r="F163" s="340"/>
      <c r="G163" s="340"/>
      <c r="H163" s="340"/>
      <c r="I163" s="340"/>
      <c r="J163" s="340"/>
      <c r="K163" s="340"/>
      <c r="L163" s="340"/>
      <c r="M163" s="340"/>
      <c r="N163" s="340"/>
      <c r="O163" s="381" t="str">
        <f t="shared" si="33"/>
        <v xml:space="preserve"> </v>
      </c>
      <c r="P163" s="340"/>
      <c r="Q163" s="340"/>
      <c r="R163" s="340"/>
      <c r="S163" s="341"/>
      <c r="T163" s="341"/>
      <c r="U163" s="341"/>
      <c r="V163" s="341"/>
      <c r="W163" s="341"/>
      <c r="X163" s="341"/>
      <c r="Y163" s="341"/>
      <c r="Z163" s="341"/>
      <c r="AA163" s="341"/>
      <c r="AB163" s="341"/>
      <c r="AC163" s="341"/>
      <c r="AD163" s="341"/>
      <c r="AE163" s="341"/>
      <c r="AF163" s="341"/>
      <c r="AG163" s="341"/>
      <c r="AH163" s="341"/>
      <c r="AI163" s="341"/>
      <c r="AJ163" s="341"/>
      <c r="AK163" s="341"/>
      <c r="AL163" s="341"/>
      <c r="AM163" s="341"/>
      <c r="AN163" s="341"/>
      <c r="AO163" s="341"/>
      <c r="AP163" s="341"/>
      <c r="AQ163" s="341"/>
      <c r="AR163" s="341"/>
      <c r="AS163" s="341"/>
      <c r="AT163" s="341"/>
      <c r="AU163" s="341"/>
      <c r="AV163" s="341"/>
      <c r="AW163" s="341"/>
      <c r="AX163" s="341"/>
      <c r="AY163" s="341"/>
      <c r="AZ163" s="341"/>
      <c r="BA163" s="341"/>
      <c r="BB163" s="341"/>
      <c r="BC163" s="341"/>
      <c r="BD163" s="341"/>
      <c r="BE163" s="341"/>
      <c r="BF163" s="341"/>
      <c r="BG163" s="341"/>
      <c r="BH163" s="341"/>
      <c r="BI163" s="341"/>
      <c r="BJ163" s="341"/>
      <c r="BK163" s="341"/>
      <c r="BL163" s="341"/>
      <c r="BM163" s="341"/>
      <c r="BN163" s="341"/>
      <c r="BO163" s="341"/>
      <c r="BP163" s="341"/>
      <c r="BQ163" s="341"/>
      <c r="BR163" s="341"/>
      <c r="BS163" s="341"/>
      <c r="BT163" s="341"/>
      <c r="BU163" s="341"/>
      <c r="BV163" s="341"/>
      <c r="BW163" s="341"/>
      <c r="BX163" s="341"/>
      <c r="BY163" s="341"/>
      <c r="BZ163" s="341"/>
      <c r="CA163" s="341" t="s">
        <v>296</v>
      </c>
      <c r="CB163" s="341"/>
      <c r="CC163" s="378">
        <f t="shared" si="30"/>
        <v>0</v>
      </c>
      <c r="CD163" s="378">
        <f t="shared" si="34"/>
        <v>0</v>
      </c>
      <c r="CE163" s="378">
        <f t="shared" si="35"/>
        <v>0</v>
      </c>
      <c r="CF163" s="378">
        <f t="shared" si="31"/>
        <v>0</v>
      </c>
      <c r="CG163" s="340"/>
      <c r="CH163" s="340"/>
      <c r="CI163" s="340"/>
      <c r="CJ163" s="379" t="str">
        <f t="shared" si="36"/>
        <v xml:space="preserve"> </v>
      </c>
      <c r="CK163" s="340"/>
      <c r="CL163" s="379" t="str">
        <f t="shared" si="28"/>
        <v xml:space="preserve"> </v>
      </c>
      <c r="CM163" s="340"/>
      <c r="CN163" s="340"/>
      <c r="CO163" s="378" t="str">
        <f t="shared" si="29"/>
        <v xml:space="preserve"> </v>
      </c>
      <c r="CP163" s="340"/>
      <c r="CQ163" s="340"/>
      <c r="CR163" s="340"/>
      <c r="CS163" s="378" t="str">
        <f t="shared" si="32"/>
        <v xml:space="preserve"> </v>
      </c>
      <c r="CT163" s="340"/>
      <c r="CU163" s="340"/>
      <c r="CV163" s="340"/>
      <c r="CW163" s="340"/>
      <c r="CX163" s="340"/>
      <c r="CY163" s="340"/>
      <c r="CZ163" s="340"/>
      <c r="DA163" s="340"/>
      <c r="DB163" s="340"/>
    </row>
    <row r="164" spans="1:106" x14ac:dyDescent="0.25">
      <c r="A164" s="340"/>
      <c r="B164" s="340"/>
      <c r="C164" s="340"/>
      <c r="D164" s="340"/>
      <c r="E164" s="340"/>
      <c r="F164" s="340"/>
      <c r="G164" s="340"/>
      <c r="H164" s="340"/>
      <c r="I164" s="340"/>
      <c r="J164" s="340"/>
      <c r="K164" s="340"/>
      <c r="L164" s="340"/>
      <c r="M164" s="340"/>
      <c r="N164" s="340"/>
      <c r="O164" s="381" t="str">
        <f t="shared" si="33"/>
        <v xml:space="preserve"> </v>
      </c>
      <c r="P164" s="340"/>
      <c r="Q164" s="340"/>
      <c r="R164" s="340"/>
      <c r="S164" s="341"/>
      <c r="T164" s="341"/>
      <c r="U164" s="341"/>
      <c r="V164" s="341"/>
      <c r="W164" s="341"/>
      <c r="X164" s="341"/>
      <c r="Y164" s="341"/>
      <c r="Z164" s="341"/>
      <c r="AA164" s="341"/>
      <c r="AB164" s="341"/>
      <c r="AC164" s="341"/>
      <c r="AD164" s="341"/>
      <c r="AE164" s="341"/>
      <c r="AF164" s="341"/>
      <c r="AG164" s="341"/>
      <c r="AH164" s="341"/>
      <c r="AI164" s="341"/>
      <c r="AJ164" s="341"/>
      <c r="AK164" s="341"/>
      <c r="AL164" s="341"/>
      <c r="AM164" s="341"/>
      <c r="AN164" s="341"/>
      <c r="AO164" s="341"/>
      <c r="AP164" s="341"/>
      <c r="AQ164" s="341"/>
      <c r="AR164" s="341"/>
      <c r="AS164" s="341"/>
      <c r="AT164" s="341"/>
      <c r="AU164" s="341"/>
      <c r="AV164" s="341"/>
      <c r="AW164" s="341"/>
      <c r="AX164" s="341"/>
      <c r="AY164" s="341"/>
      <c r="AZ164" s="341"/>
      <c r="BA164" s="341"/>
      <c r="BB164" s="341"/>
      <c r="BC164" s="341"/>
      <c r="BD164" s="341"/>
      <c r="BE164" s="341"/>
      <c r="BF164" s="341"/>
      <c r="BG164" s="341"/>
      <c r="BH164" s="341"/>
      <c r="BI164" s="341"/>
      <c r="BJ164" s="341"/>
      <c r="BK164" s="341"/>
      <c r="BL164" s="341"/>
      <c r="BM164" s="341"/>
      <c r="BN164" s="341"/>
      <c r="BO164" s="341"/>
      <c r="BP164" s="341"/>
      <c r="BQ164" s="341"/>
      <c r="BR164" s="341"/>
      <c r="BS164" s="341"/>
      <c r="BT164" s="341"/>
      <c r="BU164" s="341"/>
      <c r="BV164" s="341"/>
      <c r="BW164" s="341"/>
      <c r="BX164" s="341"/>
      <c r="BY164" s="341"/>
      <c r="BZ164" s="341"/>
      <c r="CA164" s="341" t="s">
        <v>296</v>
      </c>
      <c r="CB164" s="341"/>
      <c r="CC164" s="378">
        <f t="shared" si="30"/>
        <v>0</v>
      </c>
      <c r="CD164" s="378">
        <f t="shared" si="34"/>
        <v>0</v>
      </c>
      <c r="CE164" s="378">
        <f t="shared" si="35"/>
        <v>0</v>
      </c>
      <c r="CF164" s="378">
        <f t="shared" si="31"/>
        <v>0</v>
      </c>
      <c r="CG164" s="340"/>
      <c r="CH164" s="340"/>
      <c r="CI164" s="340"/>
      <c r="CJ164" s="379" t="str">
        <f t="shared" si="36"/>
        <v xml:space="preserve"> </v>
      </c>
      <c r="CK164" s="340"/>
      <c r="CL164" s="379" t="str">
        <f t="shared" si="28"/>
        <v xml:space="preserve"> </v>
      </c>
      <c r="CM164" s="340"/>
      <c r="CN164" s="340"/>
      <c r="CO164" s="378" t="str">
        <f t="shared" si="29"/>
        <v xml:space="preserve"> </v>
      </c>
      <c r="CP164" s="340"/>
      <c r="CQ164" s="340"/>
      <c r="CR164" s="340"/>
      <c r="CS164" s="378" t="str">
        <f t="shared" si="32"/>
        <v xml:space="preserve"> </v>
      </c>
      <c r="CT164" s="340"/>
      <c r="CU164" s="340"/>
      <c r="CV164" s="340"/>
      <c r="CW164" s="340"/>
      <c r="CX164" s="340"/>
      <c r="CY164" s="340"/>
      <c r="CZ164" s="340"/>
      <c r="DA164" s="340"/>
      <c r="DB164" s="340"/>
    </row>
    <row r="165" spans="1:106" x14ac:dyDescent="0.25">
      <c r="A165" s="340"/>
      <c r="B165" s="340"/>
      <c r="C165" s="340"/>
      <c r="D165" s="340"/>
      <c r="E165" s="340"/>
      <c r="F165" s="340"/>
      <c r="G165" s="340"/>
      <c r="H165" s="340"/>
      <c r="I165" s="340"/>
      <c r="J165" s="340"/>
      <c r="K165" s="340"/>
      <c r="L165" s="340"/>
      <c r="M165" s="340"/>
      <c r="N165" s="340"/>
      <c r="O165" s="381" t="str">
        <f t="shared" si="33"/>
        <v xml:space="preserve"> </v>
      </c>
      <c r="P165" s="340"/>
      <c r="Q165" s="340"/>
      <c r="R165" s="340"/>
      <c r="S165" s="341"/>
      <c r="T165" s="341"/>
      <c r="U165" s="341"/>
      <c r="V165" s="341"/>
      <c r="W165" s="341"/>
      <c r="X165" s="341"/>
      <c r="Y165" s="341"/>
      <c r="Z165" s="341"/>
      <c r="AA165" s="341"/>
      <c r="AB165" s="341"/>
      <c r="AC165" s="341"/>
      <c r="AD165" s="341"/>
      <c r="AE165" s="341"/>
      <c r="AF165" s="341"/>
      <c r="AG165" s="341"/>
      <c r="AH165" s="341"/>
      <c r="AI165" s="341"/>
      <c r="AJ165" s="341"/>
      <c r="AK165" s="341"/>
      <c r="AL165" s="341"/>
      <c r="AM165" s="341"/>
      <c r="AN165" s="341"/>
      <c r="AO165" s="341"/>
      <c r="AP165" s="341"/>
      <c r="AQ165" s="341"/>
      <c r="AR165" s="341"/>
      <c r="AS165" s="341"/>
      <c r="AT165" s="341"/>
      <c r="AU165" s="341"/>
      <c r="AV165" s="341"/>
      <c r="AW165" s="341"/>
      <c r="AX165" s="341"/>
      <c r="AY165" s="341"/>
      <c r="AZ165" s="341"/>
      <c r="BA165" s="341"/>
      <c r="BB165" s="341"/>
      <c r="BC165" s="341"/>
      <c r="BD165" s="341"/>
      <c r="BE165" s="341"/>
      <c r="BF165" s="341"/>
      <c r="BG165" s="341"/>
      <c r="BH165" s="341"/>
      <c r="BI165" s="341"/>
      <c r="BJ165" s="341"/>
      <c r="BK165" s="341"/>
      <c r="BL165" s="341"/>
      <c r="BM165" s="341"/>
      <c r="BN165" s="341"/>
      <c r="BO165" s="341"/>
      <c r="BP165" s="341"/>
      <c r="BQ165" s="341"/>
      <c r="BR165" s="341"/>
      <c r="BS165" s="341"/>
      <c r="BT165" s="341"/>
      <c r="BU165" s="341"/>
      <c r="BV165" s="341"/>
      <c r="BW165" s="341"/>
      <c r="BX165" s="341"/>
      <c r="BY165" s="341"/>
      <c r="BZ165" s="341"/>
      <c r="CA165" s="341" t="s">
        <v>296</v>
      </c>
      <c r="CB165" s="341"/>
      <c r="CC165" s="378">
        <f t="shared" si="30"/>
        <v>0</v>
      </c>
      <c r="CD165" s="378">
        <f t="shared" si="34"/>
        <v>0</v>
      </c>
      <c r="CE165" s="378">
        <f t="shared" si="35"/>
        <v>0</v>
      </c>
      <c r="CF165" s="378">
        <f t="shared" si="31"/>
        <v>0</v>
      </c>
      <c r="CG165" s="340"/>
      <c r="CH165" s="340"/>
      <c r="CI165" s="340"/>
      <c r="CJ165" s="379" t="str">
        <f t="shared" si="36"/>
        <v xml:space="preserve"> </v>
      </c>
      <c r="CK165" s="340"/>
      <c r="CL165" s="379" t="str">
        <f t="shared" ref="CL165:CL196" si="37">IFERROR((CK165/L165), " ")</f>
        <v xml:space="preserve"> </v>
      </c>
      <c r="CM165" s="340"/>
      <c r="CN165" s="340"/>
      <c r="CO165" s="378" t="str">
        <f t="shared" ref="CO165:CO196" si="38">IFERROR(((CM165*CN165)/L165), " ")</f>
        <v xml:space="preserve"> </v>
      </c>
      <c r="CP165" s="340"/>
      <c r="CQ165" s="340"/>
      <c r="CR165" s="340"/>
      <c r="CS165" s="378" t="str">
        <f t="shared" si="32"/>
        <v xml:space="preserve"> </v>
      </c>
      <c r="CT165" s="340"/>
      <c r="CU165" s="340"/>
      <c r="CV165" s="340"/>
      <c r="CW165" s="340"/>
      <c r="CX165" s="340"/>
      <c r="CY165" s="340"/>
      <c r="CZ165" s="340"/>
      <c r="DA165" s="340"/>
      <c r="DB165" s="340"/>
    </row>
    <row r="166" spans="1:106" x14ac:dyDescent="0.25">
      <c r="A166" s="340"/>
      <c r="B166" s="340"/>
      <c r="C166" s="340"/>
      <c r="D166" s="340"/>
      <c r="E166" s="340"/>
      <c r="F166" s="340"/>
      <c r="G166" s="340"/>
      <c r="H166" s="340"/>
      <c r="I166" s="340"/>
      <c r="J166" s="340"/>
      <c r="K166" s="340"/>
      <c r="L166" s="340"/>
      <c r="M166" s="340"/>
      <c r="N166" s="340"/>
      <c r="O166" s="381" t="str">
        <f t="shared" si="33"/>
        <v xml:space="preserve"> </v>
      </c>
      <c r="P166" s="340"/>
      <c r="Q166" s="340"/>
      <c r="R166" s="340"/>
      <c r="S166" s="341"/>
      <c r="T166" s="341"/>
      <c r="U166" s="341"/>
      <c r="V166" s="341"/>
      <c r="W166" s="341"/>
      <c r="X166" s="341"/>
      <c r="Y166" s="341"/>
      <c r="Z166" s="341"/>
      <c r="AA166" s="341"/>
      <c r="AB166" s="341"/>
      <c r="AC166" s="341"/>
      <c r="AD166" s="341"/>
      <c r="AE166" s="341"/>
      <c r="AF166" s="341"/>
      <c r="AG166" s="341"/>
      <c r="AH166" s="341"/>
      <c r="AI166" s="341"/>
      <c r="AJ166" s="341"/>
      <c r="AK166" s="341"/>
      <c r="AL166" s="341"/>
      <c r="AM166" s="341"/>
      <c r="AN166" s="341"/>
      <c r="AO166" s="341"/>
      <c r="AP166" s="341"/>
      <c r="AQ166" s="341"/>
      <c r="AR166" s="341"/>
      <c r="AS166" s="341"/>
      <c r="AT166" s="341"/>
      <c r="AU166" s="341"/>
      <c r="AV166" s="341"/>
      <c r="AW166" s="341"/>
      <c r="AX166" s="341"/>
      <c r="AY166" s="341"/>
      <c r="AZ166" s="341"/>
      <c r="BA166" s="341"/>
      <c r="BB166" s="341"/>
      <c r="BC166" s="341"/>
      <c r="BD166" s="341"/>
      <c r="BE166" s="341"/>
      <c r="BF166" s="341"/>
      <c r="BG166" s="341"/>
      <c r="BH166" s="341"/>
      <c r="BI166" s="341"/>
      <c r="BJ166" s="341"/>
      <c r="BK166" s="341"/>
      <c r="BL166" s="341"/>
      <c r="BM166" s="341"/>
      <c r="BN166" s="341"/>
      <c r="BO166" s="341"/>
      <c r="BP166" s="341"/>
      <c r="BQ166" s="341"/>
      <c r="BR166" s="341"/>
      <c r="BS166" s="341"/>
      <c r="BT166" s="341"/>
      <c r="BU166" s="341"/>
      <c r="BV166" s="341"/>
      <c r="BW166" s="341"/>
      <c r="BX166" s="341"/>
      <c r="BY166" s="341"/>
      <c r="BZ166" s="341"/>
      <c r="CA166" s="341" t="s">
        <v>296</v>
      </c>
      <c r="CB166" s="341"/>
      <c r="CC166" s="378">
        <f t="shared" si="30"/>
        <v>0</v>
      </c>
      <c r="CD166" s="378">
        <f t="shared" si="34"/>
        <v>0</v>
      </c>
      <c r="CE166" s="378">
        <f t="shared" si="35"/>
        <v>0</v>
      </c>
      <c r="CF166" s="378">
        <f t="shared" si="31"/>
        <v>0</v>
      </c>
      <c r="CG166" s="340"/>
      <c r="CH166" s="340"/>
      <c r="CI166" s="340"/>
      <c r="CJ166" s="379" t="str">
        <f t="shared" si="36"/>
        <v xml:space="preserve"> </v>
      </c>
      <c r="CK166" s="340"/>
      <c r="CL166" s="379" t="str">
        <f t="shared" si="37"/>
        <v xml:space="preserve"> </v>
      </c>
      <c r="CM166" s="340"/>
      <c r="CN166" s="340"/>
      <c r="CO166" s="378" t="str">
        <f t="shared" si="38"/>
        <v xml:space="preserve"> </v>
      </c>
      <c r="CP166" s="340"/>
      <c r="CQ166" s="340"/>
      <c r="CR166" s="340"/>
      <c r="CS166" s="378" t="str">
        <f t="shared" si="32"/>
        <v xml:space="preserve"> </v>
      </c>
      <c r="CT166" s="340"/>
      <c r="CU166" s="340"/>
      <c r="CV166" s="340"/>
      <c r="CW166" s="340"/>
      <c r="CX166" s="340"/>
      <c r="CY166" s="340"/>
      <c r="CZ166" s="340"/>
      <c r="DA166" s="340"/>
      <c r="DB166" s="340"/>
    </row>
    <row r="167" spans="1:106" x14ac:dyDescent="0.25">
      <c r="A167" s="340"/>
      <c r="B167" s="340"/>
      <c r="C167" s="340"/>
      <c r="D167" s="340"/>
      <c r="E167" s="340"/>
      <c r="F167" s="340"/>
      <c r="G167" s="340"/>
      <c r="H167" s="340"/>
      <c r="I167" s="340"/>
      <c r="J167" s="340"/>
      <c r="K167" s="340"/>
      <c r="L167" s="340"/>
      <c r="M167" s="340"/>
      <c r="N167" s="340"/>
      <c r="O167" s="381" t="str">
        <f t="shared" si="33"/>
        <v xml:space="preserve"> </v>
      </c>
      <c r="P167" s="340"/>
      <c r="Q167" s="340"/>
      <c r="R167" s="340"/>
      <c r="S167" s="341"/>
      <c r="T167" s="341"/>
      <c r="U167" s="341"/>
      <c r="V167" s="341"/>
      <c r="W167" s="341"/>
      <c r="X167" s="341"/>
      <c r="Y167" s="341"/>
      <c r="Z167" s="341"/>
      <c r="AA167" s="341"/>
      <c r="AB167" s="341"/>
      <c r="AC167" s="341"/>
      <c r="AD167" s="341"/>
      <c r="AE167" s="341"/>
      <c r="AF167" s="341"/>
      <c r="AG167" s="341"/>
      <c r="AH167" s="341"/>
      <c r="AI167" s="341"/>
      <c r="AJ167" s="341"/>
      <c r="AK167" s="341"/>
      <c r="AL167" s="341"/>
      <c r="AM167" s="341"/>
      <c r="AN167" s="341"/>
      <c r="AO167" s="341"/>
      <c r="AP167" s="341"/>
      <c r="AQ167" s="341"/>
      <c r="AR167" s="341"/>
      <c r="AS167" s="341"/>
      <c r="AT167" s="341"/>
      <c r="AU167" s="341"/>
      <c r="AV167" s="341"/>
      <c r="AW167" s="341"/>
      <c r="AX167" s="341"/>
      <c r="AY167" s="341"/>
      <c r="AZ167" s="341"/>
      <c r="BA167" s="341"/>
      <c r="BB167" s="341"/>
      <c r="BC167" s="341"/>
      <c r="BD167" s="341"/>
      <c r="BE167" s="341"/>
      <c r="BF167" s="341"/>
      <c r="BG167" s="341"/>
      <c r="BH167" s="341"/>
      <c r="BI167" s="341"/>
      <c r="BJ167" s="341"/>
      <c r="BK167" s="341"/>
      <c r="BL167" s="341"/>
      <c r="BM167" s="341"/>
      <c r="BN167" s="341"/>
      <c r="BO167" s="341"/>
      <c r="BP167" s="341"/>
      <c r="BQ167" s="341"/>
      <c r="BR167" s="341"/>
      <c r="BS167" s="341"/>
      <c r="BT167" s="341"/>
      <c r="BU167" s="341"/>
      <c r="BV167" s="341"/>
      <c r="BW167" s="341"/>
      <c r="BX167" s="341"/>
      <c r="BY167" s="341"/>
      <c r="BZ167" s="341"/>
      <c r="CA167" s="341" t="s">
        <v>296</v>
      </c>
      <c r="CB167" s="341"/>
      <c r="CC167" s="378">
        <f t="shared" si="30"/>
        <v>0</v>
      </c>
      <c r="CD167" s="378">
        <f t="shared" si="34"/>
        <v>0</v>
      </c>
      <c r="CE167" s="378">
        <f t="shared" si="35"/>
        <v>0</v>
      </c>
      <c r="CF167" s="378">
        <f t="shared" si="31"/>
        <v>0</v>
      </c>
      <c r="CG167" s="340"/>
      <c r="CH167" s="340"/>
      <c r="CI167" s="340"/>
      <c r="CJ167" s="379" t="str">
        <f t="shared" si="36"/>
        <v xml:space="preserve"> </v>
      </c>
      <c r="CK167" s="340"/>
      <c r="CL167" s="379" t="str">
        <f t="shared" si="37"/>
        <v xml:space="preserve"> </v>
      </c>
      <c r="CM167" s="340"/>
      <c r="CN167" s="340"/>
      <c r="CO167" s="378" t="str">
        <f t="shared" si="38"/>
        <v xml:space="preserve"> </v>
      </c>
      <c r="CP167" s="340"/>
      <c r="CQ167" s="340"/>
      <c r="CR167" s="340"/>
      <c r="CS167" s="378" t="str">
        <f t="shared" si="32"/>
        <v xml:space="preserve"> </v>
      </c>
      <c r="CT167" s="340"/>
      <c r="CU167" s="340"/>
      <c r="CV167" s="340"/>
      <c r="CW167" s="340"/>
      <c r="CX167" s="340"/>
      <c r="CY167" s="340"/>
      <c r="CZ167" s="340"/>
      <c r="DA167" s="340"/>
      <c r="DB167" s="340"/>
    </row>
    <row r="168" spans="1:106" x14ac:dyDescent="0.25">
      <c r="A168" s="340"/>
      <c r="B168" s="340"/>
      <c r="C168" s="340"/>
      <c r="D168" s="340"/>
      <c r="E168" s="340"/>
      <c r="F168" s="340"/>
      <c r="G168" s="340"/>
      <c r="H168" s="340"/>
      <c r="I168" s="340"/>
      <c r="J168" s="340"/>
      <c r="K168" s="340"/>
      <c r="L168" s="340"/>
      <c r="M168" s="340"/>
      <c r="N168" s="340"/>
      <c r="O168" s="381" t="str">
        <f t="shared" si="33"/>
        <v xml:space="preserve"> </v>
      </c>
      <c r="P168" s="340"/>
      <c r="Q168" s="340"/>
      <c r="R168" s="340"/>
      <c r="S168" s="341"/>
      <c r="T168" s="341"/>
      <c r="U168" s="341"/>
      <c r="V168" s="341"/>
      <c r="W168" s="341"/>
      <c r="X168" s="341"/>
      <c r="Y168" s="341"/>
      <c r="Z168" s="341"/>
      <c r="AA168" s="341"/>
      <c r="AB168" s="341"/>
      <c r="AC168" s="341"/>
      <c r="AD168" s="341"/>
      <c r="AE168" s="341"/>
      <c r="AF168" s="341"/>
      <c r="AG168" s="341"/>
      <c r="AH168" s="341"/>
      <c r="AI168" s="341"/>
      <c r="AJ168" s="341"/>
      <c r="AK168" s="341"/>
      <c r="AL168" s="341"/>
      <c r="AM168" s="341"/>
      <c r="AN168" s="341"/>
      <c r="AO168" s="341"/>
      <c r="AP168" s="341"/>
      <c r="AQ168" s="341"/>
      <c r="AR168" s="341"/>
      <c r="AS168" s="341"/>
      <c r="AT168" s="341"/>
      <c r="AU168" s="341"/>
      <c r="AV168" s="341"/>
      <c r="AW168" s="341"/>
      <c r="AX168" s="341"/>
      <c r="AY168" s="341"/>
      <c r="AZ168" s="341"/>
      <c r="BA168" s="341"/>
      <c r="BB168" s="341"/>
      <c r="BC168" s="341"/>
      <c r="BD168" s="341"/>
      <c r="BE168" s="341"/>
      <c r="BF168" s="341"/>
      <c r="BG168" s="341"/>
      <c r="BH168" s="341"/>
      <c r="BI168" s="341"/>
      <c r="BJ168" s="341"/>
      <c r="BK168" s="341"/>
      <c r="BL168" s="341"/>
      <c r="BM168" s="341"/>
      <c r="BN168" s="341"/>
      <c r="BO168" s="341"/>
      <c r="BP168" s="341"/>
      <c r="BQ168" s="341"/>
      <c r="BR168" s="341"/>
      <c r="BS168" s="341"/>
      <c r="BT168" s="341"/>
      <c r="BU168" s="341"/>
      <c r="BV168" s="341"/>
      <c r="BW168" s="341"/>
      <c r="BX168" s="341"/>
      <c r="BY168" s="341"/>
      <c r="BZ168" s="341"/>
      <c r="CA168" s="341" t="s">
        <v>296</v>
      </c>
      <c r="CB168" s="341"/>
      <c r="CC168" s="378">
        <f t="shared" si="30"/>
        <v>0</v>
      </c>
      <c r="CD168" s="378">
        <f t="shared" si="34"/>
        <v>0</v>
      </c>
      <c r="CE168" s="378">
        <f t="shared" si="35"/>
        <v>0</v>
      </c>
      <c r="CF168" s="378">
        <f t="shared" si="31"/>
        <v>0</v>
      </c>
      <c r="CG168" s="340"/>
      <c r="CH168" s="340"/>
      <c r="CI168" s="340"/>
      <c r="CJ168" s="379" t="str">
        <f t="shared" si="36"/>
        <v xml:space="preserve"> </v>
      </c>
      <c r="CK168" s="340"/>
      <c r="CL168" s="379" t="str">
        <f t="shared" si="37"/>
        <v xml:space="preserve"> </v>
      </c>
      <c r="CM168" s="340"/>
      <c r="CN168" s="340"/>
      <c r="CO168" s="378" t="str">
        <f t="shared" si="38"/>
        <v xml:space="preserve"> </v>
      </c>
      <c r="CP168" s="340"/>
      <c r="CQ168" s="340"/>
      <c r="CR168" s="340"/>
      <c r="CS168" s="378" t="str">
        <f t="shared" si="32"/>
        <v xml:space="preserve"> </v>
      </c>
      <c r="CT168" s="340"/>
      <c r="CU168" s="340"/>
      <c r="CV168" s="340"/>
      <c r="CW168" s="340"/>
      <c r="CX168" s="340"/>
      <c r="CY168" s="340"/>
      <c r="CZ168" s="340"/>
      <c r="DA168" s="340"/>
      <c r="DB168" s="340"/>
    </row>
    <row r="169" spans="1:106" x14ac:dyDescent="0.25">
      <c r="A169" s="340"/>
      <c r="B169" s="340"/>
      <c r="C169" s="340"/>
      <c r="D169" s="340"/>
      <c r="E169" s="340"/>
      <c r="F169" s="340"/>
      <c r="G169" s="340"/>
      <c r="H169" s="340"/>
      <c r="I169" s="340"/>
      <c r="J169" s="340"/>
      <c r="K169" s="340"/>
      <c r="L169" s="340"/>
      <c r="M169" s="340"/>
      <c r="N169" s="340"/>
      <c r="O169" s="381" t="str">
        <f t="shared" si="33"/>
        <v xml:space="preserve"> </v>
      </c>
      <c r="P169" s="340"/>
      <c r="Q169" s="340"/>
      <c r="R169" s="340"/>
      <c r="S169" s="341"/>
      <c r="T169" s="341"/>
      <c r="U169" s="341"/>
      <c r="V169" s="341"/>
      <c r="W169" s="341"/>
      <c r="X169" s="341"/>
      <c r="Y169" s="341"/>
      <c r="Z169" s="341"/>
      <c r="AA169" s="341"/>
      <c r="AB169" s="341"/>
      <c r="AC169" s="341"/>
      <c r="AD169" s="341"/>
      <c r="AE169" s="341"/>
      <c r="AF169" s="341"/>
      <c r="AG169" s="341"/>
      <c r="AH169" s="341"/>
      <c r="AI169" s="341"/>
      <c r="AJ169" s="341"/>
      <c r="AK169" s="341"/>
      <c r="AL169" s="341"/>
      <c r="AM169" s="341"/>
      <c r="AN169" s="341"/>
      <c r="AO169" s="341"/>
      <c r="AP169" s="341"/>
      <c r="AQ169" s="341"/>
      <c r="AR169" s="341"/>
      <c r="AS169" s="341"/>
      <c r="AT169" s="341"/>
      <c r="AU169" s="341"/>
      <c r="AV169" s="341"/>
      <c r="AW169" s="341"/>
      <c r="AX169" s="341"/>
      <c r="AY169" s="341"/>
      <c r="AZ169" s="341"/>
      <c r="BA169" s="341"/>
      <c r="BB169" s="341"/>
      <c r="BC169" s="341"/>
      <c r="BD169" s="341"/>
      <c r="BE169" s="341"/>
      <c r="BF169" s="341"/>
      <c r="BG169" s="341"/>
      <c r="BH169" s="341"/>
      <c r="BI169" s="341"/>
      <c r="BJ169" s="341"/>
      <c r="BK169" s="341"/>
      <c r="BL169" s="341"/>
      <c r="BM169" s="341"/>
      <c r="BN169" s="341"/>
      <c r="BO169" s="341"/>
      <c r="BP169" s="341"/>
      <c r="BQ169" s="341"/>
      <c r="BR169" s="341"/>
      <c r="BS169" s="341"/>
      <c r="BT169" s="341"/>
      <c r="BU169" s="341"/>
      <c r="BV169" s="341"/>
      <c r="BW169" s="341"/>
      <c r="BX169" s="341"/>
      <c r="BY169" s="341"/>
      <c r="BZ169" s="341"/>
      <c r="CA169" s="341" t="s">
        <v>296</v>
      </c>
      <c r="CB169" s="341"/>
      <c r="CC169" s="378">
        <f t="shared" si="30"/>
        <v>0</v>
      </c>
      <c r="CD169" s="378">
        <f t="shared" si="34"/>
        <v>0</v>
      </c>
      <c r="CE169" s="378">
        <f t="shared" si="35"/>
        <v>0</v>
      </c>
      <c r="CF169" s="378">
        <f t="shared" si="31"/>
        <v>0</v>
      </c>
      <c r="CG169" s="340"/>
      <c r="CH169" s="340"/>
      <c r="CI169" s="340"/>
      <c r="CJ169" s="379" t="str">
        <f t="shared" si="36"/>
        <v xml:space="preserve"> </v>
      </c>
      <c r="CK169" s="340"/>
      <c r="CL169" s="379" t="str">
        <f t="shared" si="37"/>
        <v xml:space="preserve"> </v>
      </c>
      <c r="CM169" s="340"/>
      <c r="CN169" s="340"/>
      <c r="CO169" s="378" t="str">
        <f t="shared" si="38"/>
        <v xml:space="preserve"> </v>
      </c>
      <c r="CP169" s="340"/>
      <c r="CQ169" s="340"/>
      <c r="CR169" s="340"/>
      <c r="CS169" s="378" t="str">
        <f t="shared" si="32"/>
        <v xml:space="preserve"> </v>
      </c>
      <c r="CT169" s="340"/>
      <c r="CU169" s="340"/>
      <c r="CV169" s="340"/>
      <c r="CW169" s="340"/>
      <c r="CX169" s="340"/>
      <c r="CY169" s="340"/>
      <c r="CZ169" s="340"/>
      <c r="DA169" s="340"/>
      <c r="DB169" s="340"/>
    </row>
    <row r="170" spans="1:106" x14ac:dyDescent="0.25">
      <c r="A170" s="340"/>
      <c r="B170" s="340"/>
      <c r="C170" s="340"/>
      <c r="D170" s="340"/>
      <c r="E170" s="340"/>
      <c r="F170" s="340"/>
      <c r="G170" s="340"/>
      <c r="H170" s="340"/>
      <c r="I170" s="340"/>
      <c r="J170" s="340"/>
      <c r="K170" s="340"/>
      <c r="L170" s="340"/>
      <c r="M170" s="340"/>
      <c r="N170" s="340"/>
      <c r="O170" s="381" t="str">
        <f t="shared" si="33"/>
        <v xml:space="preserve"> </v>
      </c>
      <c r="P170" s="340"/>
      <c r="Q170" s="340"/>
      <c r="R170" s="340"/>
      <c r="S170" s="341"/>
      <c r="T170" s="341"/>
      <c r="U170" s="341"/>
      <c r="V170" s="341"/>
      <c r="W170" s="341"/>
      <c r="X170" s="341"/>
      <c r="Y170" s="341"/>
      <c r="Z170" s="341"/>
      <c r="AA170" s="341"/>
      <c r="AB170" s="341"/>
      <c r="AC170" s="341"/>
      <c r="AD170" s="341"/>
      <c r="AE170" s="341"/>
      <c r="AF170" s="341"/>
      <c r="AG170" s="341"/>
      <c r="AH170" s="341"/>
      <c r="AI170" s="341"/>
      <c r="AJ170" s="341"/>
      <c r="AK170" s="341"/>
      <c r="AL170" s="341"/>
      <c r="AM170" s="341"/>
      <c r="AN170" s="341"/>
      <c r="AO170" s="341"/>
      <c r="AP170" s="341"/>
      <c r="AQ170" s="341"/>
      <c r="AR170" s="341"/>
      <c r="AS170" s="341"/>
      <c r="AT170" s="341"/>
      <c r="AU170" s="341"/>
      <c r="AV170" s="341"/>
      <c r="AW170" s="341"/>
      <c r="AX170" s="341"/>
      <c r="AY170" s="341"/>
      <c r="AZ170" s="341"/>
      <c r="BA170" s="341"/>
      <c r="BB170" s="341"/>
      <c r="BC170" s="341"/>
      <c r="BD170" s="341"/>
      <c r="BE170" s="341"/>
      <c r="BF170" s="341"/>
      <c r="BG170" s="341"/>
      <c r="BH170" s="341"/>
      <c r="BI170" s="341"/>
      <c r="BJ170" s="341"/>
      <c r="BK170" s="341"/>
      <c r="BL170" s="341"/>
      <c r="BM170" s="341"/>
      <c r="BN170" s="341"/>
      <c r="BO170" s="341"/>
      <c r="BP170" s="341"/>
      <c r="BQ170" s="341"/>
      <c r="BR170" s="341"/>
      <c r="BS170" s="341"/>
      <c r="BT170" s="341"/>
      <c r="BU170" s="341"/>
      <c r="BV170" s="341"/>
      <c r="BW170" s="341"/>
      <c r="BX170" s="341"/>
      <c r="BY170" s="341"/>
      <c r="BZ170" s="341"/>
      <c r="CA170" s="341" t="s">
        <v>296</v>
      </c>
      <c r="CB170" s="341"/>
      <c r="CC170" s="378">
        <f t="shared" si="30"/>
        <v>0</v>
      </c>
      <c r="CD170" s="378">
        <f t="shared" si="34"/>
        <v>0</v>
      </c>
      <c r="CE170" s="378">
        <f t="shared" si="35"/>
        <v>0</v>
      </c>
      <c r="CF170" s="378">
        <f t="shared" si="31"/>
        <v>0</v>
      </c>
      <c r="CG170" s="340"/>
      <c r="CH170" s="340"/>
      <c r="CI170" s="340"/>
      <c r="CJ170" s="379" t="str">
        <f t="shared" ref="CJ170:CJ201" si="39">IFERROR((((20/CH170)*3600*CI170)/M170)," ")</f>
        <v xml:space="preserve"> </v>
      </c>
      <c r="CK170" s="340"/>
      <c r="CL170" s="379" t="str">
        <f t="shared" si="37"/>
        <v xml:space="preserve"> </v>
      </c>
      <c r="CM170" s="340"/>
      <c r="CN170" s="340"/>
      <c r="CO170" s="378" t="str">
        <f t="shared" si="38"/>
        <v xml:space="preserve"> </v>
      </c>
      <c r="CP170" s="340"/>
      <c r="CQ170" s="340"/>
      <c r="CR170" s="340"/>
      <c r="CS170" s="378" t="str">
        <f t="shared" si="32"/>
        <v xml:space="preserve"> </v>
      </c>
      <c r="CT170" s="340"/>
      <c r="CU170" s="340"/>
      <c r="CV170" s="340"/>
      <c r="CW170" s="340"/>
      <c r="CX170" s="340"/>
      <c r="CY170" s="340"/>
      <c r="CZ170" s="340"/>
      <c r="DA170" s="340"/>
      <c r="DB170" s="340"/>
    </row>
    <row r="171" spans="1:106" x14ac:dyDescent="0.25">
      <c r="A171" s="340"/>
      <c r="B171" s="340"/>
      <c r="C171" s="340"/>
      <c r="D171" s="340"/>
      <c r="E171" s="340"/>
      <c r="F171" s="340"/>
      <c r="G171" s="340"/>
      <c r="H171" s="340"/>
      <c r="I171" s="340"/>
      <c r="J171" s="340"/>
      <c r="K171" s="340"/>
      <c r="L171" s="340"/>
      <c r="M171" s="340"/>
      <c r="N171" s="340"/>
      <c r="O171" s="381" t="str">
        <f t="shared" si="33"/>
        <v xml:space="preserve"> </v>
      </c>
      <c r="P171" s="340"/>
      <c r="Q171" s="340"/>
      <c r="R171" s="340"/>
      <c r="S171" s="341"/>
      <c r="T171" s="341"/>
      <c r="U171" s="341"/>
      <c r="V171" s="341"/>
      <c r="W171" s="341"/>
      <c r="X171" s="341"/>
      <c r="Y171" s="341"/>
      <c r="Z171" s="341"/>
      <c r="AA171" s="341"/>
      <c r="AB171" s="341"/>
      <c r="AC171" s="341"/>
      <c r="AD171" s="341"/>
      <c r="AE171" s="341"/>
      <c r="AF171" s="341"/>
      <c r="AG171" s="341"/>
      <c r="AH171" s="341"/>
      <c r="AI171" s="341"/>
      <c r="AJ171" s="341"/>
      <c r="AK171" s="341"/>
      <c r="AL171" s="341"/>
      <c r="AM171" s="341"/>
      <c r="AN171" s="341"/>
      <c r="AO171" s="341"/>
      <c r="AP171" s="341"/>
      <c r="AQ171" s="341"/>
      <c r="AR171" s="341"/>
      <c r="AS171" s="341"/>
      <c r="AT171" s="341"/>
      <c r="AU171" s="341"/>
      <c r="AV171" s="341"/>
      <c r="AW171" s="341"/>
      <c r="AX171" s="341"/>
      <c r="AY171" s="341"/>
      <c r="AZ171" s="341"/>
      <c r="BA171" s="341"/>
      <c r="BB171" s="341"/>
      <c r="BC171" s="341"/>
      <c r="BD171" s="341"/>
      <c r="BE171" s="341"/>
      <c r="BF171" s="341"/>
      <c r="BG171" s="341"/>
      <c r="BH171" s="341"/>
      <c r="BI171" s="341"/>
      <c r="BJ171" s="341"/>
      <c r="BK171" s="341"/>
      <c r="BL171" s="341"/>
      <c r="BM171" s="341"/>
      <c r="BN171" s="341"/>
      <c r="BO171" s="341"/>
      <c r="BP171" s="341"/>
      <c r="BQ171" s="341"/>
      <c r="BR171" s="341"/>
      <c r="BS171" s="341"/>
      <c r="BT171" s="341"/>
      <c r="BU171" s="341"/>
      <c r="BV171" s="341"/>
      <c r="BW171" s="341"/>
      <c r="BX171" s="341"/>
      <c r="BY171" s="341"/>
      <c r="BZ171" s="341"/>
      <c r="CA171" s="341" t="s">
        <v>296</v>
      </c>
      <c r="CB171" s="341"/>
      <c r="CC171" s="378">
        <f t="shared" si="30"/>
        <v>0</v>
      </c>
      <c r="CD171" s="378">
        <f t="shared" si="34"/>
        <v>0</v>
      </c>
      <c r="CE171" s="378">
        <f t="shared" si="35"/>
        <v>0</v>
      </c>
      <c r="CF171" s="378">
        <f t="shared" si="31"/>
        <v>0</v>
      </c>
      <c r="CG171" s="340"/>
      <c r="CH171" s="340"/>
      <c r="CI171" s="340"/>
      <c r="CJ171" s="379" t="str">
        <f t="shared" si="39"/>
        <v xml:space="preserve"> </v>
      </c>
      <c r="CK171" s="340"/>
      <c r="CL171" s="379" t="str">
        <f t="shared" si="37"/>
        <v xml:space="preserve"> </v>
      </c>
      <c r="CM171" s="340"/>
      <c r="CN171" s="340"/>
      <c r="CO171" s="378" t="str">
        <f t="shared" si="38"/>
        <v xml:space="preserve"> </v>
      </c>
      <c r="CP171" s="340"/>
      <c r="CQ171" s="340"/>
      <c r="CR171" s="340"/>
      <c r="CS171" s="378" t="str">
        <f t="shared" si="32"/>
        <v xml:space="preserve"> </v>
      </c>
      <c r="CT171" s="340"/>
      <c r="CU171" s="340"/>
      <c r="CV171" s="340"/>
      <c r="CW171" s="340"/>
      <c r="CX171" s="340"/>
      <c r="CY171" s="340"/>
      <c r="CZ171" s="340"/>
      <c r="DA171" s="340"/>
      <c r="DB171" s="340"/>
    </row>
    <row r="172" spans="1:106" x14ac:dyDescent="0.25">
      <c r="A172" s="340"/>
      <c r="B172" s="340"/>
      <c r="C172" s="340"/>
      <c r="D172" s="340"/>
      <c r="E172" s="340"/>
      <c r="F172" s="340"/>
      <c r="G172" s="340"/>
      <c r="H172" s="340"/>
      <c r="I172" s="340"/>
      <c r="J172" s="340"/>
      <c r="K172" s="340"/>
      <c r="L172" s="340"/>
      <c r="M172" s="340"/>
      <c r="N172" s="340"/>
      <c r="O172" s="381" t="str">
        <f t="shared" si="33"/>
        <v xml:space="preserve"> </v>
      </c>
      <c r="P172" s="340"/>
      <c r="Q172" s="340"/>
      <c r="R172" s="340"/>
      <c r="S172" s="341"/>
      <c r="T172" s="341"/>
      <c r="U172" s="341"/>
      <c r="V172" s="341"/>
      <c r="W172" s="341"/>
      <c r="X172" s="341"/>
      <c r="Y172" s="341"/>
      <c r="Z172" s="341"/>
      <c r="AA172" s="341"/>
      <c r="AB172" s="341"/>
      <c r="AC172" s="341"/>
      <c r="AD172" s="341"/>
      <c r="AE172" s="341"/>
      <c r="AF172" s="341"/>
      <c r="AG172" s="341"/>
      <c r="AH172" s="341"/>
      <c r="AI172" s="341"/>
      <c r="AJ172" s="341"/>
      <c r="AK172" s="341"/>
      <c r="AL172" s="341"/>
      <c r="AM172" s="341"/>
      <c r="AN172" s="341"/>
      <c r="AO172" s="341"/>
      <c r="AP172" s="341"/>
      <c r="AQ172" s="341"/>
      <c r="AR172" s="341"/>
      <c r="AS172" s="341"/>
      <c r="AT172" s="341"/>
      <c r="AU172" s="341"/>
      <c r="AV172" s="341"/>
      <c r="AW172" s="341"/>
      <c r="AX172" s="341"/>
      <c r="AY172" s="341"/>
      <c r="AZ172" s="341"/>
      <c r="BA172" s="341"/>
      <c r="BB172" s="341"/>
      <c r="BC172" s="341"/>
      <c r="BD172" s="341"/>
      <c r="BE172" s="341"/>
      <c r="BF172" s="341"/>
      <c r="BG172" s="341"/>
      <c r="BH172" s="341"/>
      <c r="BI172" s="341"/>
      <c r="BJ172" s="341"/>
      <c r="BK172" s="341"/>
      <c r="BL172" s="341"/>
      <c r="BM172" s="341"/>
      <c r="BN172" s="341"/>
      <c r="BO172" s="341"/>
      <c r="BP172" s="341"/>
      <c r="BQ172" s="341"/>
      <c r="BR172" s="341"/>
      <c r="BS172" s="341"/>
      <c r="BT172" s="341"/>
      <c r="BU172" s="341"/>
      <c r="BV172" s="341"/>
      <c r="BW172" s="341"/>
      <c r="BX172" s="341"/>
      <c r="BY172" s="341"/>
      <c r="BZ172" s="341"/>
      <c r="CA172" s="341" t="s">
        <v>296</v>
      </c>
      <c r="CB172" s="341"/>
      <c r="CC172" s="378">
        <f t="shared" si="30"/>
        <v>0</v>
      </c>
      <c r="CD172" s="378">
        <f t="shared" si="34"/>
        <v>0</v>
      </c>
      <c r="CE172" s="378">
        <f t="shared" si="35"/>
        <v>0</v>
      </c>
      <c r="CF172" s="378">
        <f t="shared" si="31"/>
        <v>0</v>
      </c>
      <c r="CG172" s="340"/>
      <c r="CH172" s="340"/>
      <c r="CI172" s="340"/>
      <c r="CJ172" s="379" t="str">
        <f t="shared" si="39"/>
        <v xml:space="preserve"> </v>
      </c>
      <c r="CK172" s="340"/>
      <c r="CL172" s="379" t="str">
        <f t="shared" si="37"/>
        <v xml:space="preserve"> </v>
      </c>
      <c r="CM172" s="340"/>
      <c r="CN172" s="340"/>
      <c r="CO172" s="378" t="str">
        <f t="shared" si="38"/>
        <v xml:space="preserve"> </v>
      </c>
      <c r="CP172" s="340"/>
      <c r="CQ172" s="340"/>
      <c r="CR172" s="340"/>
      <c r="CS172" s="378" t="str">
        <f t="shared" si="32"/>
        <v xml:space="preserve"> </v>
      </c>
      <c r="CT172" s="340"/>
      <c r="CU172" s="340"/>
      <c r="CV172" s="340"/>
      <c r="CW172" s="340"/>
      <c r="CX172" s="340"/>
      <c r="CY172" s="340"/>
      <c r="CZ172" s="340"/>
      <c r="DA172" s="340"/>
      <c r="DB172" s="340"/>
    </row>
    <row r="173" spans="1:106" x14ac:dyDescent="0.25">
      <c r="A173" s="340"/>
      <c r="B173" s="340"/>
      <c r="C173" s="340"/>
      <c r="D173" s="340"/>
      <c r="E173" s="340"/>
      <c r="F173" s="340"/>
      <c r="G173" s="340"/>
      <c r="H173" s="340"/>
      <c r="I173" s="340"/>
      <c r="J173" s="340"/>
      <c r="K173" s="340"/>
      <c r="L173" s="340"/>
      <c r="M173" s="340"/>
      <c r="N173" s="340"/>
      <c r="O173" s="381" t="str">
        <f t="shared" si="33"/>
        <v xml:space="preserve"> </v>
      </c>
      <c r="P173" s="340"/>
      <c r="Q173" s="340"/>
      <c r="R173" s="340"/>
      <c r="S173" s="341"/>
      <c r="T173" s="341"/>
      <c r="U173" s="341"/>
      <c r="V173" s="341"/>
      <c r="W173" s="341"/>
      <c r="X173" s="341"/>
      <c r="Y173" s="341"/>
      <c r="Z173" s="341"/>
      <c r="AA173" s="341"/>
      <c r="AB173" s="341"/>
      <c r="AC173" s="341"/>
      <c r="AD173" s="341"/>
      <c r="AE173" s="341"/>
      <c r="AF173" s="341"/>
      <c r="AG173" s="341"/>
      <c r="AH173" s="341"/>
      <c r="AI173" s="341"/>
      <c r="AJ173" s="341"/>
      <c r="AK173" s="341"/>
      <c r="AL173" s="341"/>
      <c r="AM173" s="341"/>
      <c r="AN173" s="341"/>
      <c r="AO173" s="341"/>
      <c r="AP173" s="341"/>
      <c r="AQ173" s="341"/>
      <c r="AR173" s="341"/>
      <c r="AS173" s="341"/>
      <c r="AT173" s="341"/>
      <c r="AU173" s="341"/>
      <c r="AV173" s="341"/>
      <c r="AW173" s="341"/>
      <c r="AX173" s="341"/>
      <c r="AY173" s="341"/>
      <c r="AZ173" s="341"/>
      <c r="BA173" s="341"/>
      <c r="BB173" s="341"/>
      <c r="BC173" s="341"/>
      <c r="BD173" s="341"/>
      <c r="BE173" s="341"/>
      <c r="BF173" s="341"/>
      <c r="BG173" s="341"/>
      <c r="BH173" s="341"/>
      <c r="BI173" s="341"/>
      <c r="BJ173" s="341"/>
      <c r="BK173" s="341"/>
      <c r="BL173" s="341"/>
      <c r="BM173" s="341"/>
      <c r="BN173" s="341"/>
      <c r="BO173" s="341"/>
      <c r="BP173" s="341"/>
      <c r="BQ173" s="341"/>
      <c r="BR173" s="341"/>
      <c r="BS173" s="341"/>
      <c r="BT173" s="341"/>
      <c r="BU173" s="341"/>
      <c r="BV173" s="341"/>
      <c r="BW173" s="341"/>
      <c r="BX173" s="341"/>
      <c r="BY173" s="341"/>
      <c r="BZ173" s="341"/>
      <c r="CA173" s="341" t="s">
        <v>296</v>
      </c>
      <c r="CB173" s="341"/>
      <c r="CC173" s="378">
        <f t="shared" si="30"/>
        <v>0</v>
      </c>
      <c r="CD173" s="378">
        <f t="shared" si="34"/>
        <v>0</v>
      </c>
      <c r="CE173" s="378">
        <f t="shared" si="35"/>
        <v>0</v>
      </c>
      <c r="CF173" s="378">
        <f t="shared" si="31"/>
        <v>0</v>
      </c>
      <c r="CG173" s="340"/>
      <c r="CH173" s="340"/>
      <c r="CI173" s="340"/>
      <c r="CJ173" s="379" t="str">
        <f t="shared" si="39"/>
        <v xml:space="preserve"> </v>
      </c>
      <c r="CK173" s="340"/>
      <c r="CL173" s="379" t="str">
        <f t="shared" si="37"/>
        <v xml:space="preserve"> </v>
      </c>
      <c r="CM173" s="340"/>
      <c r="CN173" s="340"/>
      <c r="CO173" s="378" t="str">
        <f t="shared" si="38"/>
        <v xml:space="preserve"> </v>
      </c>
      <c r="CP173" s="340"/>
      <c r="CQ173" s="340"/>
      <c r="CR173" s="340"/>
      <c r="CS173" s="378" t="str">
        <f t="shared" si="32"/>
        <v xml:space="preserve"> </v>
      </c>
      <c r="CT173" s="340"/>
      <c r="CU173" s="340"/>
      <c r="CV173" s="340"/>
      <c r="CW173" s="340"/>
      <c r="CX173" s="340"/>
      <c r="CY173" s="340"/>
      <c r="CZ173" s="340"/>
      <c r="DA173" s="340"/>
      <c r="DB173" s="340"/>
    </row>
    <row r="174" spans="1:106" x14ac:dyDescent="0.25">
      <c r="A174" s="340"/>
      <c r="B174" s="340"/>
      <c r="C174" s="340"/>
      <c r="D174" s="340"/>
      <c r="E174" s="340"/>
      <c r="F174" s="340"/>
      <c r="G174" s="340"/>
      <c r="H174" s="340"/>
      <c r="I174" s="340"/>
      <c r="J174" s="340"/>
      <c r="K174" s="340"/>
      <c r="L174" s="340"/>
      <c r="M174" s="340"/>
      <c r="N174" s="340"/>
      <c r="O174" s="381" t="str">
        <f t="shared" si="33"/>
        <v xml:space="preserve"> </v>
      </c>
      <c r="P174" s="340"/>
      <c r="Q174" s="340"/>
      <c r="R174" s="340"/>
      <c r="S174" s="341"/>
      <c r="T174" s="341"/>
      <c r="U174" s="341"/>
      <c r="V174" s="341"/>
      <c r="W174" s="341"/>
      <c r="X174" s="341"/>
      <c r="Y174" s="341"/>
      <c r="Z174" s="341"/>
      <c r="AA174" s="341"/>
      <c r="AB174" s="341"/>
      <c r="AC174" s="341"/>
      <c r="AD174" s="341"/>
      <c r="AE174" s="341"/>
      <c r="AF174" s="341"/>
      <c r="AG174" s="341"/>
      <c r="AH174" s="341"/>
      <c r="AI174" s="341"/>
      <c r="AJ174" s="341"/>
      <c r="AK174" s="341"/>
      <c r="AL174" s="341"/>
      <c r="AM174" s="341"/>
      <c r="AN174" s="341"/>
      <c r="AO174" s="341"/>
      <c r="AP174" s="341"/>
      <c r="AQ174" s="341"/>
      <c r="AR174" s="341"/>
      <c r="AS174" s="341"/>
      <c r="AT174" s="341"/>
      <c r="AU174" s="341"/>
      <c r="AV174" s="341"/>
      <c r="AW174" s="341"/>
      <c r="AX174" s="341"/>
      <c r="AY174" s="341"/>
      <c r="AZ174" s="341"/>
      <c r="BA174" s="341"/>
      <c r="BB174" s="341"/>
      <c r="BC174" s="341"/>
      <c r="BD174" s="341"/>
      <c r="BE174" s="341"/>
      <c r="BF174" s="341"/>
      <c r="BG174" s="341"/>
      <c r="BH174" s="341"/>
      <c r="BI174" s="341"/>
      <c r="BJ174" s="341"/>
      <c r="BK174" s="341"/>
      <c r="BL174" s="341"/>
      <c r="BM174" s="341"/>
      <c r="BN174" s="341"/>
      <c r="BO174" s="341"/>
      <c r="BP174" s="341"/>
      <c r="BQ174" s="341"/>
      <c r="BR174" s="341"/>
      <c r="BS174" s="341"/>
      <c r="BT174" s="341"/>
      <c r="BU174" s="341"/>
      <c r="BV174" s="341"/>
      <c r="BW174" s="341"/>
      <c r="BX174" s="341"/>
      <c r="BY174" s="341"/>
      <c r="BZ174" s="341"/>
      <c r="CA174" s="341" t="s">
        <v>296</v>
      </c>
      <c r="CB174" s="341"/>
      <c r="CC174" s="378">
        <f t="shared" si="30"/>
        <v>0</v>
      </c>
      <c r="CD174" s="378">
        <f t="shared" si="34"/>
        <v>0</v>
      </c>
      <c r="CE174" s="378">
        <f t="shared" si="35"/>
        <v>0</v>
      </c>
      <c r="CF174" s="378">
        <f t="shared" si="31"/>
        <v>0</v>
      </c>
      <c r="CG174" s="340"/>
      <c r="CH174" s="340"/>
      <c r="CI174" s="340"/>
      <c r="CJ174" s="379" t="str">
        <f t="shared" si="39"/>
        <v xml:space="preserve"> </v>
      </c>
      <c r="CK174" s="340"/>
      <c r="CL174" s="379" t="str">
        <f t="shared" si="37"/>
        <v xml:space="preserve"> </v>
      </c>
      <c r="CM174" s="340"/>
      <c r="CN174" s="340"/>
      <c r="CO174" s="378" t="str">
        <f t="shared" si="38"/>
        <v xml:space="preserve"> </v>
      </c>
      <c r="CP174" s="340"/>
      <c r="CQ174" s="340"/>
      <c r="CR174" s="340"/>
      <c r="CS174" s="378" t="str">
        <f t="shared" si="32"/>
        <v xml:space="preserve"> </v>
      </c>
      <c r="CT174" s="340"/>
      <c r="CU174" s="340"/>
      <c r="CV174" s="340"/>
      <c r="CW174" s="340"/>
      <c r="CX174" s="340"/>
      <c r="CY174" s="340"/>
      <c r="CZ174" s="340"/>
      <c r="DA174" s="340"/>
      <c r="DB174" s="340"/>
    </row>
    <row r="175" spans="1:106" x14ac:dyDescent="0.25">
      <c r="A175" s="340"/>
      <c r="B175" s="340"/>
      <c r="C175" s="340"/>
      <c r="D175" s="340"/>
      <c r="E175" s="340"/>
      <c r="F175" s="340"/>
      <c r="G175" s="340"/>
      <c r="H175" s="340"/>
      <c r="I175" s="340"/>
      <c r="J175" s="340"/>
      <c r="K175" s="340"/>
      <c r="L175" s="340"/>
      <c r="M175" s="340"/>
      <c r="N175" s="340"/>
      <c r="O175" s="381" t="str">
        <f t="shared" si="33"/>
        <v xml:space="preserve"> </v>
      </c>
      <c r="P175" s="340"/>
      <c r="Q175" s="340"/>
      <c r="R175" s="340"/>
      <c r="S175" s="341"/>
      <c r="T175" s="341"/>
      <c r="U175" s="341"/>
      <c r="V175" s="341"/>
      <c r="W175" s="341"/>
      <c r="X175" s="341"/>
      <c r="Y175" s="341"/>
      <c r="Z175" s="341"/>
      <c r="AA175" s="341"/>
      <c r="AB175" s="341"/>
      <c r="AC175" s="341"/>
      <c r="AD175" s="341"/>
      <c r="AE175" s="341"/>
      <c r="AF175" s="341"/>
      <c r="AG175" s="341"/>
      <c r="AH175" s="341"/>
      <c r="AI175" s="341"/>
      <c r="AJ175" s="341"/>
      <c r="AK175" s="341"/>
      <c r="AL175" s="341"/>
      <c r="AM175" s="341"/>
      <c r="AN175" s="341"/>
      <c r="AO175" s="341"/>
      <c r="AP175" s="341"/>
      <c r="AQ175" s="341"/>
      <c r="AR175" s="341"/>
      <c r="AS175" s="341"/>
      <c r="AT175" s="341"/>
      <c r="AU175" s="341"/>
      <c r="AV175" s="341"/>
      <c r="AW175" s="341"/>
      <c r="AX175" s="341"/>
      <c r="AY175" s="341"/>
      <c r="AZ175" s="341"/>
      <c r="BA175" s="341"/>
      <c r="BB175" s="341"/>
      <c r="BC175" s="341"/>
      <c r="BD175" s="341"/>
      <c r="BE175" s="341"/>
      <c r="BF175" s="341"/>
      <c r="BG175" s="341"/>
      <c r="BH175" s="341"/>
      <c r="BI175" s="341"/>
      <c r="BJ175" s="341"/>
      <c r="BK175" s="341"/>
      <c r="BL175" s="341"/>
      <c r="BM175" s="341"/>
      <c r="BN175" s="341"/>
      <c r="BO175" s="341"/>
      <c r="BP175" s="341"/>
      <c r="BQ175" s="341"/>
      <c r="BR175" s="341"/>
      <c r="BS175" s="341"/>
      <c r="BT175" s="341"/>
      <c r="BU175" s="341"/>
      <c r="BV175" s="341"/>
      <c r="BW175" s="341"/>
      <c r="BX175" s="341"/>
      <c r="BY175" s="341"/>
      <c r="BZ175" s="341"/>
      <c r="CA175" s="341" t="s">
        <v>296</v>
      </c>
      <c r="CB175" s="341"/>
      <c r="CC175" s="378">
        <f t="shared" si="30"/>
        <v>0</v>
      </c>
      <c r="CD175" s="378">
        <f t="shared" si="34"/>
        <v>0</v>
      </c>
      <c r="CE175" s="378">
        <f t="shared" si="35"/>
        <v>0</v>
      </c>
      <c r="CF175" s="378">
        <f t="shared" si="31"/>
        <v>0</v>
      </c>
      <c r="CG175" s="340"/>
      <c r="CH175" s="340"/>
      <c r="CI175" s="340"/>
      <c r="CJ175" s="379" t="str">
        <f t="shared" si="39"/>
        <v xml:space="preserve"> </v>
      </c>
      <c r="CK175" s="340"/>
      <c r="CL175" s="379" t="str">
        <f t="shared" si="37"/>
        <v xml:space="preserve"> </v>
      </c>
      <c r="CM175" s="340"/>
      <c r="CN175" s="340"/>
      <c r="CO175" s="378" t="str">
        <f t="shared" si="38"/>
        <v xml:space="preserve"> </v>
      </c>
      <c r="CP175" s="340"/>
      <c r="CQ175" s="340"/>
      <c r="CR175" s="340"/>
      <c r="CS175" s="378" t="str">
        <f t="shared" si="32"/>
        <v xml:space="preserve"> </v>
      </c>
      <c r="CT175" s="340"/>
      <c r="CU175" s="340"/>
      <c r="CV175" s="340"/>
      <c r="CW175" s="340"/>
      <c r="CX175" s="340"/>
      <c r="CY175" s="340"/>
      <c r="CZ175" s="340"/>
      <c r="DA175" s="340"/>
      <c r="DB175" s="340"/>
    </row>
    <row r="176" spans="1:106" x14ac:dyDescent="0.25">
      <c r="A176" s="340"/>
      <c r="B176" s="340"/>
      <c r="C176" s="340"/>
      <c r="D176" s="340"/>
      <c r="E176" s="340"/>
      <c r="F176" s="340"/>
      <c r="G176" s="340"/>
      <c r="H176" s="340"/>
      <c r="I176" s="340"/>
      <c r="J176" s="340"/>
      <c r="K176" s="340"/>
      <c r="L176" s="340"/>
      <c r="M176" s="340"/>
      <c r="N176" s="340"/>
      <c r="O176" s="381" t="str">
        <f t="shared" si="33"/>
        <v xml:space="preserve"> </v>
      </c>
      <c r="P176" s="340"/>
      <c r="Q176" s="340"/>
      <c r="R176" s="340"/>
      <c r="S176" s="341"/>
      <c r="T176" s="341"/>
      <c r="U176" s="341"/>
      <c r="V176" s="341"/>
      <c r="W176" s="341"/>
      <c r="X176" s="341"/>
      <c r="Y176" s="341"/>
      <c r="Z176" s="341"/>
      <c r="AA176" s="341"/>
      <c r="AB176" s="341"/>
      <c r="AC176" s="341"/>
      <c r="AD176" s="341"/>
      <c r="AE176" s="341"/>
      <c r="AF176" s="341"/>
      <c r="AG176" s="341"/>
      <c r="AH176" s="341"/>
      <c r="AI176" s="341"/>
      <c r="AJ176" s="341"/>
      <c r="AK176" s="341"/>
      <c r="AL176" s="341"/>
      <c r="AM176" s="341"/>
      <c r="AN176" s="341"/>
      <c r="AO176" s="341"/>
      <c r="AP176" s="341"/>
      <c r="AQ176" s="341"/>
      <c r="AR176" s="341"/>
      <c r="AS176" s="341"/>
      <c r="AT176" s="341"/>
      <c r="AU176" s="341"/>
      <c r="AV176" s="341"/>
      <c r="AW176" s="341"/>
      <c r="AX176" s="341"/>
      <c r="AY176" s="341"/>
      <c r="AZ176" s="341"/>
      <c r="BA176" s="341"/>
      <c r="BB176" s="341"/>
      <c r="BC176" s="341"/>
      <c r="BD176" s="341"/>
      <c r="BE176" s="341"/>
      <c r="BF176" s="341"/>
      <c r="BG176" s="341"/>
      <c r="BH176" s="341"/>
      <c r="BI176" s="341"/>
      <c r="BJ176" s="341"/>
      <c r="BK176" s="341"/>
      <c r="BL176" s="341"/>
      <c r="BM176" s="341"/>
      <c r="BN176" s="341"/>
      <c r="BO176" s="341"/>
      <c r="BP176" s="341"/>
      <c r="BQ176" s="341"/>
      <c r="BR176" s="341"/>
      <c r="BS176" s="341"/>
      <c r="BT176" s="341"/>
      <c r="BU176" s="341"/>
      <c r="BV176" s="341"/>
      <c r="BW176" s="341"/>
      <c r="BX176" s="341"/>
      <c r="BY176" s="341"/>
      <c r="BZ176" s="341"/>
      <c r="CA176" s="341" t="s">
        <v>296</v>
      </c>
      <c r="CB176" s="341"/>
      <c r="CC176" s="378">
        <f t="shared" si="30"/>
        <v>0</v>
      </c>
      <c r="CD176" s="378">
        <f t="shared" si="34"/>
        <v>0</v>
      </c>
      <c r="CE176" s="378">
        <f t="shared" si="35"/>
        <v>0</v>
      </c>
      <c r="CF176" s="378">
        <f t="shared" si="31"/>
        <v>0</v>
      </c>
      <c r="CG176" s="340"/>
      <c r="CH176" s="340"/>
      <c r="CI176" s="340"/>
      <c r="CJ176" s="379" t="str">
        <f t="shared" si="39"/>
        <v xml:space="preserve"> </v>
      </c>
      <c r="CK176" s="340"/>
      <c r="CL176" s="379" t="str">
        <f t="shared" si="37"/>
        <v xml:space="preserve"> </v>
      </c>
      <c r="CM176" s="340"/>
      <c r="CN176" s="340"/>
      <c r="CO176" s="378" t="str">
        <f t="shared" si="38"/>
        <v xml:space="preserve"> </v>
      </c>
      <c r="CP176" s="340"/>
      <c r="CQ176" s="340"/>
      <c r="CR176" s="340"/>
      <c r="CS176" s="378" t="str">
        <f t="shared" si="32"/>
        <v xml:space="preserve"> </v>
      </c>
      <c r="CT176" s="340"/>
      <c r="CU176" s="340"/>
      <c r="CV176" s="340"/>
      <c r="CW176" s="340"/>
      <c r="CX176" s="340"/>
      <c r="CY176" s="340"/>
      <c r="CZ176" s="340"/>
      <c r="DA176" s="340"/>
      <c r="DB176" s="340"/>
    </row>
    <row r="177" spans="1:106" x14ac:dyDescent="0.25">
      <c r="A177" s="340"/>
      <c r="B177" s="340"/>
      <c r="C177" s="340"/>
      <c r="D177" s="340"/>
      <c r="E177" s="340"/>
      <c r="F177" s="340"/>
      <c r="G177" s="340"/>
      <c r="H177" s="340"/>
      <c r="I177" s="340"/>
      <c r="J177" s="340"/>
      <c r="K177" s="340"/>
      <c r="L177" s="340"/>
      <c r="M177" s="340"/>
      <c r="N177" s="340"/>
      <c r="O177" s="381" t="str">
        <f t="shared" si="33"/>
        <v xml:space="preserve"> </v>
      </c>
      <c r="P177" s="340"/>
      <c r="Q177" s="340"/>
      <c r="R177" s="340"/>
      <c r="S177" s="341"/>
      <c r="T177" s="341"/>
      <c r="U177" s="341"/>
      <c r="V177" s="341"/>
      <c r="W177" s="341"/>
      <c r="X177" s="341"/>
      <c r="Y177" s="341"/>
      <c r="Z177" s="341"/>
      <c r="AA177" s="341"/>
      <c r="AB177" s="341"/>
      <c r="AC177" s="341"/>
      <c r="AD177" s="341"/>
      <c r="AE177" s="341"/>
      <c r="AF177" s="341"/>
      <c r="AG177" s="341"/>
      <c r="AH177" s="341"/>
      <c r="AI177" s="341"/>
      <c r="AJ177" s="341"/>
      <c r="AK177" s="341"/>
      <c r="AL177" s="341"/>
      <c r="AM177" s="341"/>
      <c r="AN177" s="341"/>
      <c r="AO177" s="341"/>
      <c r="AP177" s="341"/>
      <c r="AQ177" s="341"/>
      <c r="AR177" s="341"/>
      <c r="AS177" s="341"/>
      <c r="AT177" s="341"/>
      <c r="AU177" s="341"/>
      <c r="AV177" s="341"/>
      <c r="AW177" s="341"/>
      <c r="AX177" s="341"/>
      <c r="AY177" s="341"/>
      <c r="AZ177" s="341"/>
      <c r="BA177" s="341"/>
      <c r="BB177" s="341"/>
      <c r="BC177" s="341"/>
      <c r="BD177" s="341"/>
      <c r="BE177" s="341"/>
      <c r="BF177" s="341"/>
      <c r="BG177" s="341"/>
      <c r="BH177" s="341"/>
      <c r="BI177" s="341"/>
      <c r="BJ177" s="341"/>
      <c r="BK177" s="341"/>
      <c r="BL177" s="341"/>
      <c r="BM177" s="341"/>
      <c r="BN177" s="341"/>
      <c r="BO177" s="341"/>
      <c r="BP177" s="341"/>
      <c r="BQ177" s="341"/>
      <c r="BR177" s="341"/>
      <c r="BS177" s="341"/>
      <c r="BT177" s="341"/>
      <c r="BU177" s="341"/>
      <c r="BV177" s="341"/>
      <c r="BW177" s="341"/>
      <c r="BX177" s="341"/>
      <c r="BY177" s="341"/>
      <c r="BZ177" s="341"/>
      <c r="CA177" s="341" t="s">
        <v>296</v>
      </c>
      <c r="CB177" s="341"/>
      <c r="CC177" s="378">
        <f t="shared" si="30"/>
        <v>0</v>
      </c>
      <c r="CD177" s="378">
        <f t="shared" si="34"/>
        <v>0</v>
      </c>
      <c r="CE177" s="378">
        <f t="shared" si="35"/>
        <v>0</v>
      </c>
      <c r="CF177" s="378">
        <f t="shared" si="31"/>
        <v>0</v>
      </c>
      <c r="CG177" s="340"/>
      <c r="CH177" s="340"/>
      <c r="CI177" s="340"/>
      <c r="CJ177" s="379" t="str">
        <f t="shared" si="39"/>
        <v xml:space="preserve"> </v>
      </c>
      <c r="CK177" s="340"/>
      <c r="CL177" s="379" t="str">
        <f t="shared" si="37"/>
        <v xml:space="preserve"> </v>
      </c>
      <c r="CM177" s="340"/>
      <c r="CN177" s="340"/>
      <c r="CO177" s="378" t="str">
        <f t="shared" si="38"/>
        <v xml:space="preserve"> </v>
      </c>
      <c r="CP177" s="340"/>
      <c r="CQ177" s="340"/>
      <c r="CR177" s="340"/>
      <c r="CS177" s="378" t="str">
        <f t="shared" si="32"/>
        <v xml:space="preserve"> </v>
      </c>
      <c r="CT177" s="340"/>
      <c r="CU177" s="340"/>
      <c r="CV177" s="340"/>
      <c r="CW177" s="340"/>
      <c r="CX177" s="340"/>
      <c r="CY177" s="340"/>
      <c r="CZ177" s="340"/>
      <c r="DA177" s="340"/>
      <c r="DB177" s="340"/>
    </row>
    <row r="178" spans="1:106" x14ac:dyDescent="0.25">
      <c r="A178" s="340"/>
      <c r="B178" s="340"/>
      <c r="C178" s="340"/>
      <c r="D178" s="340"/>
      <c r="E178" s="340"/>
      <c r="F178" s="340"/>
      <c r="G178" s="340"/>
      <c r="H178" s="340"/>
      <c r="I178" s="340"/>
      <c r="J178" s="340"/>
      <c r="K178" s="340"/>
      <c r="L178" s="340"/>
      <c r="M178" s="340"/>
      <c r="N178" s="340"/>
      <c r="O178" s="381" t="str">
        <f t="shared" si="33"/>
        <v xml:space="preserve"> </v>
      </c>
      <c r="P178" s="340"/>
      <c r="Q178" s="340"/>
      <c r="R178" s="340"/>
      <c r="S178" s="341"/>
      <c r="T178" s="341"/>
      <c r="U178" s="341"/>
      <c r="V178" s="341"/>
      <c r="W178" s="341"/>
      <c r="X178" s="341"/>
      <c r="Y178" s="341"/>
      <c r="Z178" s="341"/>
      <c r="AA178" s="341"/>
      <c r="AB178" s="341"/>
      <c r="AC178" s="341"/>
      <c r="AD178" s="341"/>
      <c r="AE178" s="341"/>
      <c r="AF178" s="341"/>
      <c r="AG178" s="341"/>
      <c r="AH178" s="341"/>
      <c r="AI178" s="341"/>
      <c r="AJ178" s="341"/>
      <c r="AK178" s="341"/>
      <c r="AL178" s="341"/>
      <c r="AM178" s="341"/>
      <c r="AN178" s="341"/>
      <c r="AO178" s="341"/>
      <c r="AP178" s="341"/>
      <c r="AQ178" s="341"/>
      <c r="AR178" s="341"/>
      <c r="AS178" s="341"/>
      <c r="AT178" s="341"/>
      <c r="AU178" s="341"/>
      <c r="AV178" s="341"/>
      <c r="AW178" s="341"/>
      <c r="AX178" s="341"/>
      <c r="AY178" s="341"/>
      <c r="AZ178" s="341"/>
      <c r="BA178" s="341"/>
      <c r="BB178" s="341"/>
      <c r="BC178" s="341"/>
      <c r="BD178" s="341"/>
      <c r="BE178" s="341"/>
      <c r="BF178" s="341"/>
      <c r="BG178" s="341"/>
      <c r="BH178" s="341"/>
      <c r="BI178" s="341"/>
      <c r="BJ178" s="341"/>
      <c r="BK178" s="341"/>
      <c r="BL178" s="341"/>
      <c r="BM178" s="341"/>
      <c r="BN178" s="341"/>
      <c r="BO178" s="341"/>
      <c r="BP178" s="341"/>
      <c r="BQ178" s="341"/>
      <c r="BR178" s="341"/>
      <c r="BS178" s="341"/>
      <c r="BT178" s="341"/>
      <c r="BU178" s="341"/>
      <c r="BV178" s="341"/>
      <c r="BW178" s="341"/>
      <c r="BX178" s="341"/>
      <c r="BY178" s="341"/>
      <c r="BZ178" s="341"/>
      <c r="CA178" s="341" t="s">
        <v>296</v>
      </c>
      <c r="CB178" s="341"/>
      <c r="CC178" s="378">
        <f t="shared" si="30"/>
        <v>0</v>
      </c>
      <c r="CD178" s="378">
        <f t="shared" si="34"/>
        <v>0</v>
      </c>
      <c r="CE178" s="378">
        <f t="shared" si="35"/>
        <v>0</v>
      </c>
      <c r="CF178" s="378">
        <f t="shared" si="31"/>
        <v>0</v>
      </c>
      <c r="CG178" s="340"/>
      <c r="CH178" s="340"/>
      <c r="CI178" s="340"/>
      <c r="CJ178" s="379" t="str">
        <f t="shared" si="39"/>
        <v xml:space="preserve"> </v>
      </c>
      <c r="CK178" s="340"/>
      <c r="CL178" s="379" t="str">
        <f t="shared" si="37"/>
        <v xml:space="preserve"> </v>
      </c>
      <c r="CM178" s="340"/>
      <c r="CN178" s="340"/>
      <c r="CO178" s="378" t="str">
        <f t="shared" si="38"/>
        <v xml:space="preserve"> </v>
      </c>
      <c r="CP178" s="340"/>
      <c r="CQ178" s="340"/>
      <c r="CR178" s="340"/>
      <c r="CS178" s="378" t="str">
        <f t="shared" si="32"/>
        <v xml:space="preserve"> </v>
      </c>
      <c r="CT178" s="340"/>
      <c r="CU178" s="340"/>
      <c r="CV178" s="340"/>
      <c r="CW178" s="340"/>
      <c r="CX178" s="340"/>
      <c r="CY178" s="340"/>
      <c r="CZ178" s="340"/>
      <c r="DA178" s="340"/>
      <c r="DB178" s="340"/>
    </row>
    <row r="179" spans="1:106" x14ac:dyDescent="0.25">
      <c r="A179" s="340"/>
      <c r="B179" s="340"/>
      <c r="C179" s="340"/>
      <c r="D179" s="340"/>
      <c r="E179" s="340"/>
      <c r="F179" s="340"/>
      <c r="G179" s="340"/>
      <c r="H179" s="340"/>
      <c r="I179" s="340"/>
      <c r="J179" s="340"/>
      <c r="K179" s="340"/>
      <c r="L179" s="340"/>
      <c r="M179" s="340"/>
      <c r="N179" s="340"/>
      <c r="O179" s="381" t="str">
        <f t="shared" si="33"/>
        <v xml:space="preserve"> </v>
      </c>
      <c r="P179" s="340"/>
      <c r="Q179" s="340"/>
      <c r="R179" s="340"/>
      <c r="S179" s="341"/>
      <c r="T179" s="341"/>
      <c r="U179" s="341"/>
      <c r="V179" s="341"/>
      <c r="W179" s="341"/>
      <c r="X179" s="341"/>
      <c r="Y179" s="341"/>
      <c r="Z179" s="341"/>
      <c r="AA179" s="341"/>
      <c r="AB179" s="341"/>
      <c r="AC179" s="341"/>
      <c r="AD179" s="341"/>
      <c r="AE179" s="341"/>
      <c r="AF179" s="341"/>
      <c r="AG179" s="341"/>
      <c r="AH179" s="341"/>
      <c r="AI179" s="341"/>
      <c r="AJ179" s="341"/>
      <c r="AK179" s="341"/>
      <c r="AL179" s="341"/>
      <c r="AM179" s="341"/>
      <c r="AN179" s="341"/>
      <c r="AO179" s="341"/>
      <c r="AP179" s="341"/>
      <c r="AQ179" s="341"/>
      <c r="AR179" s="341"/>
      <c r="AS179" s="341"/>
      <c r="AT179" s="341"/>
      <c r="AU179" s="341"/>
      <c r="AV179" s="341"/>
      <c r="AW179" s="341"/>
      <c r="AX179" s="341"/>
      <c r="AY179" s="341"/>
      <c r="AZ179" s="341"/>
      <c r="BA179" s="341"/>
      <c r="BB179" s="341"/>
      <c r="BC179" s="341"/>
      <c r="BD179" s="341"/>
      <c r="BE179" s="341"/>
      <c r="BF179" s="341"/>
      <c r="BG179" s="341"/>
      <c r="BH179" s="341"/>
      <c r="BI179" s="341"/>
      <c r="BJ179" s="341"/>
      <c r="BK179" s="341"/>
      <c r="BL179" s="341"/>
      <c r="BM179" s="341"/>
      <c r="BN179" s="341"/>
      <c r="BO179" s="341"/>
      <c r="BP179" s="341"/>
      <c r="BQ179" s="341"/>
      <c r="BR179" s="341"/>
      <c r="BS179" s="341"/>
      <c r="BT179" s="341"/>
      <c r="BU179" s="341"/>
      <c r="BV179" s="341"/>
      <c r="BW179" s="341"/>
      <c r="BX179" s="341"/>
      <c r="BY179" s="341"/>
      <c r="BZ179" s="341"/>
      <c r="CA179" s="341" t="s">
        <v>296</v>
      </c>
      <c r="CB179" s="341"/>
      <c r="CC179" s="378">
        <f t="shared" si="30"/>
        <v>0</v>
      </c>
      <c r="CD179" s="378">
        <f t="shared" si="34"/>
        <v>0</v>
      </c>
      <c r="CE179" s="378">
        <f t="shared" si="35"/>
        <v>0</v>
      </c>
      <c r="CF179" s="378">
        <f t="shared" si="31"/>
        <v>0</v>
      </c>
      <c r="CG179" s="340"/>
      <c r="CH179" s="340"/>
      <c r="CI179" s="340"/>
      <c r="CJ179" s="379" t="str">
        <f t="shared" si="39"/>
        <v xml:space="preserve"> </v>
      </c>
      <c r="CK179" s="340"/>
      <c r="CL179" s="379" t="str">
        <f t="shared" si="37"/>
        <v xml:space="preserve"> </v>
      </c>
      <c r="CM179" s="340"/>
      <c r="CN179" s="340"/>
      <c r="CO179" s="378" t="str">
        <f t="shared" si="38"/>
        <v xml:space="preserve"> </v>
      </c>
      <c r="CP179" s="340"/>
      <c r="CQ179" s="340"/>
      <c r="CR179" s="340"/>
      <c r="CS179" s="378" t="str">
        <f t="shared" si="32"/>
        <v xml:space="preserve"> </v>
      </c>
      <c r="CT179" s="340"/>
      <c r="CU179" s="340"/>
      <c r="CV179" s="340"/>
      <c r="CW179" s="340"/>
      <c r="CX179" s="340"/>
      <c r="CY179" s="340"/>
      <c r="CZ179" s="340"/>
      <c r="DA179" s="340"/>
      <c r="DB179" s="340"/>
    </row>
    <row r="180" spans="1:106" x14ac:dyDescent="0.25">
      <c r="A180" s="340"/>
      <c r="B180" s="340"/>
      <c r="C180" s="340"/>
      <c r="D180" s="340"/>
      <c r="E180" s="340"/>
      <c r="F180" s="340"/>
      <c r="G180" s="340"/>
      <c r="H180" s="340"/>
      <c r="I180" s="340"/>
      <c r="J180" s="340"/>
      <c r="K180" s="340"/>
      <c r="L180" s="340"/>
      <c r="M180" s="340"/>
      <c r="N180" s="340"/>
      <c r="O180" s="381" t="str">
        <f t="shared" si="33"/>
        <v xml:space="preserve"> </v>
      </c>
      <c r="P180" s="340"/>
      <c r="Q180" s="340"/>
      <c r="R180" s="340"/>
      <c r="S180" s="341"/>
      <c r="T180" s="341"/>
      <c r="U180" s="341"/>
      <c r="V180" s="341"/>
      <c r="W180" s="341"/>
      <c r="X180" s="341"/>
      <c r="Y180" s="341"/>
      <c r="Z180" s="341"/>
      <c r="AA180" s="341"/>
      <c r="AB180" s="341"/>
      <c r="AC180" s="341"/>
      <c r="AD180" s="341"/>
      <c r="AE180" s="341"/>
      <c r="AF180" s="341"/>
      <c r="AG180" s="341"/>
      <c r="AH180" s="341"/>
      <c r="AI180" s="341"/>
      <c r="AJ180" s="341"/>
      <c r="AK180" s="341"/>
      <c r="AL180" s="341"/>
      <c r="AM180" s="341"/>
      <c r="AN180" s="341"/>
      <c r="AO180" s="341"/>
      <c r="AP180" s="341"/>
      <c r="AQ180" s="341"/>
      <c r="AR180" s="341"/>
      <c r="AS180" s="341"/>
      <c r="AT180" s="341"/>
      <c r="AU180" s="341"/>
      <c r="AV180" s="341"/>
      <c r="AW180" s="341"/>
      <c r="AX180" s="341"/>
      <c r="AY180" s="341"/>
      <c r="AZ180" s="341"/>
      <c r="BA180" s="341"/>
      <c r="BB180" s="341"/>
      <c r="BC180" s="341"/>
      <c r="BD180" s="341"/>
      <c r="BE180" s="341"/>
      <c r="BF180" s="341"/>
      <c r="BG180" s="341"/>
      <c r="BH180" s="341"/>
      <c r="BI180" s="341"/>
      <c r="BJ180" s="341"/>
      <c r="BK180" s="341"/>
      <c r="BL180" s="341"/>
      <c r="BM180" s="341"/>
      <c r="BN180" s="341"/>
      <c r="BO180" s="341"/>
      <c r="BP180" s="341"/>
      <c r="BQ180" s="341"/>
      <c r="BR180" s="341"/>
      <c r="BS180" s="341"/>
      <c r="BT180" s="341"/>
      <c r="BU180" s="341"/>
      <c r="BV180" s="341"/>
      <c r="BW180" s="341"/>
      <c r="BX180" s="341"/>
      <c r="BY180" s="341"/>
      <c r="BZ180" s="341"/>
      <c r="CA180" s="341" t="s">
        <v>296</v>
      </c>
      <c r="CB180" s="341"/>
      <c r="CC180" s="378">
        <f t="shared" si="30"/>
        <v>0</v>
      </c>
      <c r="CD180" s="378">
        <f t="shared" si="34"/>
        <v>0</v>
      </c>
      <c r="CE180" s="378">
        <f t="shared" si="35"/>
        <v>0</v>
      </c>
      <c r="CF180" s="378">
        <f t="shared" si="31"/>
        <v>0</v>
      </c>
      <c r="CG180" s="340"/>
      <c r="CH180" s="340"/>
      <c r="CI180" s="340"/>
      <c r="CJ180" s="379" t="str">
        <f t="shared" si="39"/>
        <v xml:space="preserve"> </v>
      </c>
      <c r="CK180" s="340"/>
      <c r="CL180" s="379" t="str">
        <f t="shared" si="37"/>
        <v xml:space="preserve"> </v>
      </c>
      <c r="CM180" s="340"/>
      <c r="CN180" s="340"/>
      <c r="CO180" s="378" t="str">
        <f t="shared" si="38"/>
        <v xml:space="preserve"> </v>
      </c>
      <c r="CP180" s="340"/>
      <c r="CQ180" s="340"/>
      <c r="CR180" s="340"/>
      <c r="CS180" s="378" t="str">
        <f t="shared" si="32"/>
        <v xml:space="preserve"> </v>
      </c>
      <c r="CT180" s="340"/>
      <c r="CU180" s="340"/>
      <c r="CV180" s="340"/>
      <c r="CW180" s="340"/>
      <c r="CX180" s="340"/>
      <c r="CY180" s="340"/>
      <c r="CZ180" s="340"/>
      <c r="DA180" s="340"/>
      <c r="DB180" s="340"/>
    </row>
    <row r="181" spans="1:106" x14ac:dyDescent="0.25">
      <c r="A181" s="340"/>
      <c r="B181" s="340"/>
      <c r="C181" s="340"/>
      <c r="D181" s="340"/>
      <c r="E181" s="340"/>
      <c r="F181" s="340"/>
      <c r="G181" s="340"/>
      <c r="H181" s="340"/>
      <c r="I181" s="340"/>
      <c r="J181" s="340"/>
      <c r="K181" s="340"/>
      <c r="L181" s="340"/>
      <c r="M181" s="340"/>
      <c r="N181" s="340"/>
      <c r="O181" s="381" t="str">
        <f t="shared" si="33"/>
        <v xml:space="preserve"> </v>
      </c>
      <c r="P181" s="340"/>
      <c r="Q181" s="340"/>
      <c r="R181" s="340"/>
      <c r="S181" s="341"/>
      <c r="T181" s="341"/>
      <c r="U181" s="341"/>
      <c r="V181" s="341"/>
      <c r="W181" s="341"/>
      <c r="X181" s="341"/>
      <c r="Y181" s="341"/>
      <c r="Z181" s="341"/>
      <c r="AA181" s="341"/>
      <c r="AB181" s="341"/>
      <c r="AC181" s="341"/>
      <c r="AD181" s="341"/>
      <c r="AE181" s="341"/>
      <c r="AF181" s="341"/>
      <c r="AG181" s="341"/>
      <c r="AH181" s="341"/>
      <c r="AI181" s="341"/>
      <c r="AJ181" s="341"/>
      <c r="AK181" s="341"/>
      <c r="AL181" s="341"/>
      <c r="AM181" s="341"/>
      <c r="AN181" s="341"/>
      <c r="AO181" s="341"/>
      <c r="AP181" s="341"/>
      <c r="AQ181" s="341"/>
      <c r="AR181" s="341"/>
      <c r="AS181" s="341"/>
      <c r="AT181" s="341"/>
      <c r="AU181" s="341"/>
      <c r="AV181" s="341"/>
      <c r="AW181" s="341"/>
      <c r="AX181" s="341"/>
      <c r="AY181" s="341"/>
      <c r="AZ181" s="341"/>
      <c r="BA181" s="341"/>
      <c r="BB181" s="341"/>
      <c r="BC181" s="341"/>
      <c r="BD181" s="341"/>
      <c r="BE181" s="341"/>
      <c r="BF181" s="341"/>
      <c r="BG181" s="341"/>
      <c r="BH181" s="341"/>
      <c r="BI181" s="341"/>
      <c r="BJ181" s="341"/>
      <c r="BK181" s="341"/>
      <c r="BL181" s="341"/>
      <c r="BM181" s="341"/>
      <c r="BN181" s="341"/>
      <c r="BO181" s="341"/>
      <c r="BP181" s="341"/>
      <c r="BQ181" s="341"/>
      <c r="BR181" s="341"/>
      <c r="BS181" s="341"/>
      <c r="BT181" s="341"/>
      <c r="BU181" s="341"/>
      <c r="BV181" s="341"/>
      <c r="BW181" s="341"/>
      <c r="BX181" s="341"/>
      <c r="BY181" s="341"/>
      <c r="BZ181" s="341"/>
      <c r="CA181" s="341" t="s">
        <v>296</v>
      </c>
      <c r="CB181" s="341"/>
      <c r="CC181" s="378">
        <f t="shared" si="30"/>
        <v>0</v>
      </c>
      <c r="CD181" s="378">
        <f t="shared" si="34"/>
        <v>0</v>
      </c>
      <c r="CE181" s="378">
        <f t="shared" si="35"/>
        <v>0</v>
      </c>
      <c r="CF181" s="378">
        <f t="shared" si="31"/>
        <v>0</v>
      </c>
      <c r="CG181" s="340"/>
      <c r="CH181" s="340"/>
      <c r="CI181" s="340"/>
      <c r="CJ181" s="379" t="str">
        <f t="shared" si="39"/>
        <v xml:space="preserve"> </v>
      </c>
      <c r="CK181" s="340"/>
      <c r="CL181" s="379" t="str">
        <f t="shared" si="37"/>
        <v xml:space="preserve"> </v>
      </c>
      <c r="CM181" s="340"/>
      <c r="CN181" s="340"/>
      <c r="CO181" s="378" t="str">
        <f t="shared" si="38"/>
        <v xml:space="preserve"> </v>
      </c>
      <c r="CP181" s="340"/>
      <c r="CQ181" s="340"/>
      <c r="CR181" s="340"/>
      <c r="CS181" s="378" t="str">
        <f t="shared" si="32"/>
        <v xml:space="preserve"> </v>
      </c>
      <c r="CT181" s="340"/>
      <c r="CU181" s="340"/>
      <c r="CV181" s="340"/>
      <c r="CW181" s="340"/>
      <c r="CX181" s="340"/>
      <c r="CY181" s="340"/>
      <c r="CZ181" s="340"/>
      <c r="DA181" s="340"/>
      <c r="DB181" s="340"/>
    </row>
    <row r="182" spans="1:106" x14ac:dyDescent="0.25">
      <c r="A182" s="340"/>
      <c r="B182" s="340"/>
      <c r="C182" s="340"/>
      <c r="D182" s="340"/>
      <c r="E182" s="340"/>
      <c r="F182" s="340"/>
      <c r="G182" s="340"/>
      <c r="H182" s="340"/>
      <c r="I182" s="340"/>
      <c r="J182" s="340"/>
      <c r="K182" s="340"/>
      <c r="L182" s="340"/>
      <c r="M182" s="340"/>
      <c r="N182" s="340"/>
      <c r="O182" s="381" t="str">
        <f t="shared" si="33"/>
        <v xml:space="preserve"> </v>
      </c>
      <c r="P182" s="340"/>
      <c r="Q182" s="340"/>
      <c r="R182" s="340"/>
      <c r="S182" s="341"/>
      <c r="T182" s="341"/>
      <c r="U182" s="341"/>
      <c r="V182" s="341"/>
      <c r="W182" s="341"/>
      <c r="X182" s="341"/>
      <c r="Y182" s="341"/>
      <c r="Z182" s="341"/>
      <c r="AA182" s="341"/>
      <c r="AB182" s="341"/>
      <c r="AC182" s="341"/>
      <c r="AD182" s="341"/>
      <c r="AE182" s="341"/>
      <c r="AF182" s="341"/>
      <c r="AG182" s="341"/>
      <c r="AH182" s="341"/>
      <c r="AI182" s="341"/>
      <c r="AJ182" s="341"/>
      <c r="AK182" s="341"/>
      <c r="AL182" s="341"/>
      <c r="AM182" s="341"/>
      <c r="AN182" s="341"/>
      <c r="AO182" s="341"/>
      <c r="AP182" s="341"/>
      <c r="AQ182" s="341"/>
      <c r="AR182" s="341"/>
      <c r="AS182" s="341"/>
      <c r="AT182" s="341"/>
      <c r="AU182" s="341"/>
      <c r="AV182" s="341"/>
      <c r="AW182" s="341"/>
      <c r="AX182" s="341"/>
      <c r="AY182" s="341"/>
      <c r="AZ182" s="341"/>
      <c r="BA182" s="341"/>
      <c r="BB182" s="341"/>
      <c r="BC182" s="341"/>
      <c r="BD182" s="341"/>
      <c r="BE182" s="341"/>
      <c r="BF182" s="341"/>
      <c r="BG182" s="341"/>
      <c r="BH182" s="341"/>
      <c r="BI182" s="341"/>
      <c r="BJ182" s="341"/>
      <c r="BK182" s="341"/>
      <c r="BL182" s="341"/>
      <c r="BM182" s="341"/>
      <c r="BN182" s="341"/>
      <c r="BO182" s="341"/>
      <c r="BP182" s="341"/>
      <c r="BQ182" s="341"/>
      <c r="BR182" s="341"/>
      <c r="BS182" s="341"/>
      <c r="BT182" s="341"/>
      <c r="BU182" s="341"/>
      <c r="BV182" s="341"/>
      <c r="BW182" s="341"/>
      <c r="BX182" s="341"/>
      <c r="BY182" s="341"/>
      <c r="BZ182" s="341"/>
      <c r="CA182" s="341" t="s">
        <v>296</v>
      </c>
      <c r="CB182" s="341"/>
      <c r="CC182" s="378">
        <f t="shared" si="30"/>
        <v>0</v>
      </c>
      <c r="CD182" s="378">
        <f t="shared" si="34"/>
        <v>0</v>
      </c>
      <c r="CE182" s="378">
        <f t="shared" si="35"/>
        <v>0</v>
      </c>
      <c r="CF182" s="378">
        <f t="shared" si="31"/>
        <v>0</v>
      </c>
      <c r="CG182" s="340"/>
      <c r="CH182" s="340"/>
      <c r="CI182" s="340"/>
      <c r="CJ182" s="379" t="str">
        <f t="shared" si="39"/>
        <v xml:space="preserve"> </v>
      </c>
      <c r="CK182" s="340"/>
      <c r="CL182" s="379" t="str">
        <f t="shared" si="37"/>
        <v xml:space="preserve"> </v>
      </c>
      <c r="CM182" s="340"/>
      <c r="CN182" s="340"/>
      <c r="CO182" s="378" t="str">
        <f t="shared" si="38"/>
        <v xml:space="preserve"> </v>
      </c>
      <c r="CP182" s="340"/>
      <c r="CQ182" s="340"/>
      <c r="CR182" s="340"/>
      <c r="CS182" s="378" t="str">
        <f t="shared" si="32"/>
        <v xml:space="preserve"> </v>
      </c>
      <c r="CT182" s="340"/>
      <c r="CU182" s="340"/>
      <c r="CV182" s="340"/>
      <c r="CW182" s="340"/>
      <c r="CX182" s="340"/>
      <c r="CY182" s="340"/>
      <c r="CZ182" s="340"/>
      <c r="DA182" s="340"/>
      <c r="DB182" s="340"/>
    </row>
    <row r="183" spans="1:106" x14ac:dyDescent="0.25">
      <c r="A183" s="340"/>
      <c r="B183" s="340"/>
      <c r="C183" s="340"/>
      <c r="D183" s="340"/>
      <c r="E183" s="340"/>
      <c r="F183" s="340"/>
      <c r="G183" s="340"/>
      <c r="H183" s="340"/>
      <c r="I183" s="340"/>
      <c r="J183" s="340"/>
      <c r="K183" s="340"/>
      <c r="L183" s="340"/>
      <c r="M183" s="340"/>
      <c r="N183" s="340"/>
      <c r="O183" s="381" t="str">
        <f t="shared" si="33"/>
        <v xml:space="preserve"> </v>
      </c>
      <c r="P183" s="340"/>
      <c r="Q183" s="340"/>
      <c r="R183" s="340"/>
      <c r="S183" s="341"/>
      <c r="T183" s="341"/>
      <c r="U183" s="341"/>
      <c r="V183" s="341"/>
      <c r="W183" s="341"/>
      <c r="X183" s="341"/>
      <c r="Y183" s="341"/>
      <c r="Z183" s="341"/>
      <c r="AA183" s="341"/>
      <c r="AB183" s="341"/>
      <c r="AC183" s="341"/>
      <c r="AD183" s="341"/>
      <c r="AE183" s="341"/>
      <c r="AF183" s="341"/>
      <c r="AG183" s="341"/>
      <c r="AH183" s="341"/>
      <c r="AI183" s="341"/>
      <c r="AJ183" s="341"/>
      <c r="AK183" s="341"/>
      <c r="AL183" s="341"/>
      <c r="AM183" s="341"/>
      <c r="AN183" s="341"/>
      <c r="AO183" s="341"/>
      <c r="AP183" s="341"/>
      <c r="AQ183" s="341"/>
      <c r="AR183" s="341"/>
      <c r="AS183" s="341"/>
      <c r="AT183" s="341"/>
      <c r="AU183" s="341"/>
      <c r="AV183" s="341"/>
      <c r="AW183" s="341"/>
      <c r="AX183" s="341"/>
      <c r="AY183" s="341"/>
      <c r="AZ183" s="341"/>
      <c r="BA183" s="341"/>
      <c r="BB183" s="341"/>
      <c r="BC183" s="341"/>
      <c r="BD183" s="341"/>
      <c r="BE183" s="341"/>
      <c r="BF183" s="341"/>
      <c r="BG183" s="341"/>
      <c r="BH183" s="341"/>
      <c r="BI183" s="341"/>
      <c r="BJ183" s="341"/>
      <c r="BK183" s="341"/>
      <c r="BL183" s="341"/>
      <c r="BM183" s="341"/>
      <c r="BN183" s="341"/>
      <c r="BO183" s="341"/>
      <c r="BP183" s="341"/>
      <c r="BQ183" s="341"/>
      <c r="BR183" s="341"/>
      <c r="BS183" s="341"/>
      <c r="BT183" s="341"/>
      <c r="BU183" s="341"/>
      <c r="BV183" s="341"/>
      <c r="BW183" s="341"/>
      <c r="BX183" s="341"/>
      <c r="BY183" s="341"/>
      <c r="BZ183" s="341"/>
      <c r="CA183" s="341" t="s">
        <v>296</v>
      </c>
      <c r="CB183" s="341"/>
      <c r="CC183" s="378">
        <f t="shared" si="30"/>
        <v>0</v>
      </c>
      <c r="CD183" s="378">
        <f t="shared" si="34"/>
        <v>0</v>
      </c>
      <c r="CE183" s="378">
        <f t="shared" si="35"/>
        <v>0</v>
      </c>
      <c r="CF183" s="378">
        <f t="shared" si="31"/>
        <v>0</v>
      </c>
      <c r="CG183" s="340"/>
      <c r="CH183" s="340"/>
      <c r="CI183" s="340"/>
      <c r="CJ183" s="379" t="str">
        <f t="shared" si="39"/>
        <v xml:space="preserve"> </v>
      </c>
      <c r="CK183" s="340"/>
      <c r="CL183" s="379" t="str">
        <f t="shared" si="37"/>
        <v xml:space="preserve"> </v>
      </c>
      <c r="CM183" s="340"/>
      <c r="CN183" s="340"/>
      <c r="CO183" s="378" t="str">
        <f t="shared" si="38"/>
        <v xml:space="preserve"> </v>
      </c>
      <c r="CP183" s="340"/>
      <c r="CQ183" s="340"/>
      <c r="CR183" s="340"/>
      <c r="CS183" s="378" t="str">
        <f t="shared" si="32"/>
        <v xml:space="preserve"> </v>
      </c>
      <c r="CT183" s="340"/>
      <c r="CU183" s="340"/>
      <c r="CV183" s="340"/>
      <c r="CW183" s="340"/>
      <c r="CX183" s="340"/>
      <c r="CY183" s="340"/>
      <c r="CZ183" s="340"/>
      <c r="DA183" s="340"/>
      <c r="DB183" s="340"/>
    </row>
    <row r="184" spans="1:106" x14ac:dyDescent="0.25">
      <c r="A184" s="340"/>
      <c r="B184" s="340"/>
      <c r="C184" s="340"/>
      <c r="D184" s="340"/>
      <c r="E184" s="340"/>
      <c r="F184" s="340"/>
      <c r="G184" s="340"/>
      <c r="H184" s="340"/>
      <c r="I184" s="340"/>
      <c r="J184" s="340"/>
      <c r="K184" s="340"/>
      <c r="L184" s="340"/>
      <c r="M184" s="340"/>
      <c r="N184" s="340"/>
      <c r="O184" s="381" t="str">
        <f t="shared" si="33"/>
        <v xml:space="preserve"> </v>
      </c>
      <c r="P184" s="340"/>
      <c r="Q184" s="340"/>
      <c r="R184" s="340"/>
      <c r="S184" s="341"/>
      <c r="T184" s="341"/>
      <c r="U184" s="341"/>
      <c r="V184" s="341"/>
      <c r="W184" s="341"/>
      <c r="X184" s="341"/>
      <c r="Y184" s="341"/>
      <c r="Z184" s="341"/>
      <c r="AA184" s="341"/>
      <c r="AB184" s="341"/>
      <c r="AC184" s="341"/>
      <c r="AD184" s="341"/>
      <c r="AE184" s="341"/>
      <c r="AF184" s="341"/>
      <c r="AG184" s="341"/>
      <c r="AH184" s="341"/>
      <c r="AI184" s="341"/>
      <c r="AJ184" s="341"/>
      <c r="AK184" s="341"/>
      <c r="AL184" s="341"/>
      <c r="AM184" s="341"/>
      <c r="AN184" s="341"/>
      <c r="AO184" s="341"/>
      <c r="AP184" s="341"/>
      <c r="AQ184" s="341"/>
      <c r="AR184" s="341"/>
      <c r="AS184" s="341"/>
      <c r="AT184" s="341"/>
      <c r="AU184" s="341"/>
      <c r="AV184" s="341"/>
      <c r="AW184" s="341"/>
      <c r="AX184" s="341"/>
      <c r="AY184" s="341"/>
      <c r="AZ184" s="341"/>
      <c r="BA184" s="341"/>
      <c r="BB184" s="341"/>
      <c r="BC184" s="341"/>
      <c r="BD184" s="341"/>
      <c r="BE184" s="341"/>
      <c r="BF184" s="341"/>
      <c r="BG184" s="341"/>
      <c r="BH184" s="341"/>
      <c r="BI184" s="341"/>
      <c r="BJ184" s="341"/>
      <c r="BK184" s="341"/>
      <c r="BL184" s="341"/>
      <c r="BM184" s="341"/>
      <c r="BN184" s="341"/>
      <c r="BO184" s="341"/>
      <c r="BP184" s="341"/>
      <c r="BQ184" s="341"/>
      <c r="BR184" s="341"/>
      <c r="BS184" s="341"/>
      <c r="BT184" s="341"/>
      <c r="BU184" s="341"/>
      <c r="BV184" s="341"/>
      <c r="BW184" s="341"/>
      <c r="BX184" s="341"/>
      <c r="BY184" s="341"/>
      <c r="BZ184" s="341"/>
      <c r="CA184" s="341" t="s">
        <v>296</v>
      </c>
      <c r="CB184" s="341"/>
      <c r="CC184" s="378">
        <f t="shared" si="30"/>
        <v>0</v>
      </c>
      <c r="CD184" s="378">
        <f t="shared" si="34"/>
        <v>0</v>
      </c>
      <c r="CE184" s="378">
        <f t="shared" si="35"/>
        <v>0</v>
      </c>
      <c r="CF184" s="378">
        <f t="shared" si="31"/>
        <v>0</v>
      </c>
      <c r="CG184" s="340"/>
      <c r="CH184" s="340"/>
      <c r="CI184" s="340"/>
      <c r="CJ184" s="379" t="str">
        <f t="shared" si="39"/>
        <v xml:space="preserve"> </v>
      </c>
      <c r="CK184" s="340"/>
      <c r="CL184" s="379" t="str">
        <f t="shared" si="37"/>
        <v xml:space="preserve"> </v>
      </c>
      <c r="CM184" s="340"/>
      <c r="CN184" s="340"/>
      <c r="CO184" s="378" t="str">
        <f t="shared" si="38"/>
        <v xml:space="preserve"> </v>
      </c>
      <c r="CP184" s="340"/>
      <c r="CQ184" s="340"/>
      <c r="CR184" s="340"/>
      <c r="CS184" s="378" t="str">
        <f t="shared" si="32"/>
        <v xml:space="preserve"> </v>
      </c>
      <c r="CT184" s="340"/>
      <c r="CU184" s="340"/>
      <c r="CV184" s="340"/>
      <c r="CW184" s="340"/>
      <c r="CX184" s="340"/>
      <c r="CY184" s="340"/>
      <c r="CZ184" s="340"/>
      <c r="DA184" s="340"/>
      <c r="DB184" s="340"/>
    </row>
    <row r="185" spans="1:106" x14ac:dyDescent="0.25">
      <c r="A185" s="340"/>
      <c r="B185" s="340"/>
      <c r="C185" s="340"/>
      <c r="D185" s="340"/>
      <c r="E185" s="340"/>
      <c r="F185" s="340"/>
      <c r="G185" s="340"/>
      <c r="H185" s="340"/>
      <c r="I185" s="340"/>
      <c r="J185" s="340"/>
      <c r="K185" s="340"/>
      <c r="L185" s="340"/>
      <c r="M185" s="340"/>
      <c r="N185" s="340"/>
      <c r="O185" s="381" t="str">
        <f t="shared" si="33"/>
        <v xml:space="preserve"> </v>
      </c>
      <c r="P185" s="340"/>
      <c r="Q185" s="340"/>
      <c r="R185" s="340"/>
      <c r="S185" s="341"/>
      <c r="T185" s="341"/>
      <c r="U185" s="341"/>
      <c r="V185" s="341"/>
      <c r="W185" s="341"/>
      <c r="X185" s="341"/>
      <c r="Y185" s="341"/>
      <c r="Z185" s="341"/>
      <c r="AA185" s="341"/>
      <c r="AB185" s="341"/>
      <c r="AC185" s="341"/>
      <c r="AD185" s="341"/>
      <c r="AE185" s="341"/>
      <c r="AF185" s="341"/>
      <c r="AG185" s="341"/>
      <c r="AH185" s="341"/>
      <c r="AI185" s="341"/>
      <c r="AJ185" s="341"/>
      <c r="AK185" s="341"/>
      <c r="AL185" s="341"/>
      <c r="AM185" s="341"/>
      <c r="AN185" s="341"/>
      <c r="AO185" s="341"/>
      <c r="AP185" s="341"/>
      <c r="AQ185" s="341"/>
      <c r="AR185" s="341"/>
      <c r="AS185" s="341"/>
      <c r="AT185" s="341"/>
      <c r="AU185" s="341"/>
      <c r="AV185" s="341"/>
      <c r="AW185" s="341"/>
      <c r="AX185" s="341"/>
      <c r="AY185" s="341"/>
      <c r="AZ185" s="341"/>
      <c r="BA185" s="341"/>
      <c r="BB185" s="341"/>
      <c r="BC185" s="341"/>
      <c r="BD185" s="341"/>
      <c r="BE185" s="341"/>
      <c r="BF185" s="341"/>
      <c r="BG185" s="341"/>
      <c r="BH185" s="341"/>
      <c r="BI185" s="341"/>
      <c r="BJ185" s="341"/>
      <c r="BK185" s="341"/>
      <c r="BL185" s="341"/>
      <c r="BM185" s="341"/>
      <c r="BN185" s="341"/>
      <c r="BO185" s="341"/>
      <c r="BP185" s="341"/>
      <c r="BQ185" s="341"/>
      <c r="BR185" s="341"/>
      <c r="BS185" s="341"/>
      <c r="BT185" s="341"/>
      <c r="BU185" s="341"/>
      <c r="BV185" s="341"/>
      <c r="BW185" s="341"/>
      <c r="BX185" s="341"/>
      <c r="BY185" s="341"/>
      <c r="BZ185" s="341"/>
      <c r="CA185" s="341" t="s">
        <v>296</v>
      </c>
      <c r="CB185" s="341"/>
      <c r="CC185" s="378">
        <f t="shared" si="30"/>
        <v>0</v>
      </c>
      <c r="CD185" s="378">
        <f t="shared" si="34"/>
        <v>0</v>
      </c>
      <c r="CE185" s="378">
        <f t="shared" si="35"/>
        <v>0</v>
      </c>
      <c r="CF185" s="378">
        <f t="shared" si="31"/>
        <v>0</v>
      </c>
      <c r="CG185" s="340"/>
      <c r="CH185" s="340"/>
      <c r="CI185" s="340"/>
      <c r="CJ185" s="379" t="str">
        <f t="shared" si="39"/>
        <v xml:space="preserve"> </v>
      </c>
      <c r="CK185" s="340"/>
      <c r="CL185" s="379" t="str">
        <f t="shared" si="37"/>
        <v xml:space="preserve"> </v>
      </c>
      <c r="CM185" s="340"/>
      <c r="CN185" s="340"/>
      <c r="CO185" s="378" t="str">
        <f t="shared" si="38"/>
        <v xml:space="preserve"> </v>
      </c>
      <c r="CP185" s="340"/>
      <c r="CQ185" s="340"/>
      <c r="CR185" s="340"/>
      <c r="CS185" s="378" t="str">
        <f t="shared" si="32"/>
        <v xml:space="preserve"> </v>
      </c>
      <c r="CT185" s="340"/>
      <c r="CU185" s="340"/>
      <c r="CV185" s="340"/>
      <c r="CW185" s="340"/>
      <c r="CX185" s="340"/>
      <c r="CY185" s="340"/>
      <c r="CZ185" s="340"/>
      <c r="DA185" s="340"/>
      <c r="DB185" s="340"/>
    </row>
    <row r="186" spans="1:106" x14ac:dyDescent="0.25">
      <c r="A186" s="340"/>
      <c r="B186" s="340"/>
      <c r="C186" s="340"/>
      <c r="D186" s="340"/>
      <c r="E186" s="340"/>
      <c r="F186" s="340"/>
      <c r="G186" s="340"/>
      <c r="H186" s="340"/>
      <c r="I186" s="340"/>
      <c r="J186" s="340"/>
      <c r="K186" s="340"/>
      <c r="L186" s="340"/>
      <c r="M186" s="340"/>
      <c r="N186" s="340"/>
      <c r="O186" s="381" t="str">
        <f t="shared" si="33"/>
        <v xml:space="preserve"> </v>
      </c>
      <c r="P186" s="340"/>
      <c r="Q186" s="340"/>
      <c r="R186" s="340"/>
      <c r="S186" s="341"/>
      <c r="T186" s="341"/>
      <c r="U186" s="341"/>
      <c r="V186" s="341"/>
      <c r="W186" s="341"/>
      <c r="X186" s="341"/>
      <c r="Y186" s="341"/>
      <c r="Z186" s="341"/>
      <c r="AA186" s="341"/>
      <c r="AB186" s="341"/>
      <c r="AC186" s="341"/>
      <c r="AD186" s="341"/>
      <c r="AE186" s="341"/>
      <c r="AF186" s="341"/>
      <c r="AG186" s="341"/>
      <c r="AH186" s="341"/>
      <c r="AI186" s="341"/>
      <c r="AJ186" s="341"/>
      <c r="AK186" s="341"/>
      <c r="AL186" s="341"/>
      <c r="AM186" s="341"/>
      <c r="AN186" s="341"/>
      <c r="AO186" s="341"/>
      <c r="AP186" s="341"/>
      <c r="AQ186" s="341"/>
      <c r="AR186" s="341"/>
      <c r="AS186" s="341"/>
      <c r="AT186" s="341"/>
      <c r="AU186" s="341"/>
      <c r="AV186" s="341"/>
      <c r="AW186" s="341"/>
      <c r="AX186" s="341"/>
      <c r="AY186" s="341"/>
      <c r="AZ186" s="341"/>
      <c r="BA186" s="341"/>
      <c r="BB186" s="341"/>
      <c r="BC186" s="341"/>
      <c r="BD186" s="341"/>
      <c r="BE186" s="341"/>
      <c r="BF186" s="341"/>
      <c r="BG186" s="341"/>
      <c r="BH186" s="341"/>
      <c r="BI186" s="341"/>
      <c r="BJ186" s="341"/>
      <c r="BK186" s="341"/>
      <c r="BL186" s="341"/>
      <c r="BM186" s="341"/>
      <c r="BN186" s="341"/>
      <c r="BO186" s="341"/>
      <c r="BP186" s="341"/>
      <c r="BQ186" s="341"/>
      <c r="BR186" s="341"/>
      <c r="BS186" s="341"/>
      <c r="BT186" s="341"/>
      <c r="BU186" s="341"/>
      <c r="BV186" s="341"/>
      <c r="BW186" s="341"/>
      <c r="BX186" s="341"/>
      <c r="BY186" s="341"/>
      <c r="BZ186" s="341"/>
      <c r="CA186" s="341" t="s">
        <v>296</v>
      </c>
      <c r="CB186" s="341"/>
      <c r="CC186" s="378">
        <f t="shared" si="30"/>
        <v>0</v>
      </c>
      <c r="CD186" s="378">
        <f t="shared" si="34"/>
        <v>0</v>
      </c>
      <c r="CE186" s="378">
        <f t="shared" si="35"/>
        <v>0</v>
      </c>
      <c r="CF186" s="378">
        <f t="shared" si="31"/>
        <v>0</v>
      </c>
      <c r="CG186" s="340"/>
      <c r="CH186" s="340"/>
      <c r="CI186" s="340"/>
      <c r="CJ186" s="379" t="str">
        <f t="shared" si="39"/>
        <v xml:space="preserve"> </v>
      </c>
      <c r="CK186" s="340"/>
      <c r="CL186" s="379" t="str">
        <f t="shared" si="37"/>
        <v xml:space="preserve"> </v>
      </c>
      <c r="CM186" s="340"/>
      <c r="CN186" s="340"/>
      <c r="CO186" s="378" t="str">
        <f t="shared" si="38"/>
        <v xml:space="preserve"> </v>
      </c>
      <c r="CP186" s="340"/>
      <c r="CQ186" s="340"/>
      <c r="CR186" s="340"/>
      <c r="CS186" s="378" t="str">
        <f t="shared" si="32"/>
        <v xml:space="preserve"> </v>
      </c>
      <c r="CT186" s="340"/>
      <c r="CU186" s="340"/>
      <c r="CV186" s="340"/>
      <c r="CW186" s="340"/>
      <c r="CX186" s="340"/>
      <c r="CY186" s="340"/>
      <c r="CZ186" s="340"/>
      <c r="DA186" s="340"/>
      <c r="DB186" s="340"/>
    </row>
    <row r="187" spans="1:106" x14ac:dyDescent="0.25">
      <c r="A187" s="340"/>
      <c r="B187" s="340"/>
      <c r="C187" s="340"/>
      <c r="D187" s="340"/>
      <c r="E187" s="340"/>
      <c r="F187" s="340"/>
      <c r="G187" s="340"/>
      <c r="H187" s="340"/>
      <c r="I187" s="340"/>
      <c r="J187" s="340"/>
      <c r="K187" s="340"/>
      <c r="L187" s="340"/>
      <c r="M187" s="340"/>
      <c r="N187" s="340"/>
      <c r="O187" s="381" t="str">
        <f t="shared" si="33"/>
        <v xml:space="preserve"> </v>
      </c>
      <c r="P187" s="340"/>
      <c r="Q187" s="340"/>
      <c r="R187" s="340"/>
      <c r="S187" s="341"/>
      <c r="T187" s="341"/>
      <c r="U187" s="341"/>
      <c r="V187" s="341"/>
      <c r="W187" s="341"/>
      <c r="X187" s="341"/>
      <c r="Y187" s="341"/>
      <c r="Z187" s="341"/>
      <c r="AA187" s="341"/>
      <c r="AB187" s="341"/>
      <c r="AC187" s="341"/>
      <c r="AD187" s="341"/>
      <c r="AE187" s="341"/>
      <c r="AF187" s="341"/>
      <c r="AG187" s="341"/>
      <c r="AH187" s="341"/>
      <c r="AI187" s="341"/>
      <c r="AJ187" s="341"/>
      <c r="AK187" s="341"/>
      <c r="AL187" s="341"/>
      <c r="AM187" s="341"/>
      <c r="AN187" s="341"/>
      <c r="AO187" s="341"/>
      <c r="AP187" s="341"/>
      <c r="AQ187" s="341"/>
      <c r="AR187" s="341"/>
      <c r="AS187" s="341"/>
      <c r="AT187" s="341"/>
      <c r="AU187" s="341"/>
      <c r="AV187" s="341"/>
      <c r="AW187" s="341"/>
      <c r="AX187" s="341"/>
      <c r="AY187" s="341"/>
      <c r="AZ187" s="341"/>
      <c r="BA187" s="341"/>
      <c r="BB187" s="341"/>
      <c r="BC187" s="341"/>
      <c r="BD187" s="341"/>
      <c r="BE187" s="341"/>
      <c r="BF187" s="341"/>
      <c r="BG187" s="341"/>
      <c r="BH187" s="341"/>
      <c r="BI187" s="341"/>
      <c r="BJ187" s="341"/>
      <c r="BK187" s="341"/>
      <c r="BL187" s="341"/>
      <c r="BM187" s="341"/>
      <c r="BN187" s="341"/>
      <c r="BO187" s="341"/>
      <c r="BP187" s="341"/>
      <c r="BQ187" s="341"/>
      <c r="BR187" s="341"/>
      <c r="BS187" s="341"/>
      <c r="BT187" s="341"/>
      <c r="BU187" s="341"/>
      <c r="BV187" s="341"/>
      <c r="BW187" s="341"/>
      <c r="BX187" s="341"/>
      <c r="BY187" s="341"/>
      <c r="BZ187" s="341"/>
      <c r="CA187" s="341" t="s">
        <v>296</v>
      </c>
      <c r="CB187" s="341"/>
      <c r="CC187" s="378">
        <f t="shared" si="30"/>
        <v>0</v>
      </c>
      <c r="CD187" s="378">
        <f t="shared" si="34"/>
        <v>0</v>
      </c>
      <c r="CE187" s="378">
        <f t="shared" si="35"/>
        <v>0</v>
      </c>
      <c r="CF187" s="378">
        <f t="shared" si="31"/>
        <v>0</v>
      </c>
      <c r="CG187" s="340"/>
      <c r="CH187" s="340"/>
      <c r="CI187" s="340"/>
      <c r="CJ187" s="379" t="str">
        <f t="shared" si="39"/>
        <v xml:space="preserve"> </v>
      </c>
      <c r="CK187" s="340"/>
      <c r="CL187" s="379" t="str">
        <f t="shared" si="37"/>
        <v xml:space="preserve"> </v>
      </c>
      <c r="CM187" s="340"/>
      <c r="CN187" s="340"/>
      <c r="CO187" s="378" t="str">
        <f t="shared" si="38"/>
        <v xml:space="preserve"> </v>
      </c>
      <c r="CP187" s="340"/>
      <c r="CQ187" s="340"/>
      <c r="CR187" s="340"/>
      <c r="CS187" s="378" t="str">
        <f t="shared" si="32"/>
        <v xml:space="preserve"> </v>
      </c>
      <c r="CT187" s="340"/>
      <c r="CU187" s="340"/>
      <c r="CV187" s="340"/>
      <c r="CW187" s="340"/>
      <c r="CX187" s="340"/>
      <c r="CY187" s="340"/>
      <c r="CZ187" s="340"/>
      <c r="DA187" s="340"/>
      <c r="DB187" s="340"/>
    </row>
    <row r="188" spans="1:106" x14ac:dyDescent="0.25">
      <c r="A188" s="340"/>
      <c r="B188" s="340"/>
      <c r="C188" s="340"/>
      <c r="D188" s="340"/>
      <c r="E188" s="340"/>
      <c r="F188" s="340"/>
      <c r="G188" s="340"/>
      <c r="H188" s="340"/>
      <c r="I188" s="340"/>
      <c r="J188" s="340"/>
      <c r="K188" s="340"/>
      <c r="L188" s="340"/>
      <c r="M188" s="340"/>
      <c r="N188" s="340"/>
      <c r="O188" s="381" t="str">
        <f t="shared" si="33"/>
        <v xml:space="preserve"> </v>
      </c>
      <c r="P188" s="340"/>
      <c r="Q188" s="340"/>
      <c r="R188" s="340"/>
      <c r="S188" s="341"/>
      <c r="T188" s="341"/>
      <c r="U188" s="341"/>
      <c r="V188" s="341"/>
      <c r="W188" s="341"/>
      <c r="X188" s="341"/>
      <c r="Y188" s="341"/>
      <c r="Z188" s="341"/>
      <c r="AA188" s="341"/>
      <c r="AB188" s="341"/>
      <c r="AC188" s="341"/>
      <c r="AD188" s="341"/>
      <c r="AE188" s="341"/>
      <c r="AF188" s="341"/>
      <c r="AG188" s="341"/>
      <c r="AH188" s="341"/>
      <c r="AI188" s="341"/>
      <c r="AJ188" s="341"/>
      <c r="AK188" s="341"/>
      <c r="AL188" s="341"/>
      <c r="AM188" s="341"/>
      <c r="AN188" s="341"/>
      <c r="AO188" s="341"/>
      <c r="AP188" s="341"/>
      <c r="AQ188" s="341"/>
      <c r="AR188" s="341"/>
      <c r="AS188" s="341"/>
      <c r="AT188" s="341"/>
      <c r="AU188" s="341"/>
      <c r="AV188" s="341"/>
      <c r="AW188" s="341"/>
      <c r="AX188" s="341"/>
      <c r="AY188" s="341"/>
      <c r="AZ188" s="341"/>
      <c r="BA188" s="341"/>
      <c r="BB188" s="341"/>
      <c r="BC188" s="341"/>
      <c r="BD188" s="341"/>
      <c r="BE188" s="341"/>
      <c r="BF188" s="341"/>
      <c r="BG188" s="341"/>
      <c r="BH188" s="341"/>
      <c r="BI188" s="341"/>
      <c r="BJ188" s="341"/>
      <c r="BK188" s="341"/>
      <c r="BL188" s="341"/>
      <c r="BM188" s="341"/>
      <c r="BN188" s="341"/>
      <c r="BO188" s="341"/>
      <c r="BP188" s="341"/>
      <c r="BQ188" s="341"/>
      <c r="BR188" s="341"/>
      <c r="BS188" s="341"/>
      <c r="BT188" s="341"/>
      <c r="BU188" s="341"/>
      <c r="BV188" s="341"/>
      <c r="BW188" s="341"/>
      <c r="BX188" s="341"/>
      <c r="BY188" s="341"/>
      <c r="BZ188" s="341"/>
      <c r="CA188" s="341" t="s">
        <v>296</v>
      </c>
      <c r="CB188" s="341"/>
      <c r="CC188" s="378">
        <f t="shared" si="30"/>
        <v>0</v>
      </c>
      <c r="CD188" s="378">
        <f t="shared" si="34"/>
        <v>0</v>
      </c>
      <c r="CE188" s="378">
        <f t="shared" si="35"/>
        <v>0</v>
      </c>
      <c r="CF188" s="378">
        <f t="shared" si="31"/>
        <v>0</v>
      </c>
      <c r="CG188" s="340"/>
      <c r="CH188" s="340"/>
      <c r="CI188" s="340"/>
      <c r="CJ188" s="379" t="str">
        <f t="shared" si="39"/>
        <v xml:space="preserve"> </v>
      </c>
      <c r="CK188" s="340"/>
      <c r="CL188" s="379" t="str">
        <f t="shared" si="37"/>
        <v xml:space="preserve"> </v>
      </c>
      <c r="CM188" s="340"/>
      <c r="CN188" s="340"/>
      <c r="CO188" s="378" t="str">
        <f t="shared" si="38"/>
        <v xml:space="preserve"> </v>
      </c>
      <c r="CP188" s="340"/>
      <c r="CQ188" s="340"/>
      <c r="CR188" s="340"/>
      <c r="CS188" s="378" t="str">
        <f t="shared" si="32"/>
        <v xml:space="preserve"> </v>
      </c>
      <c r="CT188" s="340"/>
      <c r="CU188" s="340"/>
      <c r="CV188" s="340"/>
      <c r="CW188" s="340"/>
      <c r="CX188" s="340"/>
      <c r="CY188" s="340"/>
      <c r="CZ188" s="340"/>
      <c r="DA188" s="340"/>
      <c r="DB188" s="340"/>
    </row>
    <row r="189" spans="1:106" x14ac:dyDescent="0.25">
      <c r="A189" s="340"/>
      <c r="B189" s="340"/>
      <c r="C189" s="340"/>
      <c r="D189" s="340"/>
      <c r="E189" s="340"/>
      <c r="F189" s="340"/>
      <c r="G189" s="340"/>
      <c r="H189" s="340"/>
      <c r="I189" s="340"/>
      <c r="J189" s="340"/>
      <c r="K189" s="340"/>
      <c r="L189" s="340"/>
      <c r="M189" s="340"/>
      <c r="N189" s="340"/>
      <c r="O189" s="381" t="str">
        <f t="shared" si="33"/>
        <v xml:space="preserve"> </v>
      </c>
      <c r="P189" s="340"/>
      <c r="Q189" s="340"/>
      <c r="R189" s="340"/>
      <c r="S189" s="341"/>
      <c r="T189" s="341"/>
      <c r="U189" s="341"/>
      <c r="V189" s="341"/>
      <c r="W189" s="341"/>
      <c r="X189" s="341"/>
      <c r="Y189" s="341"/>
      <c r="Z189" s="341"/>
      <c r="AA189" s="341"/>
      <c r="AB189" s="341"/>
      <c r="AC189" s="341"/>
      <c r="AD189" s="341"/>
      <c r="AE189" s="341"/>
      <c r="AF189" s="341"/>
      <c r="AG189" s="341"/>
      <c r="AH189" s="341"/>
      <c r="AI189" s="341"/>
      <c r="AJ189" s="341"/>
      <c r="AK189" s="341"/>
      <c r="AL189" s="341"/>
      <c r="AM189" s="341"/>
      <c r="AN189" s="341"/>
      <c r="AO189" s="341"/>
      <c r="AP189" s="341"/>
      <c r="AQ189" s="341"/>
      <c r="AR189" s="341"/>
      <c r="AS189" s="341"/>
      <c r="AT189" s="341"/>
      <c r="AU189" s="341"/>
      <c r="AV189" s="341"/>
      <c r="AW189" s="341"/>
      <c r="AX189" s="341"/>
      <c r="AY189" s="341"/>
      <c r="AZ189" s="341"/>
      <c r="BA189" s="341"/>
      <c r="BB189" s="341"/>
      <c r="BC189" s="341"/>
      <c r="BD189" s="341"/>
      <c r="BE189" s="341"/>
      <c r="BF189" s="341"/>
      <c r="BG189" s="341"/>
      <c r="BH189" s="341"/>
      <c r="BI189" s="341"/>
      <c r="BJ189" s="341"/>
      <c r="BK189" s="341"/>
      <c r="BL189" s="341"/>
      <c r="BM189" s="341"/>
      <c r="BN189" s="341"/>
      <c r="BO189" s="341"/>
      <c r="BP189" s="341"/>
      <c r="BQ189" s="341"/>
      <c r="BR189" s="341"/>
      <c r="BS189" s="341"/>
      <c r="BT189" s="341"/>
      <c r="BU189" s="341"/>
      <c r="BV189" s="341"/>
      <c r="BW189" s="341"/>
      <c r="BX189" s="341"/>
      <c r="BY189" s="341"/>
      <c r="BZ189" s="341"/>
      <c r="CA189" s="341" t="s">
        <v>296</v>
      </c>
      <c r="CB189" s="341"/>
      <c r="CC189" s="378">
        <f t="shared" si="30"/>
        <v>0</v>
      </c>
      <c r="CD189" s="378">
        <f t="shared" si="34"/>
        <v>0</v>
      </c>
      <c r="CE189" s="378">
        <f t="shared" si="35"/>
        <v>0</v>
      </c>
      <c r="CF189" s="378">
        <f t="shared" si="31"/>
        <v>0</v>
      </c>
      <c r="CG189" s="340"/>
      <c r="CH189" s="340"/>
      <c r="CI189" s="340"/>
      <c r="CJ189" s="379" t="str">
        <f t="shared" si="39"/>
        <v xml:space="preserve"> </v>
      </c>
      <c r="CK189" s="340"/>
      <c r="CL189" s="379" t="str">
        <f t="shared" si="37"/>
        <v xml:space="preserve"> </v>
      </c>
      <c r="CM189" s="340"/>
      <c r="CN189" s="340"/>
      <c r="CO189" s="378" t="str">
        <f t="shared" si="38"/>
        <v xml:space="preserve"> </v>
      </c>
      <c r="CP189" s="340"/>
      <c r="CQ189" s="340"/>
      <c r="CR189" s="340"/>
      <c r="CS189" s="378" t="str">
        <f t="shared" si="32"/>
        <v xml:space="preserve"> </v>
      </c>
      <c r="CT189" s="340"/>
      <c r="CU189" s="340"/>
      <c r="CV189" s="340"/>
      <c r="CW189" s="340"/>
      <c r="CX189" s="340"/>
      <c r="CY189" s="340"/>
      <c r="CZ189" s="340"/>
      <c r="DA189" s="340"/>
      <c r="DB189" s="340"/>
    </row>
    <row r="190" spans="1:106" x14ac:dyDescent="0.25">
      <c r="A190" s="340"/>
      <c r="B190" s="340"/>
      <c r="C190" s="340"/>
      <c r="D190" s="340"/>
      <c r="E190" s="340"/>
      <c r="F190" s="340"/>
      <c r="G190" s="340"/>
      <c r="H190" s="340"/>
      <c r="I190" s="340"/>
      <c r="J190" s="340"/>
      <c r="K190" s="340"/>
      <c r="L190" s="340"/>
      <c r="M190" s="340"/>
      <c r="N190" s="340"/>
      <c r="O190" s="381" t="str">
        <f t="shared" si="33"/>
        <v xml:space="preserve"> </v>
      </c>
      <c r="P190" s="340"/>
      <c r="Q190" s="340"/>
      <c r="R190" s="340"/>
      <c r="S190" s="341"/>
      <c r="T190" s="341"/>
      <c r="U190" s="341"/>
      <c r="V190" s="341"/>
      <c r="W190" s="341"/>
      <c r="X190" s="341"/>
      <c r="Y190" s="341"/>
      <c r="Z190" s="341"/>
      <c r="AA190" s="341"/>
      <c r="AB190" s="341"/>
      <c r="AC190" s="341"/>
      <c r="AD190" s="341"/>
      <c r="AE190" s="341"/>
      <c r="AF190" s="341"/>
      <c r="AG190" s="341"/>
      <c r="AH190" s="341"/>
      <c r="AI190" s="341"/>
      <c r="AJ190" s="341"/>
      <c r="AK190" s="341"/>
      <c r="AL190" s="341"/>
      <c r="AM190" s="341"/>
      <c r="AN190" s="341"/>
      <c r="AO190" s="341"/>
      <c r="AP190" s="341"/>
      <c r="AQ190" s="341"/>
      <c r="AR190" s="341"/>
      <c r="AS190" s="341"/>
      <c r="AT190" s="341"/>
      <c r="AU190" s="341"/>
      <c r="AV190" s="341"/>
      <c r="AW190" s="341"/>
      <c r="AX190" s="341"/>
      <c r="AY190" s="341"/>
      <c r="AZ190" s="341"/>
      <c r="BA190" s="341"/>
      <c r="BB190" s="341"/>
      <c r="BC190" s="341"/>
      <c r="BD190" s="341"/>
      <c r="BE190" s="341"/>
      <c r="BF190" s="341"/>
      <c r="BG190" s="341"/>
      <c r="BH190" s="341"/>
      <c r="BI190" s="341"/>
      <c r="BJ190" s="341"/>
      <c r="BK190" s="341"/>
      <c r="BL190" s="341"/>
      <c r="BM190" s="341"/>
      <c r="BN190" s="341"/>
      <c r="BO190" s="341"/>
      <c r="BP190" s="341"/>
      <c r="BQ190" s="341"/>
      <c r="BR190" s="341"/>
      <c r="BS190" s="341"/>
      <c r="BT190" s="341"/>
      <c r="BU190" s="341"/>
      <c r="BV190" s="341"/>
      <c r="BW190" s="341"/>
      <c r="BX190" s="341"/>
      <c r="BY190" s="341"/>
      <c r="BZ190" s="341"/>
      <c r="CA190" s="341" t="s">
        <v>296</v>
      </c>
      <c r="CB190" s="341"/>
      <c r="CC190" s="378">
        <f t="shared" si="30"/>
        <v>0</v>
      </c>
      <c r="CD190" s="378">
        <f t="shared" si="34"/>
        <v>0</v>
      </c>
      <c r="CE190" s="378">
        <f t="shared" si="35"/>
        <v>0</v>
      </c>
      <c r="CF190" s="378">
        <f t="shared" si="31"/>
        <v>0</v>
      </c>
      <c r="CG190" s="340"/>
      <c r="CH190" s="340"/>
      <c r="CI190" s="340"/>
      <c r="CJ190" s="379" t="str">
        <f t="shared" si="39"/>
        <v xml:space="preserve"> </v>
      </c>
      <c r="CK190" s="340"/>
      <c r="CL190" s="379" t="str">
        <f t="shared" si="37"/>
        <v xml:space="preserve"> </v>
      </c>
      <c r="CM190" s="340"/>
      <c r="CN190" s="340"/>
      <c r="CO190" s="378" t="str">
        <f t="shared" si="38"/>
        <v xml:space="preserve"> </v>
      </c>
      <c r="CP190" s="340"/>
      <c r="CQ190" s="340"/>
      <c r="CR190" s="340"/>
      <c r="CS190" s="378" t="str">
        <f t="shared" si="32"/>
        <v xml:space="preserve"> </v>
      </c>
      <c r="CT190" s="340"/>
      <c r="CU190" s="340"/>
      <c r="CV190" s="340"/>
      <c r="CW190" s="340"/>
      <c r="CX190" s="340"/>
      <c r="CY190" s="340"/>
      <c r="CZ190" s="340"/>
      <c r="DA190" s="340"/>
      <c r="DB190" s="340"/>
    </row>
    <row r="191" spans="1:106" x14ac:dyDescent="0.25">
      <c r="A191" s="340"/>
      <c r="B191" s="340"/>
      <c r="C191" s="340"/>
      <c r="D191" s="340"/>
      <c r="E191" s="340"/>
      <c r="F191" s="340"/>
      <c r="G191" s="340"/>
      <c r="H191" s="340"/>
      <c r="I191" s="340"/>
      <c r="J191" s="340"/>
      <c r="K191" s="340"/>
      <c r="L191" s="340"/>
      <c r="M191" s="340"/>
      <c r="N191" s="340"/>
      <c r="O191" s="381" t="str">
        <f t="shared" si="33"/>
        <v xml:space="preserve"> </v>
      </c>
      <c r="P191" s="340"/>
      <c r="Q191" s="340"/>
      <c r="R191" s="340"/>
      <c r="S191" s="341"/>
      <c r="T191" s="341"/>
      <c r="U191" s="341"/>
      <c r="V191" s="341"/>
      <c r="W191" s="341"/>
      <c r="X191" s="341"/>
      <c r="Y191" s="341"/>
      <c r="Z191" s="341"/>
      <c r="AA191" s="341"/>
      <c r="AB191" s="341"/>
      <c r="AC191" s="341"/>
      <c r="AD191" s="341"/>
      <c r="AE191" s="341"/>
      <c r="AF191" s="341"/>
      <c r="AG191" s="341"/>
      <c r="AH191" s="341"/>
      <c r="AI191" s="341"/>
      <c r="AJ191" s="341"/>
      <c r="AK191" s="341"/>
      <c r="AL191" s="341"/>
      <c r="AM191" s="341"/>
      <c r="AN191" s="341"/>
      <c r="AO191" s="341"/>
      <c r="AP191" s="341"/>
      <c r="AQ191" s="341"/>
      <c r="AR191" s="341"/>
      <c r="AS191" s="341"/>
      <c r="AT191" s="341"/>
      <c r="AU191" s="341"/>
      <c r="AV191" s="341"/>
      <c r="AW191" s="341"/>
      <c r="AX191" s="341"/>
      <c r="AY191" s="341"/>
      <c r="AZ191" s="341"/>
      <c r="BA191" s="341"/>
      <c r="BB191" s="341"/>
      <c r="BC191" s="341"/>
      <c r="BD191" s="341"/>
      <c r="BE191" s="341"/>
      <c r="BF191" s="341"/>
      <c r="BG191" s="341"/>
      <c r="BH191" s="341"/>
      <c r="BI191" s="341"/>
      <c r="BJ191" s="341"/>
      <c r="BK191" s="341"/>
      <c r="BL191" s="341"/>
      <c r="BM191" s="341"/>
      <c r="BN191" s="341"/>
      <c r="BO191" s="341"/>
      <c r="BP191" s="341"/>
      <c r="BQ191" s="341"/>
      <c r="BR191" s="341"/>
      <c r="BS191" s="341"/>
      <c r="BT191" s="341"/>
      <c r="BU191" s="341"/>
      <c r="BV191" s="341"/>
      <c r="BW191" s="341"/>
      <c r="BX191" s="341"/>
      <c r="BY191" s="341"/>
      <c r="BZ191" s="341"/>
      <c r="CA191" s="341" t="s">
        <v>296</v>
      </c>
      <c r="CB191" s="341"/>
      <c r="CC191" s="378">
        <f t="shared" si="30"/>
        <v>0</v>
      </c>
      <c r="CD191" s="378">
        <f t="shared" si="34"/>
        <v>0</v>
      </c>
      <c r="CE191" s="378">
        <f t="shared" si="35"/>
        <v>0</v>
      </c>
      <c r="CF191" s="378">
        <f t="shared" si="31"/>
        <v>0</v>
      </c>
      <c r="CG191" s="340"/>
      <c r="CH191" s="340"/>
      <c r="CI191" s="340"/>
      <c r="CJ191" s="379" t="str">
        <f t="shared" si="39"/>
        <v xml:space="preserve"> </v>
      </c>
      <c r="CK191" s="340"/>
      <c r="CL191" s="379" t="str">
        <f t="shared" si="37"/>
        <v xml:space="preserve"> </v>
      </c>
      <c r="CM191" s="340"/>
      <c r="CN191" s="340"/>
      <c r="CO191" s="378" t="str">
        <f t="shared" si="38"/>
        <v xml:space="preserve"> </v>
      </c>
      <c r="CP191" s="340"/>
      <c r="CQ191" s="340"/>
      <c r="CR191" s="340"/>
      <c r="CS191" s="378" t="str">
        <f t="shared" si="32"/>
        <v xml:space="preserve"> </v>
      </c>
      <c r="CT191" s="340"/>
      <c r="CU191" s="340"/>
      <c r="CV191" s="340"/>
      <c r="CW191" s="340"/>
      <c r="CX191" s="340"/>
      <c r="CY191" s="340"/>
      <c r="CZ191" s="340"/>
      <c r="DA191" s="340"/>
      <c r="DB191" s="340"/>
    </row>
    <row r="192" spans="1:106" x14ac:dyDescent="0.25">
      <c r="A192" s="340"/>
      <c r="B192" s="340"/>
      <c r="C192" s="340"/>
      <c r="D192" s="340"/>
      <c r="E192" s="340"/>
      <c r="F192" s="340"/>
      <c r="G192" s="340"/>
      <c r="H192" s="340"/>
      <c r="I192" s="340"/>
      <c r="J192" s="340"/>
      <c r="K192" s="340"/>
      <c r="L192" s="340"/>
      <c r="M192" s="340"/>
      <c r="N192" s="340"/>
      <c r="O192" s="381" t="str">
        <f t="shared" si="33"/>
        <v xml:space="preserve"> </v>
      </c>
      <c r="P192" s="340"/>
      <c r="Q192" s="340"/>
      <c r="R192" s="340"/>
      <c r="S192" s="341"/>
      <c r="T192" s="341"/>
      <c r="U192" s="341"/>
      <c r="V192" s="341"/>
      <c r="W192" s="341"/>
      <c r="X192" s="341"/>
      <c r="Y192" s="341"/>
      <c r="Z192" s="341"/>
      <c r="AA192" s="341"/>
      <c r="AB192" s="341"/>
      <c r="AC192" s="341"/>
      <c r="AD192" s="341"/>
      <c r="AE192" s="341"/>
      <c r="AF192" s="341"/>
      <c r="AG192" s="341"/>
      <c r="AH192" s="341"/>
      <c r="AI192" s="341"/>
      <c r="AJ192" s="341"/>
      <c r="AK192" s="341"/>
      <c r="AL192" s="341"/>
      <c r="AM192" s="341"/>
      <c r="AN192" s="341"/>
      <c r="AO192" s="341"/>
      <c r="AP192" s="341"/>
      <c r="AQ192" s="341"/>
      <c r="AR192" s="341"/>
      <c r="AS192" s="341"/>
      <c r="AT192" s="341"/>
      <c r="AU192" s="341"/>
      <c r="AV192" s="341"/>
      <c r="AW192" s="341"/>
      <c r="AX192" s="341"/>
      <c r="AY192" s="341"/>
      <c r="AZ192" s="341"/>
      <c r="BA192" s="341"/>
      <c r="BB192" s="341"/>
      <c r="BC192" s="341"/>
      <c r="BD192" s="341"/>
      <c r="BE192" s="341"/>
      <c r="BF192" s="341"/>
      <c r="BG192" s="341"/>
      <c r="BH192" s="341"/>
      <c r="BI192" s="341"/>
      <c r="BJ192" s="341"/>
      <c r="BK192" s="341"/>
      <c r="BL192" s="341"/>
      <c r="BM192" s="341"/>
      <c r="BN192" s="341"/>
      <c r="BO192" s="341"/>
      <c r="BP192" s="341"/>
      <c r="BQ192" s="341"/>
      <c r="BR192" s="341"/>
      <c r="BS192" s="341"/>
      <c r="BT192" s="341"/>
      <c r="BU192" s="341"/>
      <c r="BV192" s="341"/>
      <c r="BW192" s="341"/>
      <c r="BX192" s="341"/>
      <c r="BY192" s="341"/>
      <c r="BZ192" s="341"/>
      <c r="CA192" s="341" t="s">
        <v>296</v>
      </c>
      <c r="CB192" s="341"/>
      <c r="CC192" s="378">
        <f t="shared" si="30"/>
        <v>0</v>
      </c>
      <c r="CD192" s="378">
        <f t="shared" si="34"/>
        <v>0</v>
      </c>
      <c r="CE192" s="378">
        <f t="shared" si="35"/>
        <v>0</v>
      </c>
      <c r="CF192" s="378">
        <f t="shared" si="31"/>
        <v>0</v>
      </c>
      <c r="CG192" s="340"/>
      <c r="CH192" s="340"/>
      <c r="CI192" s="340"/>
      <c r="CJ192" s="379" t="str">
        <f t="shared" si="39"/>
        <v xml:space="preserve"> </v>
      </c>
      <c r="CK192" s="340"/>
      <c r="CL192" s="379" t="str">
        <f t="shared" si="37"/>
        <v xml:space="preserve"> </v>
      </c>
      <c r="CM192" s="340"/>
      <c r="CN192" s="340"/>
      <c r="CO192" s="378" t="str">
        <f t="shared" si="38"/>
        <v xml:space="preserve"> </v>
      </c>
      <c r="CP192" s="340"/>
      <c r="CQ192" s="340"/>
      <c r="CR192" s="340"/>
      <c r="CS192" s="378" t="str">
        <f t="shared" si="32"/>
        <v xml:space="preserve"> </v>
      </c>
      <c r="CT192" s="340"/>
      <c r="CU192" s="340"/>
      <c r="CV192" s="340"/>
      <c r="CW192" s="340"/>
      <c r="CX192" s="340"/>
      <c r="CY192" s="340"/>
      <c r="CZ192" s="340"/>
      <c r="DA192" s="340"/>
      <c r="DB192" s="340"/>
    </row>
    <row r="193" spans="1:106" x14ac:dyDescent="0.25">
      <c r="A193" s="340"/>
      <c r="B193" s="340"/>
      <c r="C193" s="340"/>
      <c r="D193" s="340"/>
      <c r="E193" s="340"/>
      <c r="F193" s="340"/>
      <c r="G193" s="340"/>
      <c r="H193" s="340"/>
      <c r="I193" s="340"/>
      <c r="J193" s="340"/>
      <c r="K193" s="340"/>
      <c r="L193" s="340"/>
      <c r="M193" s="340"/>
      <c r="N193" s="340"/>
      <c r="O193" s="381" t="str">
        <f t="shared" si="33"/>
        <v xml:space="preserve"> </v>
      </c>
      <c r="P193" s="340"/>
      <c r="Q193" s="340"/>
      <c r="R193" s="340"/>
      <c r="S193" s="341"/>
      <c r="T193" s="341"/>
      <c r="U193" s="341"/>
      <c r="V193" s="341"/>
      <c r="W193" s="341"/>
      <c r="X193" s="341"/>
      <c r="Y193" s="341"/>
      <c r="Z193" s="341"/>
      <c r="AA193" s="341"/>
      <c r="AB193" s="341"/>
      <c r="AC193" s="341"/>
      <c r="AD193" s="341"/>
      <c r="AE193" s="341"/>
      <c r="AF193" s="341"/>
      <c r="AG193" s="341"/>
      <c r="AH193" s="341"/>
      <c r="AI193" s="341"/>
      <c r="AJ193" s="341"/>
      <c r="AK193" s="341"/>
      <c r="AL193" s="341"/>
      <c r="AM193" s="341"/>
      <c r="AN193" s="341"/>
      <c r="AO193" s="341"/>
      <c r="AP193" s="341"/>
      <c r="AQ193" s="341"/>
      <c r="AR193" s="341"/>
      <c r="AS193" s="341"/>
      <c r="AT193" s="341"/>
      <c r="AU193" s="341"/>
      <c r="AV193" s="341"/>
      <c r="AW193" s="341"/>
      <c r="AX193" s="341"/>
      <c r="AY193" s="341"/>
      <c r="AZ193" s="341"/>
      <c r="BA193" s="341"/>
      <c r="BB193" s="341"/>
      <c r="BC193" s="341"/>
      <c r="BD193" s="341"/>
      <c r="BE193" s="341"/>
      <c r="BF193" s="341"/>
      <c r="BG193" s="341"/>
      <c r="BH193" s="341"/>
      <c r="BI193" s="341"/>
      <c r="BJ193" s="341"/>
      <c r="BK193" s="341"/>
      <c r="BL193" s="341"/>
      <c r="BM193" s="341"/>
      <c r="BN193" s="341"/>
      <c r="BO193" s="341"/>
      <c r="BP193" s="341"/>
      <c r="BQ193" s="341"/>
      <c r="BR193" s="341"/>
      <c r="BS193" s="341"/>
      <c r="BT193" s="341"/>
      <c r="BU193" s="341"/>
      <c r="BV193" s="341"/>
      <c r="BW193" s="341"/>
      <c r="BX193" s="341"/>
      <c r="BY193" s="341"/>
      <c r="BZ193" s="341"/>
      <c r="CA193" s="341" t="s">
        <v>296</v>
      </c>
      <c r="CB193" s="341"/>
      <c r="CC193" s="378">
        <f t="shared" si="30"/>
        <v>0</v>
      </c>
      <c r="CD193" s="378">
        <f t="shared" si="34"/>
        <v>0</v>
      </c>
      <c r="CE193" s="378">
        <f t="shared" si="35"/>
        <v>0</v>
      </c>
      <c r="CF193" s="378">
        <f t="shared" si="31"/>
        <v>0</v>
      </c>
      <c r="CG193" s="340"/>
      <c r="CH193" s="340"/>
      <c r="CI193" s="340"/>
      <c r="CJ193" s="379" t="str">
        <f t="shared" si="39"/>
        <v xml:space="preserve"> </v>
      </c>
      <c r="CK193" s="340"/>
      <c r="CL193" s="379" t="str">
        <f t="shared" si="37"/>
        <v xml:space="preserve"> </v>
      </c>
      <c r="CM193" s="340"/>
      <c r="CN193" s="340"/>
      <c r="CO193" s="378" t="str">
        <f t="shared" si="38"/>
        <v xml:space="preserve"> </v>
      </c>
      <c r="CP193" s="340"/>
      <c r="CQ193" s="340"/>
      <c r="CR193" s="340"/>
      <c r="CS193" s="378" t="str">
        <f t="shared" si="32"/>
        <v xml:space="preserve"> </v>
      </c>
      <c r="CT193" s="340"/>
      <c r="CU193" s="340"/>
      <c r="CV193" s="340"/>
      <c r="CW193" s="340"/>
      <c r="CX193" s="340"/>
      <c r="CY193" s="340"/>
      <c r="CZ193" s="340"/>
      <c r="DA193" s="340"/>
      <c r="DB193" s="340"/>
    </row>
    <row r="194" spans="1:106" x14ac:dyDescent="0.25">
      <c r="A194" s="340"/>
      <c r="B194" s="340"/>
      <c r="C194" s="340"/>
      <c r="D194" s="340"/>
      <c r="E194" s="340"/>
      <c r="F194" s="340"/>
      <c r="G194" s="340"/>
      <c r="H194" s="340"/>
      <c r="I194" s="340"/>
      <c r="J194" s="340"/>
      <c r="K194" s="340"/>
      <c r="L194" s="340"/>
      <c r="M194" s="340"/>
      <c r="N194" s="340"/>
      <c r="O194" s="381" t="str">
        <f t="shared" si="33"/>
        <v xml:space="preserve"> </v>
      </c>
      <c r="P194" s="340"/>
      <c r="Q194" s="340"/>
      <c r="R194" s="340"/>
      <c r="S194" s="341"/>
      <c r="T194" s="341"/>
      <c r="U194" s="341"/>
      <c r="V194" s="341"/>
      <c r="W194" s="341"/>
      <c r="X194" s="341"/>
      <c r="Y194" s="341"/>
      <c r="Z194" s="341"/>
      <c r="AA194" s="341"/>
      <c r="AB194" s="341"/>
      <c r="AC194" s="341"/>
      <c r="AD194" s="341"/>
      <c r="AE194" s="341"/>
      <c r="AF194" s="341"/>
      <c r="AG194" s="341"/>
      <c r="AH194" s="341"/>
      <c r="AI194" s="341"/>
      <c r="AJ194" s="341"/>
      <c r="AK194" s="341"/>
      <c r="AL194" s="341"/>
      <c r="AM194" s="341"/>
      <c r="AN194" s="341"/>
      <c r="AO194" s="341"/>
      <c r="AP194" s="341"/>
      <c r="AQ194" s="341"/>
      <c r="AR194" s="341"/>
      <c r="AS194" s="341"/>
      <c r="AT194" s="341"/>
      <c r="AU194" s="341"/>
      <c r="AV194" s="341"/>
      <c r="AW194" s="341"/>
      <c r="AX194" s="341"/>
      <c r="AY194" s="341"/>
      <c r="AZ194" s="341"/>
      <c r="BA194" s="341"/>
      <c r="BB194" s="341"/>
      <c r="BC194" s="341"/>
      <c r="BD194" s="341"/>
      <c r="BE194" s="341"/>
      <c r="BF194" s="341"/>
      <c r="BG194" s="341"/>
      <c r="BH194" s="341"/>
      <c r="BI194" s="341"/>
      <c r="BJ194" s="341"/>
      <c r="BK194" s="341"/>
      <c r="BL194" s="341"/>
      <c r="BM194" s="341"/>
      <c r="BN194" s="341"/>
      <c r="BO194" s="341"/>
      <c r="BP194" s="341"/>
      <c r="BQ194" s="341"/>
      <c r="BR194" s="341"/>
      <c r="BS194" s="341"/>
      <c r="BT194" s="341"/>
      <c r="BU194" s="341"/>
      <c r="BV194" s="341"/>
      <c r="BW194" s="341"/>
      <c r="BX194" s="341"/>
      <c r="BY194" s="341"/>
      <c r="BZ194" s="341"/>
      <c r="CA194" s="341" t="s">
        <v>296</v>
      </c>
      <c r="CB194" s="341"/>
      <c r="CC194" s="378">
        <f t="shared" si="30"/>
        <v>0</v>
      </c>
      <c r="CD194" s="378">
        <f t="shared" si="34"/>
        <v>0</v>
      </c>
      <c r="CE194" s="378">
        <f t="shared" si="35"/>
        <v>0</v>
      </c>
      <c r="CF194" s="378">
        <f t="shared" si="31"/>
        <v>0</v>
      </c>
      <c r="CG194" s="340"/>
      <c r="CH194" s="340"/>
      <c r="CI194" s="340"/>
      <c r="CJ194" s="379" t="str">
        <f t="shared" si="39"/>
        <v xml:space="preserve"> </v>
      </c>
      <c r="CK194" s="340"/>
      <c r="CL194" s="379" t="str">
        <f t="shared" si="37"/>
        <v xml:space="preserve"> </v>
      </c>
      <c r="CM194" s="340"/>
      <c r="CN194" s="340"/>
      <c r="CO194" s="378" t="str">
        <f t="shared" si="38"/>
        <v xml:space="preserve"> </v>
      </c>
      <c r="CP194" s="340"/>
      <c r="CQ194" s="340"/>
      <c r="CR194" s="340"/>
      <c r="CS194" s="378" t="str">
        <f t="shared" si="32"/>
        <v xml:space="preserve"> </v>
      </c>
      <c r="CT194" s="340"/>
      <c r="CU194" s="340"/>
      <c r="CV194" s="340"/>
      <c r="CW194" s="340"/>
      <c r="CX194" s="340"/>
      <c r="CY194" s="340"/>
      <c r="CZ194" s="340"/>
      <c r="DA194" s="340"/>
      <c r="DB194" s="340"/>
    </row>
    <row r="195" spans="1:106" x14ac:dyDescent="0.25">
      <c r="A195" s="340"/>
      <c r="B195" s="340"/>
      <c r="C195" s="340"/>
      <c r="D195" s="340"/>
      <c r="E195" s="340"/>
      <c r="F195" s="340"/>
      <c r="G195" s="340"/>
      <c r="H195" s="340"/>
      <c r="I195" s="340"/>
      <c r="J195" s="340"/>
      <c r="K195" s="340"/>
      <c r="L195" s="340"/>
      <c r="M195" s="340"/>
      <c r="N195" s="340"/>
      <c r="O195" s="381" t="str">
        <f t="shared" si="33"/>
        <v xml:space="preserve"> </v>
      </c>
      <c r="P195" s="340"/>
      <c r="Q195" s="340"/>
      <c r="R195" s="340"/>
      <c r="S195" s="341"/>
      <c r="T195" s="341"/>
      <c r="U195" s="341"/>
      <c r="V195" s="341"/>
      <c r="W195" s="341"/>
      <c r="X195" s="341"/>
      <c r="Y195" s="341"/>
      <c r="Z195" s="341"/>
      <c r="AA195" s="341"/>
      <c r="AB195" s="341"/>
      <c r="AC195" s="341"/>
      <c r="AD195" s="341"/>
      <c r="AE195" s="341"/>
      <c r="AF195" s="341"/>
      <c r="AG195" s="341"/>
      <c r="AH195" s="341"/>
      <c r="AI195" s="341"/>
      <c r="AJ195" s="341"/>
      <c r="AK195" s="341"/>
      <c r="AL195" s="341"/>
      <c r="AM195" s="341"/>
      <c r="AN195" s="341"/>
      <c r="AO195" s="341"/>
      <c r="AP195" s="341"/>
      <c r="AQ195" s="341"/>
      <c r="AR195" s="341"/>
      <c r="AS195" s="341"/>
      <c r="AT195" s="341"/>
      <c r="AU195" s="341"/>
      <c r="AV195" s="341"/>
      <c r="AW195" s="341"/>
      <c r="AX195" s="341"/>
      <c r="AY195" s="341"/>
      <c r="AZ195" s="341"/>
      <c r="BA195" s="341"/>
      <c r="BB195" s="341"/>
      <c r="BC195" s="341"/>
      <c r="BD195" s="341"/>
      <c r="BE195" s="341"/>
      <c r="BF195" s="341"/>
      <c r="BG195" s="341"/>
      <c r="BH195" s="341"/>
      <c r="BI195" s="341"/>
      <c r="BJ195" s="341"/>
      <c r="BK195" s="341"/>
      <c r="BL195" s="341"/>
      <c r="BM195" s="341"/>
      <c r="BN195" s="341"/>
      <c r="BO195" s="341"/>
      <c r="BP195" s="341"/>
      <c r="BQ195" s="341"/>
      <c r="BR195" s="341"/>
      <c r="BS195" s="341"/>
      <c r="BT195" s="341"/>
      <c r="BU195" s="341"/>
      <c r="BV195" s="341"/>
      <c r="BW195" s="341"/>
      <c r="BX195" s="341"/>
      <c r="BY195" s="341"/>
      <c r="BZ195" s="341"/>
      <c r="CA195" s="341" t="s">
        <v>296</v>
      </c>
      <c r="CB195" s="341"/>
      <c r="CC195" s="378">
        <f t="shared" si="30"/>
        <v>0</v>
      </c>
      <c r="CD195" s="378">
        <f t="shared" si="34"/>
        <v>0</v>
      </c>
      <c r="CE195" s="378">
        <f t="shared" si="35"/>
        <v>0</v>
      </c>
      <c r="CF195" s="378">
        <f t="shared" si="31"/>
        <v>0</v>
      </c>
      <c r="CG195" s="340"/>
      <c r="CH195" s="340"/>
      <c r="CI195" s="340"/>
      <c r="CJ195" s="379" t="str">
        <f t="shared" si="39"/>
        <v xml:space="preserve"> </v>
      </c>
      <c r="CK195" s="340"/>
      <c r="CL195" s="379" t="str">
        <f t="shared" si="37"/>
        <v xml:space="preserve"> </v>
      </c>
      <c r="CM195" s="340"/>
      <c r="CN195" s="340"/>
      <c r="CO195" s="378" t="str">
        <f t="shared" si="38"/>
        <v xml:space="preserve"> </v>
      </c>
      <c r="CP195" s="340"/>
      <c r="CQ195" s="340"/>
      <c r="CR195" s="340"/>
      <c r="CS195" s="378" t="str">
        <f t="shared" si="32"/>
        <v xml:space="preserve"> </v>
      </c>
      <c r="CT195" s="340"/>
      <c r="CU195" s="340"/>
      <c r="CV195" s="340"/>
      <c r="CW195" s="340"/>
      <c r="CX195" s="340"/>
      <c r="CY195" s="340"/>
      <c r="CZ195" s="340"/>
      <c r="DA195" s="340"/>
      <c r="DB195" s="340"/>
    </row>
    <row r="196" spans="1:106" x14ac:dyDescent="0.25">
      <c r="A196" s="340"/>
      <c r="B196" s="340"/>
      <c r="C196" s="340"/>
      <c r="D196" s="340"/>
      <c r="E196" s="340"/>
      <c r="F196" s="340"/>
      <c r="G196" s="340"/>
      <c r="H196" s="340"/>
      <c r="I196" s="340"/>
      <c r="J196" s="340"/>
      <c r="K196" s="340"/>
      <c r="L196" s="340"/>
      <c r="M196" s="340"/>
      <c r="N196" s="340"/>
      <c r="O196" s="381" t="str">
        <f t="shared" si="33"/>
        <v xml:space="preserve"> </v>
      </c>
      <c r="P196" s="340"/>
      <c r="Q196" s="340"/>
      <c r="R196" s="340"/>
      <c r="S196" s="341"/>
      <c r="T196" s="341"/>
      <c r="U196" s="341"/>
      <c r="V196" s="341"/>
      <c r="W196" s="341"/>
      <c r="X196" s="341"/>
      <c r="Y196" s="341"/>
      <c r="Z196" s="341"/>
      <c r="AA196" s="341"/>
      <c r="AB196" s="341"/>
      <c r="AC196" s="341"/>
      <c r="AD196" s="341"/>
      <c r="AE196" s="341"/>
      <c r="AF196" s="341"/>
      <c r="AG196" s="341"/>
      <c r="AH196" s="341"/>
      <c r="AI196" s="341"/>
      <c r="AJ196" s="341"/>
      <c r="AK196" s="341"/>
      <c r="AL196" s="341"/>
      <c r="AM196" s="341"/>
      <c r="AN196" s="341"/>
      <c r="AO196" s="341"/>
      <c r="AP196" s="341"/>
      <c r="AQ196" s="341"/>
      <c r="AR196" s="341"/>
      <c r="AS196" s="341"/>
      <c r="AT196" s="341"/>
      <c r="AU196" s="341"/>
      <c r="AV196" s="341"/>
      <c r="AW196" s="341"/>
      <c r="AX196" s="341"/>
      <c r="AY196" s="341"/>
      <c r="AZ196" s="341"/>
      <c r="BA196" s="341"/>
      <c r="BB196" s="341"/>
      <c r="BC196" s="341"/>
      <c r="BD196" s="341"/>
      <c r="BE196" s="341"/>
      <c r="BF196" s="341"/>
      <c r="BG196" s="341"/>
      <c r="BH196" s="341"/>
      <c r="BI196" s="341"/>
      <c r="BJ196" s="341"/>
      <c r="BK196" s="341"/>
      <c r="BL196" s="341"/>
      <c r="BM196" s="341"/>
      <c r="BN196" s="341"/>
      <c r="BO196" s="341"/>
      <c r="BP196" s="341"/>
      <c r="BQ196" s="341"/>
      <c r="BR196" s="341"/>
      <c r="BS196" s="341"/>
      <c r="BT196" s="341"/>
      <c r="BU196" s="341"/>
      <c r="BV196" s="341"/>
      <c r="BW196" s="341"/>
      <c r="BX196" s="341"/>
      <c r="BY196" s="341"/>
      <c r="BZ196" s="341"/>
      <c r="CA196" s="341" t="s">
        <v>296</v>
      </c>
      <c r="CB196" s="341"/>
      <c r="CC196" s="378">
        <f t="shared" si="30"/>
        <v>0</v>
      </c>
      <c r="CD196" s="378">
        <f t="shared" si="34"/>
        <v>0</v>
      </c>
      <c r="CE196" s="378">
        <f t="shared" si="35"/>
        <v>0</v>
      </c>
      <c r="CF196" s="378">
        <f t="shared" si="31"/>
        <v>0</v>
      </c>
      <c r="CG196" s="340"/>
      <c r="CH196" s="340"/>
      <c r="CI196" s="340"/>
      <c r="CJ196" s="379" t="str">
        <f t="shared" si="39"/>
        <v xml:space="preserve"> </v>
      </c>
      <c r="CK196" s="340"/>
      <c r="CL196" s="379" t="str">
        <f t="shared" si="37"/>
        <v xml:space="preserve"> </v>
      </c>
      <c r="CM196" s="340"/>
      <c r="CN196" s="340"/>
      <c r="CO196" s="378" t="str">
        <f t="shared" si="38"/>
        <v xml:space="preserve"> </v>
      </c>
      <c r="CP196" s="340"/>
      <c r="CQ196" s="340"/>
      <c r="CR196" s="340"/>
      <c r="CS196" s="378" t="str">
        <f t="shared" si="32"/>
        <v xml:space="preserve"> </v>
      </c>
      <c r="CT196" s="340"/>
      <c r="CU196" s="340"/>
      <c r="CV196" s="340"/>
      <c r="CW196" s="340"/>
      <c r="CX196" s="340"/>
      <c r="CY196" s="340"/>
      <c r="CZ196" s="340"/>
      <c r="DA196" s="340"/>
      <c r="DB196" s="340"/>
    </row>
    <row r="197" spans="1:106" x14ac:dyDescent="0.25">
      <c r="A197" s="340"/>
      <c r="B197" s="340"/>
      <c r="C197" s="340"/>
      <c r="D197" s="340"/>
      <c r="E197" s="340"/>
      <c r="F197" s="340"/>
      <c r="G197" s="340"/>
      <c r="H197" s="340"/>
      <c r="I197" s="340"/>
      <c r="J197" s="340"/>
      <c r="K197" s="340"/>
      <c r="L197" s="340"/>
      <c r="M197" s="340"/>
      <c r="N197" s="340"/>
      <c r="O197" s="381" t="str">
        <f t="shared" si="33"/>
        <v xml:space="preserve"> </v>
      </c>
      <c r="P197" s="340"/>
      <c r="Q197" s="340"/>
      <c r="R197" s="340"/>
      <c r="S197" s="341"/>
      <c r="T197" s="341"/>
      <c r="U197" s="341"/>
      <c r="V197" s="341"/>
      <c r="W197" s="341"/>
      <c r="X197" s="341"/>
      <c r="Y197" s="341"/>
      <c r="Z197" s="341"/>
      <c r="AA197" s="341"/>
      <c r="AB197" s="341"/>
      <c r="AC197" s="341"/>
      <c r="AD197" s="341"/>
      <c r="AE197" s="341"/>
      <c r="AF197" s="341"/>
      <c r="AG197" s="341"/>
      <c r="AH197" s="341"/>
      <c r="AI197" s="341"/>
      <c r="AJ197" s="341"/>
      <c r="AK197" s="341"/>
      <c r="AL197" s="341"/>
      <c r="AM197" s="341"/>
      <c r="AN197" s="341"/>
      <c r="AO197" s="341"/>
      <c r="AP197" s="341"/>
      <c r="AQ197" s="341"/>
      <c r="AR197" s="341"/>
      <c r="AS197" s="341"/>
      <c r="AT197" s="341"/>
      <c r="AU197" s="341"/>
      <c r="AV197" s="341"/>
      <c r="AW197" s="341"/>
      <c r="AX197" s="341"/>
      <c r="AY197" s="341"/>
      <c r="AZ197" s="341"/>
      <c r="BA197" s="341"/>
      <c r="BB197" s="341"/>
      <c r="BC197" s="341"/>
      <c r="BD197" s="341"/>
      <c r="BE197" s="341"/>
      <c r="BF197" s="341"/>
      <c r="BG197" s="341"/>
      <c r="BH197" s="341"/>
      <c r="BI197" s="341"/>
      <c r="BJ197" s="341"/>
      <c r="BK197" s="341"/>
      <c r="BL197" s="341"/>
      <c r="BM197" s="341"/>
      <c r="BN197" s="341"/>
      <c r="BO197" s="341"/>
      <c r="BP197" s="341"/>
      <c r="BQ197" s="341"/>
      <c r="BR197" s="341"/>
      <c r="BS197" s="341"/>
      <c r="BT197" s="341"/>
      <c r="BU197" s="341"/>
      <c r="BV197" s="341"/>
      <c r="BW197" s="341"/>
      <c r="BX197" s="341"/>
      <c r="BY197" s="341"/>
      <c r="BZ197" s="341"/>
      <c r="CA197" s="341" t="s">
        <v>296</v>
      </c>
      <c r="CB197" s="341"/>
      <c r="CC197" s="378">
        <f t="shared" si="30"/>
        <v>0</v>
      </c>
      <c r="CD197" s="378">
        <f t="shared" si="34"/>
        <v>0</v>
      </c>
      <c r="CE197" s="378">
        <f t="shared" si="35"/>
        <v>0</v>
      </c>
      <c r="CF197" s="378">
        <f t="shared" si="31"/>
        <v>0</v>
      </c>
      <c r="CG197" s="340"/>
      <c r="CH197" s="340"/>
      <c r="CI197" s="340"/>
      <c r="CJ197" s="379" t="str">
        <f t="shared" si="39"/>
        <v xml:space="preserve"> </v>
      </c>
      <c r="CK197" s="340"/>
      <c r="CL197" s="379" t="str">
        <f t="shared" ref="CL197:CL203" si="40">IFERROR((CK197/L197), " ")</f>
        <v xml:space="preserve"> </v>
      </c>
      <c r="CM197" s="340"/>
      <c r="CN197" s="340"/>
      <c r="CO197" s="378" t="str">
        <f t="shared" ref="CO197:CO203" si="41">IFERROR(((CM197*CN197)/L197), " ")</f>
        <v xml:space="preserve"> </v>
      </c>
      <c r="CP197" s="340"/>
      <c r="CQ197" s="340"/>
      <c r="CR197" s="340"/>
      <c r="CS197" s="378" t="str">
        <f t="shared" si="32"/>
        <v xml:space="preserve"> </v>
      </c>
      <c r="CT197" s="340"/>
      <c r="CU197" s="340"/>
      <c r="CV197" s="340"/>
      <c r="CW197" s="340"/>
      <c r="CX197" s="340"/>
      <c r="CY197" s="340"/>
      <c r="CZ197" s="340"/>
      <c r="DA197" s="340"/>
      <c r="DB197" s="340"/>
    </row>
    <row r="198" spans="1:106" x14ac:dyDescent="0.25">
      <c r="A198" s="340"/>
      <c r="B198" s="340"/>
      <c r="C198" s="340"/>
      <c r="D198" s="340"/>
      <c r="E198" s="340"/>
      <c r="F198" s="340"/>
      <c r="G198" s="340"/>
      <c r="H198" s="340"/>
      <c r="I198" s="340"/>
      <c r="J198" s="340"/>
      <c r="K198" s="340"/>
      <c r="L198" s="340"/>
      <c r="M198" s="340"/>
      <c r="N198" s="340"/>
      <c r="O198" s="381" t="str">
        <f t="shared" si="33"/>
        <v xml:space="preserve"> </v>
      </c>
      <c r="P198" s="340"/>
      <c r="Q198" s="340"/>
      <c r="R198" s="340"/>
      <c r="S198" s="341"/>
      <c r="T198" s="341"/>
      <c r="U198" s="341"/>
      <c r="V198" s="341"/>
      <c r="W198" s="341"/>
      <c r="X198" s="341"/>
      <c r="Y198" s="341"/>
      <c r="Z198" s="341"/>
      <c r="AA198" s="341"/>
      <c r="AB198" s="341"/>
      <c r="AC198" s="341"/>
      <c r="AD198" s="341"/>
      <c r="AE198" s="341"/>
      <c r="AF198" s="341"/>
      <c r="AG198" s="341"/>
      <c r="AH198" s="341"/>
      <c r="AI198" s="341"/>
      <c r="AJ198" s="341"/>
      <c r="AK198" s="341"/>
      <c r="AL198" s="341"/>
      <c r="AM198" s="341"/>
      <c r="AN198" s="341"/>
      <c r="AO198" s="341"/>
      <c r="AP198" s="341"/>
      <c r="AQ198" s="341"/>
      <c r="AR198" s="341"/>
      <c r="AS198" s="341"/>
      <c r="AT198" s="341"/>
      <c r="AU198" s="341"/>
      <c r="AV198" s="341"/>
      <c r="AW198" s="341"/>
      <c r="AX198" s="341"/>
      <c r="AY198" s="341"/>
      <c r="AZ198" s="341"/>
      <c r="BA198" s="341"/>
      <c r="BB198" s="341"/>
      <c r="BC198" s="341"/>
      <c r="BD198" s="341"/>
      <c r="BE198" s="341"/>
      <c r="BF198" s="341"/>
      <c r="BG198" s="341"/>
      <c r="BH198" s="341"/>
      <c r="BI198" s="341"/>
      <c r="BJ198" s="341"/>
      <c r="BK198" s="341"/>
      <c r="BL198" s="341"/>
      <c r="BM198" s="341"/>
      <c r="BN198" s="341"/>
      <c r="BO198" s="341"/>
      <c r="BP198" s="341"/>
      <c r="BQ198" s="341"/>
      <c r="BR198" s="341"/>
      <c r="BS198" s="341"/>
      <c r="BT198" s="341"/>
      <c r="BU198" s="341"/>
      <c r="BV198" s="341"/>
      <c r="BW198" s="341"/>
      <c r="BX198" s="341"/>
      <c r="BY198" s="341"/>
      <c r="BZ198" s="341"/>
      <c r="CA198" s="341" t="s">
        <v>296</v>
      </c>
      <c r="CB198" s="341"/>
      <c r="CC198" s="378">
        <f t="shared" ref="CC198:CC203" si="42">IF(BY198="Absent",1,0)</f>
        <v>0</v>
      </c>
      <c r="CD198" s="378">
        <f t="shared" si="34"/>
        <v>0</v>
      </c>
      <c r="CE198" s="378">
        <f t="shared" si="35"/>
        <v>0</v>
      </c>
      <c r="CF198" s="378">
        <f t="shared" ref="CF198:CF203" si="43">IF(CB198="Absent",1,0)</f>
        <v>0</v>
      </c>
      <c r="CG198" s="340"/>
      <c r="CH198" s="340"/>
      <c r="CI198" s="340"/>
      <c r="CJ198" s="379" t="str">
        <f t="shared" si="39"/>
        <v xml:space="preserve"> </v>
      </c>
      <c r="CK198" s="340"/>
      <c r="CL198" s="379" t="str">
        <f t="shared" si="40"/>
        <v xml:space="preserve"> </v>
      </c>
      <c r="CM198" s="340"/>
      <c r="CN198" s="340"/>
      <c r="CO198" s="378" t="str">
        <f t="shared" si="41"/>
        <v xml:space="preserve"> </v>
      </c>
      <c r="CP198" s="340"/>
      <c r="CQ198" s="340"/>
      <c r="CR198" s="340"/>
      <c r="CS198" s="378" t="str">
        <f t="shared" ref="CS198:CS203" si="44">IFERROR(((CP198*CQ198)/CR198), " ")</f>
        <v xml:space="preserve"> </v>
      </c>
      <c r="CT198" s="340"/>
      <c r="CU198" s="340"/>
      <c r="CV198" s="340"/>
      <c r="CW198" s="340"/>
      <c r="CX198" s="340"/>
      <c r="CY198" s="340"/>
      <c r="CZ198" s="340"/>
      <c r="DA198" s="340"/>
      <c r="DB198" s="340"/>
    </row>
    <row r="199" spans="1:106" x14ac:dyDescent="0.25">
      <c r="A199" s="340"/>
      <c r="B199" s="340"/>
      <c r="C199" s="340"/>
      <c r="D199" s="340"/>
      <c r="E199" s="340"/>
      <c r="F199" s="340"/>
      <c r="G199" s="340"/>
      <c r="H199" s="340"/>
      <c r="I199" s="340"/>
      <c r="J199" s="340"/>
      <c r="K199" s="340"/>
      <c r="L199" s="340"/>
      <c r="M199" s="340"/>
      <c r="N199" s="340"/>
      <c r="O199" s="381" t="str">
        <f t="shared" si="33"/>
        <v xml:space="preserve"> </v>
      </c>
      <c r="P199" s="340"/>
      <c r="Q199" s="340"/>
      <c r="R199" s="340"/>
      <c r="S199" s="341"/>
      <c r="T199" s="341"/>
      <c r="U199" s="341"/>
      <c r="V199" s="341"/>
      <c r="W199" s="341"/>
      <c r="X199" s="341"/>
      <c r="Y199" s="341"/>
      <c r="Z199" s="341"/>
      <c r="AA199" s="341"/>
      <c r="AB199" s="341"/>
      <c r="AC199" s="341"/>
      <c r="AD199" s="341"/>
      <c r="AE199" s="341"/>
      <c r="AF199" s="341"/>
      <c r="AG199" s="341"/>
      <c r="AH199" s="341"/>
      <c r="AI199" s="341"/>
      <c r="AJ199" s="341"/>
      <c r="AK199" s="341"/>
      <c r="AL199" s="341"/>
      <c r="AM199" s="341"/>
      <c r="AN199" s="341"/>
      <c r="AO199" s="341"/>
      <c r="AP199" s="341"/>
      <c r="AQ199" s="341"/>
      <c r="AR199" s="341"/>
      <c r="AS199" s="341"/>
      <c r="AT199" s="341"/>
      <c r="AU199" s="341"/>
      <c r="AV199" s="341"/>
      <c r="AW199" s="341"/>
      <c r="AX199" s="341"/>
      <c r="AY199" s="341"/>
      <c r="AZ199" s="341"/>
      <c r="BA199" s="341"/>
      <c r="BB199" s="341"/>
      <c r="BC199" s="341"/>
      <c r="BD199" s="341"/>
      <c r="BE199" s="341"/>
      <c r="BF199" s="341"/>
      <c r="BG199" s="341"/>
      <c r="BH199" s="341"/>
      <c r="BI199" s="341"/>
      <c r="BJ199" s="341"/>
      <c r="BK199" s="341"/>
      <c r="BL199" s="341"/>
      <c r="BM199" s="341"/>
      <c r="BN199" s="341"/>
      <c r="BO199" s="341"/>
      <c r="BP199" s="341"/>
      <c r="BQ199" s="341"/>
      <c r="BR199" s="341"/>
      <c r="BS199" s="341"/>
      <c r="BT199" s="341"/>
      <c r="BU199" s="341"/>
      <c r="BV199" s="341"/>
      <c r="BW199" s="341"/>
      <c r="BX199" s="341"/>
      <c r="BY199" s="341"/>
      <c r="BZ199" s="341"/>
      <c r="CA199" s="341" t="s">
        <v>296</v>
      </c>
      <c r="CB199" s="341"/>
      <c r="CC199" s="378">
        <f t="shared" si="42"/>
        <v>0</v>
      </c>
      <c r="CD199" s="378">
        <f t="shared" si="34"/>
        <v>0</v>
      </c>
      <c r="CE199" s="378">
        <f t="shared" si="35"/>
        <v>0</v>
      </c>
      <c r="CF199" s="378">
        <f t="shared" si="43"/>
        <v>0</v>
      </c>
      <c r="CG199" s="340"/>
      <c r="CH199" s="340"/>
      <c r="CI199" s="340"/>
      <c r="CJ199" s="379" t="str">
        <f t="shared" si="39"/>
        <v xml:space="preserve"> </v>
      </c>
      <c r="CK199" s="340"/>
      <c r="CL199" s="379" t="str">
        <f t="shared" si="40"/>
        <v xml:space="preserve"> </v>
      </c>
      <c r="CM199" s="340"/>
      <c r="CN199" s="340"/>
      <c r="CO199" s="378" t="str">
        <f t="shared" si="41"/>
        <v xml:space="preserve"> </v>
      </c>
      <c r="CP199" s="340"/>
      <c r="CQ199" s="340"/>
      <c r="CR199" s="340"/>
      <c r="CS199" s="378" t="str">
        <f t="shared" si="44"/>
        <v xml:space="preserve"> </v>
      </c>
      <c r="CT199" s="340"/>
      <c r="CU199" s="340"/>
      <c r="CV199" s="340"/>
      <c r="CW199" s="340"/>
      <c r="CX199" s="340"/>
      <c r="CY199" s="340"/>
      <c r="CZ199" s="340"/>
      <c r="DA199" s="340"/>
      <c r="DB199" s="340"/>
    </row>
    <row r="200" spans="1:106" x14ac:dyDescent="0.25">
      <c r="A200" s="340"/>
      <c r="B200" s="340"/>
      <c r="C200" s="340"/>
      <c r="D200" s="340"/>
      <c r="E200" s="340"/>
      <c r="F200" s="340"/>
      <c r="G200" s="340"/>
      <c r="H200" s="340"/>
      <c r="I200" s="340"/>
      <c r="J200" s="340"/>
      <c r="K200" s="340"/>
      <c r="L200" s="340"/>
      <c r="M200" s="340"/>
      <c r="N200" s="340"/>
      <c r="O200" s="381" t="str">
        <f t="shared" si="33"/>
        <v xml:space="preserve"> </v>
      </c>
      <c r="P200" s="340"/>
      <c r="Q200" s="340"/>
      <c r="R200" s="340"/>
      <c r="S200" s="341"/>
      <c r="T200" s="341"/>
      <c r="U200" s="341"/>
      <c r="V200" s="341"/>
      <c r="W200" s="341"/>
      <c r="X200" s="341"/>
      <c r="Y200" s="341"/>
      <c r="Z200" s="341"/>
      <c r="AA200" s="341"/>
      <c r="AB200" s="341"/>
      <c r="AC200" s="341"/>
      <c r="AD200" s="341"/>
      <c r="AE200" s="341"/>
      <c r="AF200" s="341"/>
      <c r="AG200" s="341"/>
      <c r="AH200" s="341"/>
      <c r="AI200" s="341"/>
      <c r="AJ200" s="341"/>
      <c r="AK200" s="341"/>
      <c r="AL200" s="341"/>
      <c r="AM200" s="341"/>
      <c r="AN200" s="341"/>
      <c r="AO200" s="341"/>
      <c r="AP200" s="341"/>
      <c r="AQ200" s="341"/>
      <c r="AR200" s="341"/>
      <c r="AS200" s="341"/>
      <c r="AT200" s="341"/>
      <c r="AU200" s="341"/>
      <c r="AV200" s="341"/>
      <c r="AW200" s="341"/>
      <c r="AX200" s="341"/>
      <c r="AY200" s="341"/>
      <c r="AZ200" s="341"/>
      <c r="BA200" s="341"/>
      <c r="BB200" s="341"/>
      <c r="BC200" s="341"/>
      <c r="BD200" s="341"/>
      <c r="BE200" s="341"/>
      <c r="BF200" s="341"/>
      <c r="BG200" s="341"/>
      <c r="BH200" s="341"/>
      <c r="BI200" s="341"/>
      <c r="BJ200" s="341"/>
      <c r="BK200" s="341"/>
      <c r="BL200" s="341"/>
      <c r="BM200" s="341"/>
      <c r="BN200" s="341"/>
      <c r="BO200" s="341"/>
      <c r="BP200" s="341"/>
      <c r="BQ200" s="341"/>
      <c r="BR200" s="341"/>
      <c r="BS200" s="341"/>
      <c r="BT200" s="341"/>
      <c r="BU200" s="341"/>
      <c r="BV200" s="341"/>
      <c r="BW200" s="341"/>
      <c r="BX200" s="341"/>
      <c r="BY200" s="341"/>
      <c r="BZ200" s="341"/>
      <c r="CA200" s="341" t="s">
        <v>296</v>
      </c>
      <c r="CB200" s="341"/>
      <c r="CC200" s="378">
        <f t="shared" si="42"/>
        <v>0</v>
      </c>
      <c r="CD200" s="378">
        <f t="shared" si="34"/>
        <v>0</v>
      </c>
      <c r="CE200" s="378">
        <f t="shared" si="35"/>
        <v>0</v>
      </c>
      <c r="CF200" s="378">
        <f t="shared" si="43"/>
        <v>0</v>
      </c>
      <c r="CG200" s="340"/>
      <c r="CH200" s="340"/>
      <c r="CI200" s="340"/>
      <c r="CJ200" s="379" t="str">
        <f t="shared" si="39"/>
        <v xml:space="preserve"> </v>
      </c>
      <c r="CK200" s="340"/>
      <c r="CL200" s="379" t="str">
        <f t="shared" si="40"/>
        <v xml:space="preserve"> </v>
      </c>
      <c r="CM200" s="340"/>
      <c r="CN200" s="340"/>
      <c r="CO200" s="378" t="str">
        <f t="shared" si="41"/>
        <v xml:space="preserve"> </v>
      </c>
      <c r="CP200" s="340"/>
      <c r="CQ200" s="340"/>
      <c r="CR200" s="340"/>
      <c r="CS200" s="378" t="str">
        <f t="shared" si="44"/>
        <v xml:space="preserve"> </v>
      </c>
      <c r="CT200" s="340"/>
      <c r="CU200" s="340"/>
      <c r="CV200" s="340"/>
      <c r="CW200" s="340"/>
      <c r="CX200" s="340"/>
      <c r="CY200" s="340"/>
      <c r="CZ200" s="340"/>
      <c r="DA200" s="340"/>
      <c r="DB200" s="340"/>
    </row>
    <row r="201" spans="1:106" x14ac:dyDescent="0.25">
      <c r="A201" s="340"/>
      <c r="B201" s="340"/>
      <c r="C201" s="340"/>
      <c r="D201" s="340"/>
      <c r="E201" s="340"/>
      <c r="F201" s="340"/>
      <c r="G201" s="340"/>
      <c r="H201" s="340"/>
      <c r="I201" s="340"/>
      <c r="J201" s="340"/>
      <c r="K201" s="340"/>
      <c r="L201" s="340"/>
      <c r="M201" s="340"/>
      <c r="N201" s="340"/>
      <c r="O201" s="381" t="str">
        <f t="shared" si="33"/>
        <v xml:space="preserve"> </v>
      </c>
      <c r="P201" s="340"/>
      <c r="Q201" s="340"/>
      <c r="R201" s="340"/>
      <c r="S201" s="341"/>
      <c r="T201" s="341"/>
      <c r="U201" s="341"/>
      <c r="V201" s="341"/>
      <c r="W201" s="341"/>
      <c r="X201" s="341"/>
      <c r="Y201" s="341"/>
      <c r="Z201" s="341"/>
      <c r="AA201" s="341"/>
      <c r="AB201" s="341"/>
      <c r="AC201" s="341"/>
      <c r="AD201" s="341"/>
      <c r="AE201" s="341"/>
      <c r="AF201" s="341"/>
      <c r="AG201" s="341"/>
      <c r="AH201" s="341"/>
      <c r="AI201" s="341"/>
      <c r="AJ201" s="341"/>
      <c r="AK201" s="341"/>
      <c r="AL201" s="341"/>
      <c r="AM201" s="341"/>
      <c r="AN201" s="341"/>
      <c r="AO201" s="341"/>
      <c r="AP201" s="341"/>
      <c r="AQ201" s="341"/>
      <c r="AR201" s="341"/>
      <c r="AS201" s="341"/>
      <c r="AT201" s="341"/>
      <c r="AU201" s="341"/>
      <c r="AV201" s="341"/>
      <c r="AW201" s="341"/>
      <c r="AX201" s="341"/>
      <c r="AY201" s="341"/>
      <c r="AZ201" s="341"/>
      <c r="BA201" s="341"/>
      <c r="BB201" s="341"/>
      <c r="BC201" s="341"/>
      <c r="BD201" s="341"/>
      <c r="BE201" s="341"/>
      <c r="BF201" s="341"/>
      <c r="BG201" s="341"/>
      <c r="BH201" s="341"/>
      <c r="BI201" s="341"/>
      <c r="BJ201" s="341"/>
      <c r="BK201" s="341"/>
      <c r="BL201" s="341"/>
      <c r="BM201" s="341"/>
      <c r="BN201" s="341"/>
      <c r="BO201" s="341"/>
      <c r="BP201" s="341"/>
      <c r="BQ201" s="341"/>
      <c r="BR201" s="341"/>
      <c r="BS201" s="341"/>
      <c r="BT201" s="341"/>
      <c r="BU201" s="341"/>
      <c r="BV201" s="341"/>
      <c r="BW201" s="341"/>
      <c r="BX201" s="341"/>
      <c r="BY201" s="341"/>
      <c r="BZ201" s="341"/>
      <c r="CA201" s="341" t="s">
        <v>296</v>
      </c>
      <c r="CB201" s="341"/>
      <c r="CC201" s="378">
        <f t="shared" si="42"/>
        <v>0</v>
      </c>
      <c r="CD201" s="378">
        <f t="shared" si="34"/>
        <v>0</v>
      </c>
      <c r="CE201" s="378">
        <f t="shared" si="35"/>
        <v>0</v>
      </c>
      <c r="CF201" s="378">
        <f t="shared" si="43"/>
        <v>0</v>
      </c>
      <c r="CG201" s="340"/>
      <c r="CH201" s="340"/>
      <c r="CI201" s="340"/>
      <c r="CJ201" s="379" t="str">
        <f t="shared" si="39"/>
        <v xml:space="preserve"> </v>
      </c>
      <c r="CK201" s="340"/>
      <c r="CL201" s="379" t="str">
        <f t="shared" si="40"/>
        <v xml:space="preserve"> </v>
      </c>
      <c r="CM201" s="340"/>
      <c r="CN201" s="340"/>
      <c r="CO201" s="378" t="str">
        <f t="shared" si="41"/>
        <v xml:space="preserve"> </v>
      </c>
      <c r="CP201" s="340"/>
      <c r="CQ201" s="340"/>
      <c r="CR201" s="340"/>
      <c r="CS201" s="378" t="str">
        <f t="shared" si="44"/>
        <v xml:space="preserve"> </v>
      </c>
      <c r="CT201" s="340"/>
      <c r="CU201" s="340"/>
      <c r="CV201" s="340"/>
      <c r="CW201" s="340"/>
      <c r="CX201" s="340"/>
      <c r="CY201" s="340"/>
      <c r="CZ201" s="340"/>
      <c r="DA201" s="340"/>
      <c r="DB201" s="340"/>
    </row>
    <row r="202" spans="1:106" x14ac:dyDescent="0.25">
      <c r="A202" s="340"/>
      <c r="B202" s="340"/>
      <c r="C202" s="340"/>
      <c r="D202" s="340"/>
      <c r="E202" s="340"/>
      <c r="F202" s="340"/>
      <c r="G202" s="340"/>
      <c r="H202" s="340"/>
      <c r="I202" s="340"/>
      <c r="J202" s="340"/>
      <c r="K202" s="340"/>
      <c r="L202" s="340"/>
      <c r="M202" s="340"/>
      <c r="N202" s="340"/>
      <c r="O202" s="381" t="str">
        <f t="shared" ref="O202:O203" si="45">IFERROR(M202/L202," ")</f>
        <v xml:space="preserve"> </v>
      </c>
      <c r="P202" s="340"/>
      <c r="Q202" s="340"/>
      <c r="R202" s="340"/>
      <c r="S202" s="341"/>
      <c r="T202" s="341"/>
      <c r="U202" s="341"/>
      <c r="V202" s="341"/>
      <c r="W202" s="341"/>
      <c r="X202" s="341"/>
      <c r="Y202" s="341"/>
      <c r="Z202" s="341"/>
      <c r="AA202" s="341"/>
      <c r="AB202" s="341"/>
      <c r="AC202" s="341"/>
      <c r="AD202" s="341"/>
      <c r="AE202" s="341"/>
      <c r="AF202" s="341"/>
      <c r="AG202" s="341"/>
      <c r="AH202" s="341"/>
      <c r="AI202" s="341"/>
      <c r="AJ202" s="341"/>
      <c r="AK202" s="341"/>
      <c r="AL202" s="341"/>
      <c r="AM202" s="341"/>
      <c r="AN202" s="341"/>
      <c r="AO202" s="341"/>
      <c r="AP202" s="341"/>
      <c r="AQ202" s="341"/>
      <c r="AR202" s="341"/>
      <c r="AS202" s="341"/>
      <c r="AT202" s="341"/>
      <c r="AU202" s="341"/>
      <c r="AV202" s="341"/>
      <c r="AW202" s="341"/>
      <c r="AX202" s="341"/>
      <c r="AY202" s="341"/>
      <c r="AZ202" s="341"/>
      <c r="BA202" s="341"/>
      <c r="BB202" s="341"/>
      <c r="BC202" s="341"/>
      <c r="BD202" s="341"/>
      <c r="BE202" s="341"/>
      <c r="BF202" s="341"/>
      <c r="BG202" s="341"/>
      <c r="BH202" s="341"/>
      <c r="BI202" s="341"/>
      <c r="BJ202" s="341"/>
      <c r="BK202" s="341"/>
      <c r="BL202" s="341"/>
      <c r="BM202" s="341"/>
      <c r="BN202" s="341"/>
      <c r="BO202" s="341"/>
      <c r="BP202" s="341"/>
      <c r="BQ202" s="341"/>
      <c r="BR202" s="341"/>
      <c r="BS202" s="341"/>
      <c r="BT202" s="341"/>
      <c r="BU202" s="341"/>
      <c r="BV202" s="341"/>
      <c r="BW202" s="341"/>
      <c r="BX202" s="341"/>
      <c r="BY202" s="341"/>
      <c r="BZ202" s="341"/>
      <c r="CA202" s="341" t="s">
        <v>296</v>
      </c>
      <c r="CB202" s="341"/>
      <c r="CC202" s="378">
        <f t="shared" si="42"/>
        <v>0</v>
      </c>
      <c r="CD202" s="378">
        <f t="shared" ref="CD202:CD203" si="46">IF(BZ202="Absent",1,0)</f>
        <v>0</v>
      </c>
      <c r="CE202" s="378">
        <f t="shared" ref="CE202:CE203" si="47">IF(OR(CA202&lt;=5),1,0)</f>
        <v>0</v>
      </c>
      <c r="CF202" s="378">
        <f t="shared" si="43"/>
        <v>0</v>
      </c>
      <c r="CG202" s="340"/>
      <c r="CH202" s="340"/>
      <c r="CI202" s="340"/>
      <c r="CJ202" s="379" t="str">
        <f t="shared" ref="CJ202:CJ203" si="48">IFERROR((((20/CH202)*3600*CI202)/M202)," ")</f>
        <v xml:space="preserve"> </v>
      </c>
      <c r="CK202" s="340"/>
      <c r="CL202" s="379" t="str">
        <f t="shared" si="40"/>
        <v xml:space="preserve"> </v>
      </c>
      <c r="CM202" s="340"/>
      <c r="CN202" s="340"/>
      <c r="CO202" s="378" t="str">
        <f t="shared" si="41"/>
        <v xml:space="preserve"> </v>
      </c>
      <c r="CP202" s="340"/>
      <c r="CQ202" s="340"/>
      <c r="CR202" s="340"/>
      <c r="CS202" s="378" t="str">
        <f t="shared" si="44"/>
        <v xml:space="preserve"> </v>
      </c>
      <c r="CT202" s="340"/>
      <c r="CU202" s="340"/>
      <c r="CV202" s="340"/>
      <c r="CW202" s="340"/>
      <c r="CX202" s="340"/>
      <c r="CY202" s="340"/>
      <c r="CZ202" s="340"/>
      <c r="DA202" s="340"/>
      <c r="DB202" s="340"/>
    </row>
    <row r="203" spans="1:106" x14ac:dyDescent="0.25">
      <c r="A203" s="340"/>
      <c r="B203" s="340"/>
      <c r="C203" s="340"/>
      <c r="D203" s="340"/>
      <c r="E203" s="340"/>
      <c r="F203" s="340"/>
      <c r="G203" s="340"/>
      <c r="H203" s="340"/>
      <c r="I203" s="340"/>
      <c r="J203" s="340"/>
      <c r="K203" s="340"/>
      <c r="L203" s="340"/>
      <c r="M203" s="340"/>
      <c r="N203" s="340"/>
      <c r="O203" s="381" t="str">
        <f t="shared" si="45"/>
        <v xml:space="preserve"> </v>
      </c>
      <c r="P203" s="340"/>
      <c r="Q203" s="340"/>
      <c r="R203" s="340"/>
      <c r="S203" s="341"/>
      <c r="T203" s="341"/>
      <c r="U203" s="341"/>
      <c r="V203" s="341"/>
      <c r="W203" s="341"/>
      <c r="X203" s="341"/>
      <c r="Y203" s="341"/>
      <c r="Z203" s="341"/>
      <c r="AA203" s="341"/>
      <c r="AB203" s="341"/>
      <c r="AC203" s="341"/>
      <c r="AD203" s="341"/>
      <c r="AE203" s="341"/>
      <c r="AF203" s="341"/>
      <c r="AG203" s="341"/>
      <c r="AH203" s="341"/>
      <c r="AI203" s="341"/>
      <c r="AJ203" s="341"/>
      <c r="AK203" s="341"/>
      <c r="AL203" s="341"/>
      <c r="AM203" s="341"/>
      <c r="AN203" s="341"/>
      <c r="AO203" s="341"/>
      <c r="AP203" s="341"/>
      <c r="AQ203" s="341"/>
      <c r="AR203" s="341"/>
      <c r="AS203" s="341"/>
      <c r="AT203" s="341"/>
      <c r="AU203" s="341"/>
      <c r="AV203" s="341"/>
      <c r="AW203" s="341"/>
      <c r="AX203" s="341"/>
      <c r="AY203" s="341"/>
      <c r="AZ203" s="341"/>
      <c r="BA203" s="341"/>
      <c r="BB203" s="341"/>
      <c r="BC203" s="341"/>
      <c r="BD203" s="341"/>
      <c r="BE203" s="341"/>
      <c r="BF203" s="341"/>
      <c r="BG203" s="341"/>
      <c r="BH203" s="341"/>
      <c r="BI203" s="341"/>
      <c r="BJ203" s="341"/>
      <c r="BK203" s="341"/>
      <c r="BL203" s="341"/>
      <c r="BM203" s="341"/>
      <c r="BN203" s="341"/>
      <c r="BO203" s="341"/>
      <c r="BP203" s="341"/>
      <c r="BQ203" s="341"/>
      <c r="BR203" s="341"/>
      <c r="BS203" s="341"/>
      <c r="BT203" s="341"/>
      <c r="BU203" s="341"/>
      <c r="BV203" s="341"/>
      <c r="BW203" s="341"/>
      <c r="BX203" s="341"/>
      <c r="BY203" s="341"/>
      <c r="BZ203" s="341"/>
      <c r="CA203" s="341" t="s">
        <v>296</v>
      </c>
      <c r="CB203" s="341"/>
      <c r="CC203" s="378">
        <f t="shared" si="42"/>
        <v>0</v>
      </c>
      <c r="CD203" s="378">
        <f t="shared" si="46"/>
        <v>0</v>
      </c>
      <c r="CE203" s="378">
        <f t="shared" si="47"/>
        <v>0</v>
      </c>
      <c r="CF203" s="378">
        <f t="shared" si="43"/>
        <v>0</v>
      </c>
      <c r="CG203" s="340"/>
      <c r="CH203" s="340"/>
      <c r="CI203" s="340"/>
      <c r="CJ203" s="379" t="str">
        <f t="shared" si="48"/>
        <v xml:space="preserve"> </v>
      </c>
      <c r="CK203" s="340"/>
      <c r="CL203" s="379" t="str">
        <f t="shared" si="40"/>
        <v xml:space="preserve"> </v>
      </c>
      <c r="CM203" s="340"/>
      <c r="CN203" s="340"/>
      <c r="CO203" s="378" t="str">
        <f t="shared" si="41"/>
        <v xml:space="preserve"> </v>
      </c>
      <c r="CP203" s="340"/>
      <c r="CQ203" s="340"/>
      <c r="CR203" s="340"/>
      <c r="CS203" s="378" t="str">
        <f t="shared" si="44"/>
        <v xml:space="preserve"> </v>
      </c>
      <c r="CT203" s="340"/>
      <c r="CU203" s="340"/>
      <c r="CV203" s="340"/>
      <c r="CW203" s="340"/>
      <c r="CX203" s="340"/>
      <c r="CY203" s="340"/>
      <c r="CZ203" s="340"/>
      <c r="DA203" s="340"/>
      <c r="DB203" s="340"/>
    </row>
    <row r="204" spans="1:106" x14ac:dyDescent="0.25">
      <c r="O204" s="488"/>
      <c r="CJ204" s="370"/>
      <c r="CL204" s="380"/>
    </row>
    <row r="205" spans="1:106" x14ac:dyDescent="0.25">
      <c r="O205" s="488"/>
      <c r="CJ205" s="370"/>
      <c r="CL205" s="380"/>
    </row>
    <row r="206" spans="1:106" x14ac:dyDescent="0.25">
      <c r="O206" s="488"/>
      <c r="CJ206" s="370"/>
      <c r="CL206" s="380"/>
    </row>
    <row r="207" spans="1:106" x14ac:dyDescent="0.25">
      <c r="O207" s="488"/>
      <c r="CJ207" s="370"/>
      <c r="CL207" s="380"/>
    </row>
    <row r="208" spans="1:106" x14ac:dyDescent="0.25">
      <c r="O208" s="488"/>
      <c r="CJ208" s="370"/>
      <c r="CL208" s="380"/>
    </row>
    <row r="209" spans="15:90" x14ac:dyDescent="0.25">
      <c r="O209" s="488"/>
      <c r="CJ209" s="370"/>
      <c r="CL209" s="380"/>
    </row>
    <row r="210" spans="15:90" x14ac:dyDescent="0.25">
      <c r="O210" s="488"/>
      <c r="CJ210" s="370"/>
      <c r="CL210" s="380"/>
    </row>
    <row r="211" spans="15:90" x14ac:dyDescent="0.25">
      <c r="O211" s="488"/>
      <c r="CJ211" s="370"/>
      <c r="CL211" s="380"/>
    </row>
    <row r="212" spans="15:90" x14ac:dyDescent="0.25">
      <c r="O212" s="488"/>
      <c r="CJ212" s="370"/>
      <c r="CL212" s="380"/>
    </row>
    <row r="213" spans="15:90" x14ac:dyDescent="0.25">
      <c r="O213" s="488"/>
      <c r="CJ213" s="370"/>
      <c r="CL213" s="380"/>
    </row>
    <row r="214" spans="15:90" x14ac:dyDescent="0.25">
      <c r="O214" s="488"/>
      <c r="CJ214" s="370"/>
      <c r="CL214" s="380"/>
    </row>
    <row r="215" spans="15:90" x14ac:dyDescent="0.25">
      <c r="O215" s="488"/>
      <c r="CJ215" s="370"/>
      <c r="CL215" s="380"/>
    </row>
    <row r="216" spans="15:90" x14ac:dyDescent="0.25">
      <c r="O216" s="488"/>
      <c r="CJ216" s="370"/>
      <c r="CL216" s="380"/>
    </row>
    <row r="217" spans="15:90" x14ac:dyDescent="0.25">
      <c r="O217" s="488"/>
      <c r="CJ217" s="370"/>
      <c r="CL217" s="380"/>
    </row>
    <row r="218" spans="15:90" x14ac:dyDescent="0.25">
      <c r="O218" s="488"/>
      <c r="CJ218" s="370"/>
      <c r="CL218" s="380"/>
    </row>
    <row r="219" spans="15:90" x14ac:dyDescent="0.25">
      <c r="O219" s="488"/>
      <c r="CJ219" s="370"/>
      <c r="CL219" s="380"/>
    </row>
    <row r="220" spans="15:90" x14ac:dyDescent="0.25">
      <c r="O220" s="488"/>
      <c r="CJ220" s="370"/>
      <c r="CL220" s="380"/>
    </row>
    <row r="221" spans="15:90" x14ac:dyDescent="0.25">
      <c r="O221" s="488"/>
      <c r="CJ221" s="370"/>
      <c r="CL221" s="380"/>
    </row>
    <row r="222" spans="15:90" x14ac:dyDescent="0.25">
      <c r="O222" s="488"/>
      <c r="CJ222" s="370"/>
      <c r="CL222" s="380"/>
    </row>
    <row r="223" spans="15:90" x14ac:dyDescent="0.25">
      <c r="O223" s="488"/>
      <c r="CJ223" s="370"/>
      <c r="CL223" s="380"/>
    </row>
    <row r="224" spans="15:90" x14ac:dyDescent="0.25">
      <c r="O224" s="488"/>
      <c r="CJ224" s="370"/>
      <c r="CL224" s="380"/>
    </row>
    <row r="225" spans="15:90" x14ac:dyDescent="0.25">
      <c r="O225" s="488"/>
      <c r="CJ225" s="370"/>
      <c r="CL225" s="380"/>
    </row>
    <row r="226" spans="15:90" x14ac:dyDescent="0.25">
      <c r="O226" s="488"/>
      <c r="CJ226" s="370"/>
      <c r="CL226" s="380"/>
    </row>
    <row r="227" spans="15:90" x14ac:dyDescent="0.25">
      <c r="O227" s="488"/>
      <c r="CJ227" s="370"/>
      <c r="CL227" s="380"/>
    </row>
    <row r="228" spans="15:90" x14ac:dyDescent="0.25">
      <c r="O228" s="488"/>
      <c r="CJ228" s="370"/>
      <c r="CL228" s="380"/>
    </row>
    <row r="229" spans="15:90" x14ac:dyDescent="0.25">
      <c r="O229" s="488"/>
      <c r="CJ229" s="370"/>
      <c r="CL229" s="380"/>
    </row>
    <row r="230" spans="15:90" x14ac:dyDescent="0.25">
      <c r="O230" s="488"/>
      <c r="CL230" s="380"/>
    </row>
    <row r="231" spans="15:90" x14ac:dyDescent="0.25">
      <c r="O231" s="488"/>
      <c r="CL231" s="380"/>
    </row>
    <row r="232" spans="15:90" x14ac:dyDescent="0.25">
      <c r="O232" s="488"/>
      <c r="CL232" s="380"/>
    </row>
    <row r="233" spans="15:90" x14ac:dyDescent="0.25">
      <c r="O233" s="488"/>
      <c r="CL233" s="380"/>
    </row>
  </sheetData>
  <sheetProtection password="C970" sheet="1" objects="1" scenarios="1" selectLockedCells="1"/>
  <mergeCells count="8">
    <mergeCell ref="CO1:CO2"/>
    <mergeCell ref="CA1:CA2"/>
    <mergeCell ref="CE1:CE2"/>
    <mergeCell ref="A1:M1"/>
    <mergeCell ref="A2:M2"/>
    <mergeCell ref="CJ1:CJ2"/>
    <mergeCell ref="CK1:CK2"/>
    <mergeCell ref="CL1:CL2"/>
  </mergeCells>
  <pageMargins left="0.7" right="0.7" top="0.75" bottom="0.75" header="0.3" footer="0.3"/>
  <pageSetup orientation="portrait" r:id="rId1"/>
  <ignoredErrors>
    <ignoredError sqref="CE5:CE203"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3"/>
  </sheetPr>
  <dimension ref="A1:FD206"/>
  <sheetViews>
    <sheetView showGridLines="0" showRowColHeaders="0" zoomScale="80" zoomScaleNormal="80" workbookViewId="0">
      <pane ySplit="2" topLeftCell="A3" activePane="bottomLeft" state="frozen"/>
      <selection pane="bottomLeft" activeCell="A3" sqref="A3"/>
    </sheetView>
  </sheetViews>
  <sheetFormatPr defaultColWidth="25.42578125" defaultRowHeight="15" x14ac:dyDescent="0.25"/>
  <cols>
    <col min="1" max="1" width="12.85546875" style="3" customWidth="1"/>
    <col min="2" max="2" width="13.85546875" style="3" bestFit="1" customWidth="1"/>
    <col min="3" max="3" width="11.28515625" style="3" bestFit="1" customWidth="1"/>
    <col min="4" max="4" width="12.42578125" style="3" customWidth="1"/>
    <col min="5" max="5" width="11.28515625" style="3" customWidth="1"/>
    <col min="6" max="7" width="11.28515625" style="3" hidden="1" customWidth="1"/>
    <col min="8" max="8" width="17.28515625" style="3" bestFit="1" customWidth="1"/>
    <col min="9" max="10" width="13" style="309" customWidth="1"/>
    <col min="11" max="11" width="20.42578125" style="3" customWidth="1"/>
    <col min="12" max="12" width="25.85546875" style="3" customWidth="1"/>
    <col min="13" max="13" width="22.85546875" style="3" customWidth="1"/>
    <col min="14" max="14" width="26.85546875" style="3" bestFit="1" customWidth="1"/>
    <col min="15" max="15" width="12.7109375" style="3" customWidth="1"/>
    <col min="16" max="16" width="3.7109375" style="277" customWidth="1"/>
    <col min="17" max="18" width="31.7109375" style="3" bestFit="1" customWidth="1"/>
    <col min="19" max="19" width="34.7109375" style="1" bestFit="1" customWidth="1"/>
    <col min="20" max="20" width="24.85546875" style="3" customWidth="1"/>
    <col min="21" max="21" width="0.140625" style="1" customWidth="1"/>
    <col min="22" max="22" width="3.7109375" style="277" customWidth="1"/>
    <col min="23" max="23" width="40.85546875" style="20" bestFit="1" customWidth="1"/>
    <col min="24" max="24" width="28.42578125" style="3" bestFit="1" customWidth="1"/>
    <col min="25" max="25" width="40.140625" style="3" bestFit="1" customWidth="1"/>
    <col min="26" max="26" width="3.7109375" style="277" customWidth="1"/>
    <col min="27" max="27" width="14.85546875" style="16" bestFit="1" customWidth="1"/>
    <col min="28" max="29" width="14.85546875" style="16" customWidth="1"/>
    <col min="30" max="30" width="14.85546875" style="16" bestFit="1" customWidth="1"/>
    <col min="31" max="31" width="21" style="16" bestFit="1" customWidth="1"/>
    <col min="32" max="44" width="21" style="16" customWidth="1"/>
    <col min="45" max="45" width="3.7109375" style="281" customWidth="1"/>
    <col min="46" max="46" width="20.42578125" style="19" bestFit="1" customWidth="1"/>
    <col min="47" max="48" width="20.42578125" style="19" customWidth="1"/>
    <col min="49" max="49" width="20.42578125" style="19" bestFit="1" customWidth="1"/>
    <col min="50" max="50" width="19.7109375" style="19" bestFit="1" customWidth="1"/>
    <col min="51" max="63" width="19.7109375" style="19" customWidth="1"/>
    <col min="64" max="64" width="39.28515625" style="19" bestFit="1" customWidth="1"/>
    <col min="65" max="65" width="3.7109375" style="282" customWidth="1"/>
    <col min="66" max="66" width="24.5703125" style="17" bestFit="1" customWidth="1"/>
    <col min="67" max="67" width="19.28515625" style="17" customWidth="1"/>
    <col min="68" max="68" width="13" style="17" bestFit="1" customWidth="1"/>
    <col min="69" max="69" width="33.140625" style="17" bestFit="1" customWidth="1"/>
    <col min="70" max="70" width="20.42578125" style="17" bestFit="1" customWidth="1"/>
    <col min="71" max="71" width="30.28515625" style="17" bestFit="1" customWidth="1"/>
    <col min="72" max="72" width="23" style="17" bestFit="1" customWidth="1"/>
    <col min="73" max="73" width="15.28515625" style="18" bestFit="1" customWidth="1"/>
    <col min="74" max="74" width="3.7109375" style="281" customWidth="1"/>
    <col min="75" max="75" width="22.42578125" style="17" bestFit="1" customWidth="1"/>
    <col min="76" max="80" width="22.42578125" style="17" customWidth="1"/>
    <col min="81" max="81" width="18.28515625" style="17" bestFit="1" customWidth="1"/>
    <col min="82" max="82" width="27.7109375" style="17" bestFit="1" customWidth="1"/>
    <col min="83" max="83" width="14.7109375" style="17" bestFit="1" customWidth="1"/>
    <col min="84" max="84" width="21.42578125" style="17" bestFit="1" customWidth="1"/>
    <col min="85" max="110" width="21.42578125" style="17" customWidth="1"/>
    <col min="111" max="111" width="25.7109375" style="16" bestFit="1" customWidth="1"/>
    <col min="112" max="160" width="25.42578125" style="277"/>
    <col min="161" max="16384" width="25.42578125" style="1"/>
  </cols>
  <sheetData>
    <row r="1" spans="1:160" s="49" customFormat="1" ht="33" customHeight="1" x14ac:dyDescent="0.35">
      <c r="A1" s="663" t="s">
        <v>256</v>
      </c>
      <c r="B1" s="663"/>
      <c r="C1" s="663"/>
      <c r="D1" s="663"/>
      <c r="E1" s="663"/>
      <c r="F1" s="663"/>
      <c r="G1" s="663"/>
      <c r="H1" s="663"/>
      <c r="I1" s="663"/>
      <c r="J1" s="663"/>
      <c r="K1" s="663"/>
      <c r="L1" s="663"/>
      <c r="T1" s="681" t="s">
        <v>748</v>
      </c>
      <c r="W1" s="50"/>
      <c r="AA1" s="51"/>
      <c r="AB1" s="51"/>
      <c r="AC1" s="51"/>
      <c r="AD1" s="51"/>
      <c r="AE1" s="51"/>
      <c r="AF1" s="51"/>
      <c r="AG1" s="51"/>
      <c r="AH1" s="51"/>
      <c r="AI1" s="51"/>
      <c r="AJ1" s="51"/>
      <c r="AK1" s="51"/>
      <c r="AL1" s="51"/>
      <c r="AM1" s="51"/>
      <c r="AN1" s="51"/>
      <c r="AO1" s="51"/>
      <c r="AP1" s="51"/>
      <c r="AQ1" s="51"/>
      <c r="AR1" s="51"/>
      <c r="AS1" s="51"/>
      <c r="AT1" s="52"/>
      <c r="AU1" s="52"/>
      <c r="AV1" s="52"/>
      <c r="AW1" s="52"/>
      <c r="AX1" s="52"/>
      <c r="AY1" s="52"/>
      <c r="AZ1" s="52"/>
      <c r="BA1" s="52"/>
      <c r="BB1" s="52"/>
      <c r="BC1" s="52"/>
      <c r="BD1" s="52"/>
      <c r="BE1" s="52"/>
      <c r="BF1" s="52"/>
      <c r="BG1" s="52"/>
      <c r="BH1" s="52"/>
      <c r="BI1" s="52"/>
      <c r="BJ1" s="52"/>
      <c r="BK1" s="52"/>
      <c r="BL1" s="52"/>
      <c r="BM1" s="52"/>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row>
    <row r="2" spans="1:160" s="49" customFormat="1" ht="33" customHeight="1" x14ac:dyDescent="0.25">
      <c r="A2" s="664" t="s">
        <v>520</v>
      </c>
      <c r="B2" s="664"/>
      <c r="C2" s="664"/>
      <c r="D2" s="664"/>
      <c r="E2" s="664"/>
      <c r="F2" s="664"/>
      <c r="G2" s="664"/>
      <c r="H2" s="664"/>
      <c r="I2" s="664"/>
      <c r="J2" s="664"/>
      <c r="K2" s="664"/>
      <c r="L2" s="664"/>
      <c r="T2" s="681"/>
      <c r="W2" s="50"/>
      <c r="AA2" s="51"/>
      <c r="AB2" s="51"/>
      <c r="AC2" s="51"/>
      <c r="AD2" s="51"/>
      <c r="AE2" s="51"/>
      <c r="AF2" s="51"/>
      <c r="AG2" s="51"/>
      <c r="AH2" s="51"/>
      <c r="AI2" s="51"/>
      <c r="AJ2" s="51"/>
      <c r="AK2" s="51"/>
      <c r="AL2" s="51"/>
      <c r="AM2" s="51"/>
      <c r="AN2" s="51"/>
      <c r="AO2" s="51"/>
      <c r="AP2" s="51"/>
      <c r="AQ2" s="51"/>
      <c r="AR2" s="51"/>
      <c r="AS2" s="51"/>
      <c r="AT2" s="52"/>
      <c r="AU2" s="52"/>
      <c r="AV2" s="52"/>
      <c r="AW2" s="52"/>
      <c r="AX2" s="52"/>
      <c r="AY2" s="52"/>
      <c r="AZ2" s="52"/>
      <c r="BA2" s="52"/>
      <c r="BB2" s="52"/>
      <c r="BC2" s="52"/>
      <c r="BD2" s="52"/>
      <c r="BE2" s="52"/>
      <c r="BF2" s="52"/>
      <c r="BG2" s="52"/>
      <c r="BH2" s="52"/>
      <c r="BI2" s="52"/>
      <c r="BJ2" s="52"/>
      <c r="BK2" s="52"/>
      <c r="BL2" s="52"/>
      <c r="BM2" s="52"/>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row>
    <row r="3" spans="1:160" s="277" customFormat="1" ht="0.95" customHeight="1" x14ac:dyDescent="0.25">
      <c r="A3" s="454"/>
      <c r="I3" s="308"/>
      <c r="J3" s="308"/>
      <c r="W3" s="280"/>
      <c r="AA3" s="281"/>
      <c r="AB3" s="281"/>
      <c r="AC3" s="281"/>
      <c r="AD3" s="281"/>
      <c r="AE3" s="281"/>
      <c r="AF3" s="281"/>
      <c r="AG3" s="281"/>
      <c r="AH3" s="281"/>
      <c r="AI3" s="281"/>
      <c r="AJ3" s="281"/>
      <c r="AK3" s="281"/>
      <c r="AL3" s="281"/>
      <c r="AM3" s="281"/>
      <c r="AN3" s="281"/>
      <c r="AO3" s="281"/>
      <c r="AP3" s="281"/>
      <c r="AQ3" s="281"/>
      <c r="AR3" s="281"/>
      <c r="AS3" s="281"/>
      <c r="AT3" s="282"/>
      <c r="AU3" s="282"/>
      <c r="AV3" s="282"/>
      <c r="AW3" s="282"/>
      <c r="AX3" s="282"/>
      <c r="AY3" s="282"/>
      <c r="AZ3" s="282"/>
      <c r="BA3" s="282"/>
      <c r="BB3" s="282"/>
      <c r="BC3" s="282"/>
      <c r="BD3" s="282"/>
      <c r="BE3" s="282"/>
      <c r="BF3" s="282"/>
      <c r="BG3" s="282"/>
      <c r="BH3" s="282"/>
      <c r="BI3" s="282"/>
      <c r="BJ3" s="282"/>
      <c r="BK3" s="282"/>
      <c r="BL3" s="282"/>
      <c r="BM3" s="282"/>
      <c r="BN3" s="281"/>
      <c r="BO3" s="281"/>
      <c r="BP3" s="281"/>
      <c r="BQ3" s="281"/>
      <c r="BR3" s="281"/>
      <c r="BS3" s="281"/>
      <c r="BT3" s="281"/>
      <c r="BU3" s="281"/>
      <c r="BV3" s="281"/>
      <c r="BW3" s="281"/>
      <c r="BX3" s="281"/>
      <c r="BY3" s="281"/>
      <c r="BZ3" s="281"/>
      <c r="CA3" s="281"/>
      <c r="CB3" s="281"/>
      <c r="CC3" s="281"/>
      <c r="CD3" s="281"/>
      <c r="CE3" s="281"/>
      <c r="CF3" s="281"/>
      <c r="CG3" s="281"/>
      <c r="CH3" s="281"/>
      <c r="CI3" s="281"/>
      <c r="CJ3" s="281"/>
      <c r="CK3" s="281"/>
      <c r="CL3" s="281"/>
      <c r="CM3" s="281"/>
      <c r="CN3" s="281"/>
      <c r="CO3" s="281"/>
      <c r="CP3" s="281"/>
      <c r="CQ3" s="281"/>
      <c r="CR3" s="281"/>
      <c r="CS3" s="281"/>
      <c r="CT3" s="281"/>
      <c r="CU3" s="281"/>
      <c r="CV3" s="281"/>
      <c r="CW3" s="281"/>
      <c r="CX3" s="281"/>
      <c r="CY3" s="281"/>
      <c r="CZ3" s="281"/>
      <c r="DA3" s="281"/>
      <c r="DB3" s="281"/>
      <c r="DC3" s="281"/>
      <c r="DD3" s="281"/>
      <c r="DE3" s="281"/>
      <c r="DF3" s="281"/>
      <c r="DG3" s="281"/>
    </row>
    <row r="4" spans="1:160" s="277" customFormat="1" ht="24" customHeight="1" x14ac:dyDescent="0.25">
      <c r="A4" s="336"/>
      <c r="I4" s="308"/>
      <c r="J4" s="308"/>
      <c r="W4" s="280"/>
      <c r="AA4" s="281"/>
      <c r="AB4" s="281"/>
      <c r="AC4" s="281"/>
      <c r="AD4" s="281"/>
      <c r="AE4" s="281"/>
      <c r="AF4" s="281"/>
      <c r="AG4" s="281"/>
      <c r="AH4" s="281"/>
      <c r="AI4" s="281"/>
      <c r="AJ4" s="281"/>
      <c r="AK4" s="281"/>
      <c r="AL4" s="281"/>
      <c r="AM4" s="281"/>
      <c r="AN4" s="281"/>
      <c r="AO4" s="281"/>
      <c r="AP4" s="281"/>
      <c r="AQ4" s="281"/>
      <c r="AR4" s="281"/>
      <c r="AS4" s="281"/>
      <c r="AT4" s="282"/>
      <c r="AU4" s="282"/>
      <c r="AV4" s="282"/>
      <c r="AW4" s="282"/>
      <c r="AX4" s="282"/>
      <c r="AY4" s="282"/>
      <c r="AZ4" s="282"/>
      <c r="BA4" s="282"/>
      <c r="BB4" s="282"/>
      <c r="BC4" s="282"/>
      <c r="BD4" s="282"/>
      <c r="BE4" s="282"/>
      <c r="BF4" s="282"/>
      <c r="BG4" s="282"/>
      <c r="BH4" s="282"/>
      <c r="BI4" s="282"/>
      <c r="BJ4" s="282"/>
      <c r="BK4" s="282"/>
      <c r="BL4" s="282"/>
      <c r="BM4" s="282"/>
      <c r="BN4" s="281"/>
      <c r="BO4" s="281"/>
      <c r="BP4" s="281"/>
      <c r="BQ4" s="281"/>
      <c r="BR4" s="281"/>
      <c r="BS4" s="281"/>
      <c r="BT4" s="281"/>
      <c r="BU4" s="281"/>
      <c r="BV4" s="281"/>
      <c r="BW4" s="281"/>
      <c r="BX4" s="281"/>
      <c r="BY4" s="281"/>
      <c r="BZ4" s="281"/>
      <c r="CA4" s="281"/>
      <c r="CB4" s="281"/>
      <c r="CC4" s="281"/>
      <c r="CD4" s="281"/>
      <c r="CE4" s="281"/>
      <c r="CF4" s="281"/>
      <c r="CG4" s="281"/>
      <c r="CH4" s="281"/>
      <c r="CI4" s="281"/>
      <c r="CJ4" s="281"/>
      <c r="CK4" s="281"/>
      <c r="CL4" s="281"/>
      <c r="CM4" s="281"/>
      <c r="CN4" s="281"/>
      <c r="CO4" s="281"/>
      <c r="CP4" s="281"/>
      <c r="CQ4" s="281"/>
      <c r="CR4" s="281"/>
      <c r="CS4" s="281"/>
      <c r="CT4" s="281"/>
      <c r="CU4" s="281"/>
      <c r="CV4" s="281"/>
      <c r="CW4" s="281"/>
      <c r="CX4" s="281"/>
      <c r="CY4" s="281"/>
      <c r="CZ4" s="281"/>
      <c r="DA4" s="281"/>
      <c r="DB4" s="281"/>
      <c r="DC4" s="281"/>
      <c r="DD4" s="281"/>
      <c r="DE4" s="281"/>
      <c r="DF4" s="281"/>
      <c r="DG4" s="281"/>
    </row>
    <row r="5" spans="1:160" s="286" customFormat="1" ht="24.75" customHeight="1" x14ac:dyDescent="0.25">
      <c r="A5" s="669" t="s">
        <v>44</v>
      </c>
      <c r="B5" s="669"/>
      <c r="C5" s="669"/>
      <c r="D5" s="669"/>
      <c r="E5" s="669"/>
      <c r="F5" s="669"/>
      <c r="G5" s="669"/>
      <c r="H5" s="669"/>
      <c r="I5" s="669"/>
      <c r="J5" s="669"/>
      <c r="K5" s="669"/>
      <c r="L5" s="669"/>
      <c r="M5" s="669"/>
      <c r="N5" s="669"/>
      <c r="O5" s="669"/>
      <c r="P5" s="283"/>
      <c r="Q5" s="670" t="s">
        <v>45</v>
      </c>
      <c r="R5" s="671"/>
      <c r="S5" s="671"/>
      <c r="T5" s="671"/>
      <c r="U5" s="672"/>
      <c r="V5" s="283"/>
      <c r="W5" s="670" t="s">
        <v>60</v>
      </c>
      <c r="X5" s="671"/>
      <c r="Y5" s="672"/>
      <c r="Z5" s="283"/>
      <c r="AA5" s="679" t="s">
        <v>46</v>
      </c>
      <c r="AB5" s="680"/>
      <c r="AC5" s="680"/>
      <c r="AD5" s="680"/>
      <c r="AE5" s="680"/>
      <c r="AF5" s="680"/>
      <c r="AG5" s="680"/>
      <c r="AH5" s="680"/>
      <c r="AI5" s="680"/>
      <c r="AJ5" s="680"/>
      <c r="AK5" s="680"/>
      <c r="AL5" s="680"/>
      <c r="AM5" s="680"/>
      <c r="AN5" s="680"/>
      <c r="AO5" s="680"/>
      <c r="AP5" s="680"/>
      <c r="AQ5" s="680"/>
      <c r="AR5" s="680"/>
      <c r="AS5" s="287"/>
      <c r="AT5" s="673" t="s">
        <v>47</v>
      </c>
      <c r="AU5" s="674"/>
      <c r="AV5" s="674"/>
      <c r="AW5" s="674"/>
      <c r="AX5" s="674"/>
      <c r="AY5" s="674"/>
      <c r="AZ5" s="674"/>
      <c r="BA5" s="674"/>
      <c r="BB5" s="674"/>
      <c r="BC5" s="674"/>
      <c r="BD5" s="674"/>
      <c r="BE5" s="674"/>
      <c r="BF5" s="674"/>
      <c r="BG5" s="674"/>
      <c r="BH5" s="674"/>
      <c r="BI5" s="674"/>
      <c r="BJ5" s="674"/>
      <c r="BK5" s="674"/>
      <c r="BL5" s="675"/>
      <c r="BM5" s="295"/>
      <c r="BN5" s="676" t="s">
        <v>48</v>
      </c>
      <c r="BO5" s="677"/>
      <c r="BP5" s="677"/>
      <c r="BQ5" s="677"/>
      <c r="BR5" s="677"/>
      <c r="BS5" s="677"/>
      <c r="BT5" s="677"/>
      <c r="BU5" s="678"/>
      <c r="BV5" s="287"/>
      <c r="BW5" s="667" t="s">
        <v>58</v>
      </c>
      <c r="BX5" s="668"/>
      <c r="BY5" s="668"/>
      <c r="BZ5" s="668"/>
      <c r="CA5" s="668"/>
      <c r="CB5" s="668"/>
      <c r="CC5" s="668"/>
      <c r="CD5" s="668"/>
      <c r="CE5" s="668"/>
      <c r="CF5" s="668"/>
      <c r="CG5" s="668"/>
      <c r="CH5" s="668"/>
      <c r="CI5" s="668"/>
      <c r="CJ5" s="668"/>
      <c r="CK5" s="668"/>
      <c r="CL5" s="668"/>
      <c r="CM5" s="668"/>
      <c r="CN5" s="668"/>
      <c r="CO5" s="668"/>
      <c r="CP5" s="668"/>
      <c r="CQ5" s="668"/>
      <c r="CR5" s="668"/>
      <c r="CS5" s="668"/>
      <c r="CT5" s="668"/>
      <c r="CU5" s="668"/>
      <c r="CV5" s="668"/>
      <c r="CW5" s="668"/>
      <c r="CX5" s="668"/>
      <c r="CY5" s="668"/>
      <c r="CZ5" s="668"/>
      <c r="DA5" s="668"/>
      <c r="DB5" s="668"/>
      <c r="DC5" s="668"/>
      <c r="DD5" s="668"/>
      <c r="DE5" s="668"/>
      <c r="DF5" s="668"/>
      <c r="DG5" s="668"/>
      <c r="DH5" s="293"/>
      <c r="DI5" s="293"/>
      <c r="DJ5" s="293"/>
      <c r="DK5" s="293"/>
      <c r="DL5" s="293"/>
      <c r="DM5" s="293"/>
      <c r="DN5" s="293"/>
      <c r="DO5" s="293"/>
      <c r="DP5" s="293"/>
      <c r="DQ5" s="293"/>
      <c r="DR5" s="293"/>
      <c r="DS5" s="293"/>
      <c r="DT5" s="293"/>
      <c r="DU5" s="293"/>
      <c r="DV5" s="293"/>
      <c r="DW5" s="293"/>
      <c r="DX5" s="293"/>
      <c r="DY5" s="293"/>
      <c r="DZ5" s="293"/>
      <c r="EA5" s="293"/>
      <c r="EB5" s="293"/>
      <c r="EC5" s="293"/>
      <c r="ED5" s="293"/>
      <c r="EE5" s="293"/>
      <c r="EF5" s="293"/>
      <c r="EG5" s="293"/>
      <c r="EH5" s="293"/>
      <c r="EI5" s="293"/>
      <c r="EJ5" s="293"/>
      <c r="EK5" s="293"/>
      <c r="EL5" s="293"/>
      <c r="EM5" s="293"/>
      <c r="EN5" s="293"/>
      <c r="EO5" s="293"/>
      <c r="EP5" s="293"/>
      <c r="EQ5" s="293"/>
      <c r="ER5" s="293"/>
      <c r="ES5" s="293"/>
      <c r="ET5" s="293"/>
      <c r="EU5" s="293"/>
      <c r="EV5" s="293"/>
      <c r="EW5" s="293"/>
      <c r="EX5" s="293"/>
      <c r="EY5" s="293"/>
      <c r="EZ5" s="293"/>
      <c r="FA5" s="293"/>
      <c r="FB5" s="293"/>
      <c r="FC5" s="293"/>
      <c r="FD5" s="293"/>
    </row>
    <row r="6" spans="1:160" s="2" customFormat="1" ht="87.95" customHeight="1" x14ac:dyDescent="0.25">
      <c r="A6" s="299" t="s">
        <v>4</v>
      </c>
      <c r="B6" s="299" t="s">
        <v>300</v>
      </c>
      <c r="C6" s="299" t="s">
        <v>655</v>
      </c>
      <c r="D6" s="299" t="s">
        <v>656</v>
      </c>
      <c r="E6" s="299" t="s">
        <v>657</v>
      </c>
      <c r="F6" s="299" t="s">
        <v>0</v>
      </c>
      <c r="G6" s="299" t="s">
        <v>1</v>
      </c>
      <c r="H6" s="299" t="s">
        <v>299</v>
      </c>
      <c r="I6" s="299" t="s">
        <v>2</v>
      </c>
      <c r="J6" s="299" t="s">
        <v>513</v>
      </c>
      <c r="K6" s="299" t="s">
        <v>691</v>
      </c>
      <c r="L6" s="299" t="s">
        <v>747</v>
      </c>
      <c r="M6" s="299" t="s">
        <v>692</v>
      </c>
      <c r="N6" s="299" t="s">
        <v>5</v>
      </c>
      <c r="O6" s="299" t="s">
        <v>6</v>
      </c>
      <c r="P6" s="430" t="s">
        <v>369</v>
      </c>
      <c r="Q6" s="278" t="s">
        <v>41</v>
      </c>
      <c r="R6" s="278" t="s">
        <v>42</v>
      </c>
      <c r="S6" s="278" t="s">
        <v>29</v>
      </c>
      <c r="T6" s="278" t="s">
        <v>43</v>
      </c>
      <c r="U6" s="279" t="s">
        <v>7</v>
      </c>
      <c r="V6" s="431" t="s">
        <v>369</v>
      </c>
      <c r="W6" s="278" t="s">
        <v>62</v>
      </c>
      <c r="X6" s="278" t="s">
        <v>63</v>
      </c>
      <c r="Y6" s="278" t="s">
        <v>61</v>
      </c>
      <c r="Z6" s="415" t="s">
        <v>369</v>
      </c>
      <c r="AA6" s="289" t="s">
        <v>55</v>
      </c>
      <c r="AB6" s="289" t="s">
        <v>671</v>
      </c>
      <c r="AC6" s="289" t="s">
        <v>49</v>
      </c>
      <c r="AD6" s="289" t="s">
        <v>9</v>
      </c>
      <c r="AE6" s="289" t="s">
        <v>40</v>
      </c>
      <c r="AF6" s="416" t="s">
        <v>444</v>
      </c>
      <c r="AG6" s="416" t="s">
        <v>445</v>
      </c>
      <c r="AH6" s="416" t="s">
        <v>446</v>
      </c>
      <c r="AI6" s="416" t="s">
        <v>447</v>
      </c>
      <c r="AJ6" s="416" t="s">
        <v>448</v>
      </c>
      <c r="AK6" s="416" t="s">
        <v>449</v>
      </c>
      <c r="AL6" s="416" t="s">
        <v>450</v>
      </c>
      <c r="AM6" s="416" t="s">
        <v>451</v>
      </c>
      <c r="AN6" s="416" t="s">
        <v>452</v>
      </c>
      <c r="AO6" s="416" t="s">
        <v>453</v>
      </c>
      <c r="AP6" s="416" t="s">
        <v>454</v>
      </c>
      <c r="AQ6" s="416" t="s">
        <v>455</v>
      </c>
      <c r="AR6" s="416" t="s">
        <v>456</v>
      </c>
      <c r="AS6" s="414" t="s">
        <v>369</v>
      </c>
      <c r="AT6" s="297" t="s">
        <v>239</v>
      </c>
      <c r="AU6" s="297" t="s">
        <v>240</v>
      </c>
      <c r="AV6" s="297" t="s">
        <v>241</v>
      </c>
      <c r="AW6" s="297" t="s">
        <v>242</v>
      </c>
      <c r="AX6" s="297" t="s">
        <v>243</v>
      </c>
      <c r="AY6" s="297" t="s">
        <v>749</v>
      </c>
      <c r="AZ6" s="297" t="s">
        <v>750</v>
      </c>
      <c r="BA6" s="297" t="s">
        <v>751</v>
      </c>
      <c r="BB6" s="297" t="s">
        <v>752</v>
      </c>
      <c r="BC6" s="297" t="s">
        <v>753</v>
      </c>
      <c r="BD6" s="297" t="s">
        <v>754</v>
      </c>
      <c r="BE6" s="297" t="s">
        <v>760</v>
      </c>
      <c r="BF6" s="297" t="s">
        <v>755</v>
      </c>
      <c r="BG6" s="297" t="s">
        <v>756</v>
      </c>
      <c r="BH6" s="297" t="s">
        <v>757</v>
      </c>
      <c r="BI6" s="297" t="s">
        <v>758</v>
      </c>
      <c r="BJ6" s="297" t="s">
        <v>759</v>
      </c>
      <c r="BK6" s="297" t="s">
        <v>443</v>
      </c>
      <c r="BL6" s="297" t="s">
        <v>244</v>
      </c>
      <c r="BM6" s="412" t="s">
        <v>369</v>
      </c>
      <c r="BN6" s="289" t="s">
        <v>746</v>
      </c>
      <c r="BO6" s="289" t="s">
        <v>14</v>
      </c>
      <c r="BP6" s="289" t="s">
        <v>54</v>
      </c>
      <c r="BQ6" s="289" t="s">
        <v>17</v>
      </c>
      <c r="BR6" s="289" t="s">
        <v>15</v>
      </c>
      <c r="BS6" s="289" t="s">
        <v>18</v>
      </c>
      <c r="BT6" s="289" t="s">
        <v>19</v>
      </c>
      <c r="BU6" s="289" t="s">
        <v>762</v>
      </c>
      <c r="BV6" s="413" t="s">
        <v>369</v>
      </c>
      <c r="BW6" s="289" t="s">
        <v>245</v>
      </c>
      <c r="BX6" s="289" t="s">
        <v>57</v>
      </c>
      <c r="BY6" s="289" t="s">
        <v>674</v>
      </c>
      <c r="BZ6" s="289" t="s">
        <v>59</v>
      </c>
      <c r="CA6" s="289" t="s">
        <v>56</v>
      </c>
      <c r="CB6" s="289" t="s">
        <v>50</v>
      </c>
      <c r="CC6" s="289" t="s">
        <v>16</v>
      </c>
      <c r="CD6" s="289" t="s">
        <v>10</v>
      </c>
      <c r="CE6" s="289" t="s">
        <v>441</v>
      </c>
      <c r="CF6" s="289" t="s">
        <v>39</v>
      </c>
      <c r="CG6" s="289" t="s">
        <v>442</v>
      </c>
      <c r="CH6" s="289" t="s">
        <v>415</v>
      </c>
      <c r="CI6" s="289" t="s">
        <v>433</v>
      </c>
      <c r="CJ6" s="289" t="s">
        <v>416</v>
      </c>
      <c r="CK6" s="289" t="s">
        <v>434</v>
      </c>
      <c r="CL6" s="289" t="s">
        <v>417</v>
      </c>
      <c r="CM6" s="289" t="s">
        <v>435</v>
      </c>
      <c r="CN6" s="289" t="s">
        <v>418</v>
      </c>
      <c r="CO6" s="289" t="s">
        <v>437</v>
      </c>
      <c r="CP6" s="289" t="s">
        <v>419</v>
      </c>
      <c r="CQ6" s="289" t="s">
        <v>430</v>
      </c>
      <c r="CR6" s="289" t="s">
        <v>420</v>
      </c>
      <c r="CS6" s="289" t="s">
        <v>436</v>
      </c>
      <c r="CT6" s="289" t="s">
        <v>421</v>
      </c>
      <c r="CU6" s="289" t="s">
        <v>438</v>
      </c>
      <c r="CV6" s="289" t="s">
        <v>422</v>
      </c>
      <c r="CW6" s="289" t="s">
        <v>439</v>
      </c>
      <c r="CX6" s="289" t="s">
        <v>423</v>
      </c>
      <c r="CY6" s="289" t="s">
        <v>431</v>
      </c>
      <c r="CZ6" s="289" t="s">
        <v>426</v>
      </c>
      <c r="DA6" s="289" t="s">
        <v>432</v>
      </c>
      <c r="DB6" s="289" t="s">
        <v>427</v>
      </c>
      <c r="DC6" s="289" t="s">
        <v>428</v>
      </c>
      <c r="DD6" s="289" t="s">
        <v>429</v>
      </c>
      <c r="DE6" s="289" t="s">
        <v>672</v>
      </c>
      <c r="DF6" s="289" t="s">
        <v>673</v>
      </c>
      <c r="DG6" s="289" t="s">
        <v>28</v>
      </c>
      <c r="DH6" s="294"/>
      <c r="DI6" s="294"/>
      <c r="DJ6" s="294"/>
      <c r="DK6" s="294"/>
      <c r="DL6" s="294"/>
      <c r="DM6" s="294"/>
      <c r="DN6" s="294"/>
      <c r="DO6" s="294"/>
      <c r="DP6" s="294"/>
      <c r="DQ6" s="294"/>
      <c r="DR6" s="294"/>
      <c r="DS6" s="294"/>
      <c r="DT6" s="294"/>
      <c r="DU6" s="294"/>
      <c r="DV6" s="294"/>
      <c r="DW6" s="294"/>
      <c r="DX6" s="294"/>
      <c r="DY6" s="294"/>
      <c r="DZ6" s="294"/>
      <c r="EA6" s="294"/>
      <c r="EB6" s="294"/>
      <c r="EC6" s="294"/>
      <c r="ED6" s="294"/>
      <c r="EE6" s="294"/>
      <c r="EF6" s="294"/>
      <c r="EG6" s="294"/>
      <c r="EH6" s="294"/>
      <c r="EI6" s="294"/>
      <c r="EJ6" s="294"/>
      <c r="EK6" s="294"/>
      <c r="EL6" s="294"/>
      <c r="EM6" s="294"/>
      <c r="EN6" s="294"/>
      <c r="EO6" s="294"/>
      <c r="EP6" s="294"/>
      <c r="EQ6" s="294"/>
      <c r="ER6" s="294"/>
      <c r="ES6" s="294"/>
      <c r="ET6" s="294"/>
      <c r="EU6" s="294"/>
      <c r="EV6" s="294"/>
      <c r="EW6" s="294"/>
      <c r="EX6" s="294"/>
      <c r="EY6" s="294"/>
      <c r="EZ6" s="294"/>
      <c r="FA6" s="294"/>
      <c r="FB6" s="294"/>
      <c r="FC6" s="294"/>
      <c r="FD6" s="294"/>
    </row>
    <row r="7" spans="1:160" x14ac:dyDescent="0.25">
      <c r="A7" s="453">
        <f>IF(ISBLANK('ARAT - Data Entry'!A5),"",'ARAT - Data Entry'!A5)</f>
        <v>2016</v>
      </c>
      <c r="B7" s="312" t="str">
        <f>IF(ISBLANK('ARAT - Data Entry'!C5),"",'ARAT - Data Entry'!C5)</f>
        <v>Rwanda</v>
      </c>
      <c r="C7" s="357" t="str">
        <f>IF(ISBLANK('ARAT - Data Entry'!D5),"",'ARAT - Data Entry'!D5)</f>
        <v>xxx</v>
      </c>
      <c r="D7" s="357" t="str">
        <f>IF(ISBLANK('ARAT - Data Entry'!E5),"",'ARAT - Data Entry'!E5)</f>
        <v>xxx</v>
      </c>
      <c r="E7" s="357" t="str">
        <f>IF(ISBLANK('ARAT - Data Entry'!F5),"",'ARAT - Data Entry'!F5)</f>
        <v>xxx</v>
      </c>
      <c r="F7" s="357" t="str">
        <f>IF(ISBLANK('ARAT - Data Entry'!G5),"",'ARAT - Data Entry'!G5)</f>
        <v/>
      </c>
      <c r="G7" s="357" t="str">
        <f>IF(ISBLANK('ARAT - Data Entry'!H5),"",'ARAT - Data Entry'!H5)</f>
        <v/>
      </c>
      <c r="H7" s="357" t="str">
        <f>IF(ISBLANK('ARAT - Data Entry'!I5),"",'ARAT - Data Entry'!I5)</f>
        <v>xxx</v>
      </c>
      <c r="I7" s="357" t="str">
        <f>IF(ISBLANK('ARAT - Data Entry'!J5),"",'ARAT - Data Entry'!J5)</f>
        <v>xxx</v>
      </c>
      <c r="J7" s="357" t="str">
        <f>IF(ISBLANK('ARAT - Data Entry'!K5),"",'ARAT - Data Entry'!K5)</f>
        <v>xxx</v>
      </c>
      <c r="K7" s="312">
        <f>IF(ISBLANK('ARAT - Data Entry'!L5),"",'ARAT - Data Entry'!L5)</f>
        <v>200</v>
      </c>
      <c r="L7" s="312">
        <f>IF(ISBLANK('ARAT - Data Entry'!M5),"",'ARAT - Data Entry'!M5)</f>
        <v>160</v>
      </c>
      <c r="M7" s="312">
        <f>IF(ISBLANK('ARAT - Data Entry'!N5),"",'ARAT - Data Entry'!N5)</f>
        <v>40</v>
      </c>
      <c r="N7" s="312" t="str">
        <f>IF(ISBLANK('ARAT - Data Entry'!R5),"",'ARAT - Data Entry'!R5)</f>
        <v>Borehole</v>
      </c>
      <c r="O7" s="312">
        <v>2010</v>
      </c>
      <c r="P7" s="298"/>
      <c r="Q7" s="4" t="str">
        <f t="shared" ref="Q7:Q71" si="0">IF(BO7=0,"No Improved Water Point/System",IF(COUNTIF(AA7:AR7,"&lt;=5")&gt;=2,"High Risk",IF(COUNTIF(AA7:AR7,"&lt;=5")=1,"Medium Risk",IF(COUNTIF(AA7:AR7,"&lt;=5")=0,"Low Risk"))))</f>
        <v>High Risk</v>
      </c>
      <c r="R7" s="4" t="str">
        <f>IF(BO7=0,"No Improved Water Point/System",IF(COUNTIF(AT7:BK7,"3")&gt;=1,"High Risk",IF(COUNTIF(AT7:BK7,"2")&gt;=2,"Medium Risk",IF(COUNTIF(AT7:BK7,"2")&lt;=1,"Low Risk"))))</f>
        <v>Medium Risk</v>
      </c>
      <c r="S7" s="5" t="str">
        <f>IF(U7=0,"No Improved Water Point/System",IF(U7=1,"Inadequate Level of Service",IF(U7=2,"Inadequate Level of Service",IF(U7=3,"Basic Level of Service",IF(U7=4,"Basic Level of Service",IF(U7=5,"Basic Level of Service",IF(U7=6,"Intermediate Level of Service",IF(U7=7,"Intermediate Level of Service",IF(U7=8,"High Level of Service")))))))))</f>
        <v>Intermediate Level of Service</v>
      </c>
      <c r="T7" s="4" t="str">
        <f>IF(AND(Q7="No Improved Water Point/System",R7="No Improved Water Point/System",S7="No Improved Water Point/System"),"New Construction Needed",IF(OR(AND(Q7="Low Risk",R7="Low Risk",S7="High Level of Service"),AND(Q7="Low Risk",R7="Low Risk",S7="Intermediate Level of Service"),AND(Q7="Low Risk",R7="Medium Risk",S7="High Level of Service"),AND(Q7="Low Risk",R7="Medium Risk",S7="Intermediate Level of Service"),AND(Q7="Medium Risk",R7="Low Risk",S7="High Level of Service"),AND(Q7="Medium Risk",R7="Low Risk",S7="Intermediate Level of Service")),"Low Priority",IF(OR(AND(Q7="Low Risk",R7="Low Risk",S7="Basic Level of Service"),AND(Q7="Low Risk",R7="Low Risk",S7="Inadequate Level of Service"),AND(Q7="Low Risk",R7="Medium Risk",S7="Basic Level of Service"),AND(Q7="Low Risk",R7="Medium Risk",S7="Inadequate Level of Service"),AND(Q7="Medium Risk",R7="Low Risk",S7="Basic Level of Service"),AND(Q7="Medium Risk",R7="Medium Risk",S7="Basic Level of Service"),AND(Q7="Medium Risk",R7="Medium Risk",S7="High Level of Service"),AND(Q7="Medium Risk",R7="Medium Risk",S7="Intermediate Level of Service"),AND(Q7="High Risk",R7="Low Risk",S7="Basic Level of Service"),AND(Q7="High Risk",R7="Low Risk",S7="High Level of Service"),AND(Q7="High Risk",R7="Low Risk",S7="Intermediate Level of Service"),AND(Q7="High Risk",R7="Medium Risk",S7="High Level of Service"),AND(Q7="High Risk",R7="Medium Risk",S7="Intermediate Level of Service")),"Medium Priority",IF(OR(AND(Q7="High Risk",R7="High Risk",S7="Basic Level of Service"),AND(Q7="High Risk",R7="High Risk",S7="High Level of Service"),AND(Q7="High Risk",R7="High Risk",S7="Inadequate Level of Service"),AND(Q7="High Risk",R7="High Risk",S7="Intermediate Level of Service"),AND(Q7="High Risk",R7="Low Risk",S7="Inadequate Level of Service"),AND(Q7="High Risk",R7="Medium Risk",S7="Basic Level of Service"),AND(Q7="High Risk",R7="Medium Risk",S7="Inadequate Level of Service"),AND(Q7="Low Risk",R7="High Risk",S7="Basic Level of Service"),AND(Q7="Low Risk",R7="High Risk",S7="High Level of Service"),AND(Q7="Low Risk",R7="High Risk",S7="Inadequate Level of Service"),AND(Q7="Low Risk",R7="High Risk",S7="Intermediate Level of Service"),AND(Q7="Medium Risk",R7="High Risk",S7="Basic Level of Service"),AND(Q7="Medium Risk",R7="High Risk",S7="High Level of Service"),AND(Q7="Medium Risk",R7="High Risk",S7="Inadequate Level of Service"),AND(Q7="Medium Risk",R7="High Risk",S7="Intermediate Level of Service"),AND(Q7="Medium Risk",R7="Low Risk",S7="Inadequate Level of Service"),AND(Q7="Medium Risk",R7="Medium Risk",S7="InadequateLevel of Service")),"High Priority",))))</f>
        <v>Medium Priority</v>
      </c>
      <c r="U7" s="311">
        <f>SUM(BN7:BU7)</f>
        <v>6</v>
      </c>
      <c r="V7" s="284"/>
      <c r="W7" s="291" t="str">
        <f t="shared" ref="W7:W38" si="1">IF(T7="New Construction Needed","New Construction Needed",IF(T7="High Priority","Major Repairs or Replace System",IF(BL7="3","Major Repairs or Replace System",IF(BL7="2","Major Repairs or Replace System",IF(Q7="Medium Risk","Consider Replacing Aging Components",IF(Q7="High Risk","Consider Replacing Aging Components",IF(AT7="2","Repair or Replace Components",IF(AU7="2","Repair or Replace Components",IF(AV7="2","Repair or Replace Components",IF(AW7="2","Repair or Replace Components",IF(AX7="2","Repair or Replace Components",IF(AT7="3","Repair or Replace Components",IF(AU7="3","Repair or Replace Components",IF(AV7="3","Repair or Replace Components",IF(AW7="3","Repair or Replace Components",IF(AX7="3","Repair or Replace Components","Perform Routine Preventative Maintenance"))))))))))))))))</f>
        <v>Consider Replacing Aging Components</v>
      </c>
      <c r="X7" s="292" t="str">
        <f>IF(W7="Consider Replacing Aging Components",CONCATENATE(IF(AA7&lt;=5,"Spring Protection, ",""),IF(AB7&lt;=5,"Taps,  ",""),IF(AC7&lt;=5,"Well, ",""),IF(AD7&lt;=5,"Pump, ",""),IF(AE7&lt;=5,"Apron"," "),IF(AF7&lt;=5,"Borehole,  ",""),IF(AG7&lt;=5,"Main line,  ",""),IF(AH7&lt;=5,"Distribution network,  ",""),IF(AI7&lt;=5,"Water intake,  ",""),IF(AJ7&lt;=5,"Hand pump,  ",""),IF(AK7&lt;=5,"Storage tank,  ",""),IF(AL7&lt;=5,"Other concrete structures,  ",""),IF(AM7&lt;=5,"Treatment Plant/ Equipment,  ",""),IF(AN7&lt;=5,"Chlorination system,  ",""),IF(AO7&lt;=5,"Water Meter,  ",""),IF(AP7&lt;=5,"Pumping Station/House,  ",""),IF(AQ7&lt;=5,"Pump related equipment,  ",""),IF(AR7&lt;=5,"Kiosk/Public Tap,  ","")),IF(W7=" Repair or Replace Components ",CONCATENATE(IF(AT7&gt;=2,"Spring Protection, ",""),IF(AU7&gt;=2,"Taps, ",""),IF(AV7&gt;=2,"Well, ",""),IF(AW7&gt;=2,"Pump, ",""),IF(AX7&gt;=2,"Apron ",""),IF(AY7&gt;=2,"Borehole ",""),IF(AZ7&gt;=2,"Main line ",""),IF(BA7&gt;=2,"Distribution network ",""),IF(BB7&gt;=2,"Water intake ",""),IF(BC7&gt;=2,"Hand pump ",""),IF(BD7&gt;=2,"Storage tank ",""),IF(BE7&gt;=2,"Other concrete structures ",""),IF(BF7&gt;=2,"Treatment Plant/Equipment ",""),IF(BG7&gt;=2,"Chlorination system ",""),IF(BH7&gt;=2,"Water meter ",""),IF(BI7&gt;=2,"Pumping Station/House ",""),IF(BJ7&gt;=2,"Pump related equipment ",""),IF(BK7&gt;=2,"Kiosk/Public Tap ",""))," "))</f>
        <v xml:space="preserve">Spring Protection, Pump,  Main line,  Distribution network,  Hand pump,  Treatment Plant/ Equipment,  Chlorination system,  Water Meter,  Pump related equipment,  </v>
      </c>
      <c r="Y7" s="292" t="str">
        <f>IF(W7="New Construction Needed","Plan For Investment and Construction",IF(W7="Major Repairs or Replace System","Further Technical Diagnostic Needed",IF(W7="Consider Replacing Aging Components","Further Technical Diagnostic Needed ",IF(W7="Repair or Replace Components ","Create Plan To Repair or Replace Components",IF(W7="Perform Routine Preventative Maintenance","Maintain O&amp;M and Routine Monitoring",)))))</f>
        <v xml:space="preserve">Further Technical Diagnostic Needed </v>
      </c>
      <c r="Z7" s="285"/>
      <c r="AA7" s="290">
        <f t="shared" ref="AA7:AA38" si="2">IF(BW7=1,Reference_Spring_Protection-(A7-BX7)," ")</f>
        <v>4</v>
      </c>
      <c r="AB7" s="290">
        <f>IF(BY7=1,Reference_Taps-(A7-BZ7)," ")</f>
        <v>14</v>
      </c>
      <c r="AC7" s="290">
        <f t="shared" ref="AC7:AC38" si="3">IF(CA7=1,Reference_Well-(A7-CB7)," ")</f>
        <v>6</v>
      </c>
      <c r="AD7" s="290">
        <f t="shared" ref="AD7:AD38" si="4">IF(CC7=1,Reference_Pump-(A7-CD7)," ")</f>
        <v>4</v>
      </c>
      <c r="AE7" s="290">
        <f t="shared" ref="AE7:AE38" si="5">IF(CE7=1,Reference_Apron-(A7-CF7)," ")</f>
        <v>9</v>
      </c>
      <c r="AF7" s="290">
        <f>IF(CG7=1,'ARAT - Reference Sheet'!$C$11 -(A7-CH7)," ")</f>
        <v>9</v>
      </c>
      <c r="AG7" s="290">
        <f>IF(CI7=1,'ARAT - Reference Sheet'!$C$12-(A7-CJ7)," ")</f>
        <v>4</v>
      </c>
      <c r="AH7" s="290">
        <f>IF(CK7=1,'ARAT - Reference Sheet'!$C$13-(A7-CL7)," ")</f>
        <v>5</v>
      </c>
      <c r="AI7" s="290">
        <f>IF(CM7=1,'ARAT - Reference Sheet'!$C$14-(A7-CN7)," ")</f>
        <v>9</v>
      </c>
      <c r="AJ7" s="290">
        <f>IF(CO7=1,'ARAT - Reference Sheet'!$C$15-(A7-CP7)," ")</f>
        <v>5</v>
      </c>
      <c r="AK7" s="290">
        <f>IF(CQ7=1,'ARAT - Reference Sheet'!$C$16-(A7-CR7)," ")</f>
        <v>16</v>
      </c>
      <c r="AL7" s="290">
        <f>IF(CS7=1,'ARAT - Reference Sheet'!$C$17-(A7-CT7)," ")</f>
        <v>9</v>
      </c>
      <c r="AM7" s="290">
        <f>IF(CU7=1,'ARAT - Reference Sheet'!$C$18-(A7-CV7)," ")</f>
        <v>4</v>
      </c>
      <c r="AN7" s="290">
        <f>IF(CW7=1,'ARAT - Reference Sheet'!$C$19-(A7-CX7)," ")</f>
        <v>-6</v>
      </c>
      <c r="AO7" s="290">
        <f>IF(CY7=1,'ARAT - Reference Sheet'!$C$20-(A7-CZ7)," ")</f>
        <v>-6</v>
      </c>
      <c r="AP7" s="290">
        <f>IF(DA7=1,'ARAT - Reference Sheet'!$C$21-(A7-DB7)," ")</f>
        <v>6</v>
      </c>
      <c r="AQ7" s="290">
        <f>IF(DC7=1,'ARAT - Reference Sheet'!$C$22-(A7-DD7)," ")</f>
        <v>5</v>
      </c>
      <c r="AR7" s="290">
        <f>IF(DE7=1,'ARAT - Reference Sheet'!$C$23-(A7-DF7)," ")</f>
        <v>19</v>
      </c>
      <c r="AS7" s="288"/>
      <c r="AT7" s="313">
        <f>IF(ISBLANK('ARAT - Data Entry'!X5),"",'ARAT - Data Entry'!X5)</f>
        <v>1</v>
      </c>
      <c r="AU7" s="313">
        <f>IF(ISBLANK('ARAT - Data Entry'!AA5),"",'ARAT - Data Entry'!AA5)</f>
        <v>1</v>
      </c>
      <c r="AV7" s="313">
        <f>IF(ISBLANK('ARAT - Data Entry'!AD5),"",'ARAT - Data Entry'!AD5)</f>
        <v>1</v>
      </c>
      <c r="AW7" s="313">
        <f>IF(ISBLANK('ARAT - Data Entry'!AG5),"",'ARAT - Data Entry'!AG5)</f>
        <v>1</v>
      </c>
      <c r="AX7" s="313">
        <f>IF(ISBLANK('ARAT - Data Entry'!AJ5),"",'ARAT - Data Entry'!AJ5)</f>
        <v>2</v>
      </c>
      <c r="AY7" s="313">
        <f>IF(ISBLANK('ARAT - Data Entry'!AM5),"",'ARAT - Data Entry'!AM5)</f>
        <v>1</v>
      </c>
      <c r="AZ7" s="313">
        <f>IF(ISBLANK('ARAT - Data Entry'!AP5),"",'ARAT - Data Entry'!AP5)</f>
        <v>1</v>
      </c>
      <c r="BA7" s="313">
        <f>IF(ISBLANK('ARAT - Data Entry'!AS5),"",'ARAT - Data Entry'!AS5)</f>
        <v>1</v>
      </c>
      <c r="BB7" s="313">
        <f>IF(ISBLANK('ARAT - Data Entry'!AV5),"",'ARAT - Data Entry'!AV5)</f>
        <v>1</v>
      </c>
      <c r="BC7" s="313">
        <f>IF(ISBLANK('ARAT - Data Entry'!AY5),"",'ARAT - Data Entry'!AY5)</f>
        <v>1</v>
      </c>
      <c r="BD7" s="313">
        <f>IF(ISBLANK('ARAT - Data Entry'!BB5),"",'ARAT - Data Entry'!BB5)</f>
        <v>1</v>
      </c>
      <c r="BE7" s="313">
        <f>IF(ISBLANK('ARAT - Data Entry'!BE5),"",'ARAT - Data Entry'!BE5)</f>
        <v>1</v>
      </c>
      <c r="BF7" s="313">
        <f>IF(ISBLANK('ARAT - Data Entry'!BF5),"",'ARAT - Data Entry'!BF5)</f>
        <v>1</v>
      </c>
      <c r="BG7" s="313">
        <f>IF(ISBLANK('ARAT - Data Entry'!BK5),"",'ARAT - Data Entry'!BK5)</f>
        <v>1</v>
      </c>
      <c r="BH7" s="313">
        <f>IF(ISBLANK('ARAT - Data Entry'!BL5),"",'ARAT - Data Entry'!BL5)</f>
        <v>1</v>
      </c>
      <c r="BI7" s="313">
        <f>IF(ISBLANK('ARAT - Data Entry'!BQ5),"",'ARAT - Data Entry'!BQ5)</f>
        <v>2</v>
      </c>
      <c r="BJ7" s="313">
        <f>IF(ISBLANK('ARAT - Data Entry'!BR5),"",'ARAT - Data Entry'!BR5)</f>
        <v>1</v>
      </c>
      <c r="BK7" s="313">
        <f>IF(ISBLANK('ARAT - Data Entry'!BW5),"",'ARAT - Data Entry'!BW5)</f>
        <v>1</v>
      </c>
      <c r="BL7" s="313">
        <f>IF(ISBLANK('ARAT - Data Entry'!DB5),"",'ARAT - Data Entry'!DB5)</f>
        <v>1</v>
      </c>
      <c r="BM7" s="296"/>
      <c r="BN7" s="290">
        <f>'ARAT - Data Entry'!P5</f>
        <v>0</v>
      </c>
      <c r="BO7" s="290">
        <f>'ARAT - Data Entry'!Q5</f>
        <v>1</v>
      </c>
      <c r="BP7" s="290">
        <f>'ARAT - Data Entry'!S5</f>
        <v>1</v>
      </c>
      <c r="BQ7" s="290">
        <f>'ARAT - Data Entry'!CG5</f>
        <v>1</v>
      </c>
      <c r="BR7" s="290">
        <f>'ARAT - Data Entry'!CU5</f>
        <v>1</v>
      </c>
      <c r="BS7" s="290">
        <f>'ARAT - Data Entry'!CY5</f>
        <v>0</v>
      </c>
      <c r="BT7" s="290">
        <f>'ARAT - Data Entry'!DA5</f>
        <v>1</v>
      </c>
      <c r="BU7" s="290">
        <f>IF(BL7=1,1,0)</f>
        <v>1</v>
      </c>
      <c r="BV7" s="288"/>
      <c r="BW7" s="290">
        <f>IF(ISBLANK('ARAT - Data Entry'!V5),"",'ARAT - Data Entry'!V5)</f>
        <v>1</v>
      </c>
      <c r="BX7" s="290">
        <f>IF(ISBLANK('ARAT - Data Entry'!W5),"",'ARAT - Data Entry'!W5)</f>
        <v>2010</v>
      </c>
      <c r="BY7" s="290">
        <f>IF(ISBLANK('ARAT - Data Entry'!Y5),"",'ARAT - Data Entry'!Y5)</f>
        <v>1</v>
      </c>
      <c r="BZ7" s="290">
        <f>IF(ISBLANK('ARAT - Data Entry'!Z5),"",'ARAT - Data Entry'!Z5)</f>
        <v>2010</v>
      </c>
      <c r="CA7" s="290">
        <f>IF(ISBLANK('ARAT - Data Entry'!AB5),"",'ARAT - Data Entry'!AB5)</f>
        <v>1</v>
      </c>
      <c r="CB7" s="290">
        <f>IF(ISBLANK('ARAT - Data Entry'!AC5),"",'ARAT - Data Entry'!AC5)</f>
        <v>2012</v>
      </c>
      <c r="CC7" s="290">
        <f>IF(ISBLANK('ARAT - Data Entry'!AE5),"",'ARAT - Data Entry'!AE5)</f>
        <v>1</v>
      </c>
      <c r="CD7" s="290">
        <f>IF(ISBLANK('ARAT - Data Entry'!AF5),"",'ARAT - Data Entry'!AF5)</f>
        <v>2010</v>
      </c>
      <c r="CE7" s="290">
        <f>IF(ISBLANK('ARAT - Data Entry'!AH5),"",'ARAT - Data Entry'!AH5)</f>
        <v>1</v>
      </c>
      <c r="CF7" s="290">
        <f>IF(ISBLANK('ARAT - Data Entry'!AI5),"",'ARAT - Data Entry'!AI5)</f>
        <v>2010</v>
      </c>
      <c r="CG7" s="290">
        <f>IF(ISBLANK('ARAT - Data Entry'!AK5),"",'ARAT - Data Entry'!AK5)</f>
        <v>1</v>
      </c>
      <c r="CH7" s="290">
        <f>IF(ISBLANK('ARAT - Data Entry'!AL5),"",'ARAT - Data Entry'!AL5)</f>
        <v>2010</v>
      </c>
      <c r="CI7" s="290">
        <f>IF(ISBLANK('ARAT - Data Entry'!AN5),"",'ARAT - Data Entry'!AN5)</f>
        <v>1</v>
      </c>
      <c r="CJ7" s="290">
        <f>IF(ISBLANK('ARAT - Data Entry'!AO5),"",'ARAT - Data Entry'!AO5)</f>
        <v>2010</v>
      </c>
      <c r="CK7" s="290">
        <f>IF(ISBLANK('ARAT - Data Entry'!AQ5),"",'ARAT - Data Entry'!AQ5)</f>
        <v>1</v>
      </c>
      <c r="CL7" s="290">
        <f>IF(ISBLANK('ARAT - Data Entry'!AR5),"",'ARAT - Data Entry'!AR5)</f>
        <v>2011</v>
      </c>
      <c r="CM7" s="290">
        <f>IF(ISBLANK('ARAT - Data Entry'!AT5),"",'ARAT - Data Entry'!AT5)</f>
        <v>1</v>
      </c>
      <c r="CN7" s="290">
        <f>IF(ISBLANK('ARAT - Data Entry'!AU5),"",'ARAT - Data Entry'!AU5)</f>
        <v>2005</v>
      </c>
      <c r="CO7" s="290">
        <f>IF(ISBLANK('ARAT - Data Entry'!AW5),"",'ARAT - Data Entry'!AW5)</f>
        <v>1</v>
      </c>
      <c r="CP7" s="290">
        <f>IF(ISBLANK('ARAT - Data Entry'!AX5),"",'ARAT - Data Entry'!AX5)</f>
        <v>2011</v>
      </c>
      <c r="CQ7" s="290">
        <f>IF(ISBLANK('ARAT - Data Entry'!AZ5),"",'ARAT - Data Entry'!AZ5)</f>
        <v>1</v>
      </c>
      <c r="CR7" s="290">
        <f>IF(ISBLANK('ARAT - Data Entry'!BA5),"",'ARAT - Data Entry'!BA5)</f>
        <v>2012</v>
      </c>
      <c r="CS7" s="290">
        <f>IF(ISBLANK('ARAT - Data Entry'!BC5),"",'ARAT - Data Entry'!BC5)</f>
        <v>1</v>
      </c>
      <c r="CT7" s="290">
        <f>IF(ISBLANK('ARAT - Data Entry'!BD5),"",'ARAT - Data Entry'!BD5)</f>
        <v>2005</v>
      </c>
      <c r="CU7" s="290">
        <f>IF(ISBLANK('ARAT - Data Entry'!BF5),"",'ARAT - Data Entry'!BF5)</f>
        <v>1</v>
      </c>
      <c r="CV7" s="290">
        <f>IF(ISBLANK('ARAT - Data Entry'!BG5),"",'ARAT - Data Entry'!BG5)</f>
        <v>2010</v>
      </c>
      <c r="CW7" s="290">
        <f>IF(ISBLANK('ARAT - Data Entry'!BI5),"",'ARAT - Data Entry'!BI5)</f>
        <v>1</v>
      </c>
      <c r="CX7" s="290">
        <f>IF(ISBLANK('ARAT - Data Entry'!BJ5),"",'ARAT - Data Entry'!BJ5)</f>
        <v>2000</v>
      </c>
      <c r="CY7" s="290">
        <f>IF(ISBLANK('ARAT - Data Entry'!BL5),"",'ARAT - Data Entry'!BL5)</f>
        <v>1</v>
      </c>
      <c r="CZ7" s="290">
        <f>IF(ISBLANK('ARAT - Data Entry'!BM5),"",'ARAT - Data Entry'!BM5)</f>
        <v>2000</v>
      </c>
      <c r="DA7" s="290">
        <f>IF(ISBLANK('ARAT - Data Entry'!BO5),"",'ARAT - Data Entry'!BO5)</f>
        <v>1</v>
      </c>
      <c r="DB7" s="290">
        <f>IF(ISBLANK('ARAT - Data Entry'!BP5),"",'ARAT - Data Entry'!BP5)</f>
        <v>2012</v>
      </c>
      <c r="DC7" s="290">
        <f>IF(ISBLANK('ARAT - Data Entry'!BR5),"",'ARAT - Data Entry'!BR5)</f>
        <v>1</v>
      </c>
      <c r="DD7" s="290">
        <f>IF(ISBLANK('ARAT - Data Entry'!BS5),"",'ARAT - Data Entry'!BS5)</f>
        <v>2011</v>
      </c>
      <c r="DE7" s="290">
        <f>IF(ISBLANK('ARAT - Data Entry'!BU5),"",'ARAT - Data Entry'!BU5)</f>
        <v>1</v>
      </c>
      <c r="DF7" s="290">
        <f>IF(ISBLANK('ARAT - Data Entry'!BV5),"",'ARAT - Data Entry'!BV5)</f>
        <v>2015</v>
      </c>
      <c r="DG7" s="290">
        <f>IF(ISBLANK('ARAT - Data Entry'!CZ5),"",'ARAT - Data Entry'!CZ5)</f>
        <v>0</v>
      </c>
    </row>
    <row r="8" spans="1:160" x14ac:dyDescent="0.25">
      <c r="A8" s="312">
        <f>IF(ISBLANK('ARAT - Data Entry'!A6),"",'ARAT - Data Entry'!A6)</f>
        <v>2016</v>
      </c>
      <c r="B8" s="312" t="str">
        <f>IF(ISBLANK('ARAT - Data Entry'!C6),"",'ARAT - Data Entry'!C6)</f>
        <v>Rwanda</v>
      </c>
      <c r="C8" s="357" t="str">
        <f>IF(ISBLANK('ARAT - Data Entry'!D6),"",'ARAT - Data Entry'!D6)</f>
        <v>xxx</v>
      </c>
      <c r="D8" s="357" t="str">
        <f>IF(ISBLANK('ARAT - Data Entry'!E6),"",'ARAT - Data Entry'!E6)</f>
        <v>xxx</v>
      </c>
      <c r="E8" s="357" t="str">
        <f>IF(ISBLANK('ARAT - Data Entry'!F6),"",'ARAT - Data Entry'!F6)</f>
        <v>xxx</v>
      </c>
      <c r="F8" s="357" t="str">
        <f>IF(ISBLANK('ARAT - Data Entry'!G6),"",'ARAT - Data Entry'!G6)</f>
        <v/>
      </c>
      <c r="G8" s="357" t="str">
        <f>IF(ISBLANK('ARAT - Data Entry'!H6),"",'ARAT - Data Entry'!H6)</f>
        <v/>
      </c>
      <c r="H8" s="357" t="str">
        <f>IF(ISBLANK('ARAT - Data Entry'!I6),"",'ARAT - Data Entry'!I6)</f>
        <v>xxx</v>
      </c>
      <c r="I8" s="357" t="str">
        <f>IF(ISBLANK('ARAT - Data Entry'!J6),"",'ARAT - Data Entry'!J6)</f>
        <v>xxx</v>
      </c>
      <c r="J8" s="357" t="str">
        <f>IF(ISBLANK('ARAT - Data Entry'!K6),"",'ARAT - Data Entry'!K6)</f>
        <v>xxx</v>
      </c>
      <c r="K8" s="312">
        <f>IF(ISBLANK('ARAT - Data Entry'!L6),"",'ARAT - Data Entry'!L6)</f>
        <v>200</v>
      </c>
      <c r="L8" s="312">
        <f>IF(ISBLANK('ARAT - Data Entry'!M6),"",'ARAT - Data Entry'!M6)</f>
        <v>100</v>
      </c>
      <c r="M8" s="312">
        <f>IF(ISBLANK('ARAT - Data Entry'!N6),"",'ARAT - Data Entry'!N6)</f>
        <v>100</v>
      </c>
      <c r="N8" s="312" t="str">
        <f>IF(ISBLANK('ARAT - Data Entry'!R6),"",'ARAT - Data Entry'!R6)</f>
        <v>Borehole</v>
      </c>
      <c r="O8" s="312">
        <f>IF(ISBLANK('ARAT - Data Entry'!T6),"",'ARAT - Data Entry'!T6)</f>
        <v>2010</v>
      </c>
      <c r="P8" s="298"/>
      <c r="Q8" s="4" t="str">
        <f t="shared" si="0"/>
        <v>High Risk</v>
      </c>
      <c r="R8" s="4" t="str">
        <f t="shared" ref="R8:R71" si="6">IF(BO8=0,"No Improved Water Point/System",IF(COUNTIF(AT8:BK8,"3")&gt;=1,"High Risk",IF(COUNTIF(AT8:BK8,"2")&gt;=2,"Medium Risk",IF(COUNTIF(AT8:BK8,"2")&lt;=1,"Low Risk"))))</f>
        <v>Medium Risk</v>
      </c>
      <c r="S8" s="5" t="str">
        <f>IF(U8=0,"No Improved Water Point/System",IF(U8=1,"Inadequate Level of Service",IF(U8=2,"Inadequate Level of Service",IF(U8=3,"Basic Level of Service",IF(U8=4,"Basic Level of Service",IF(U8=5,"Basic Level of Service",IF(U8=6,"Intermediate Level of Service",IF(U8=7,"Intermediate Level of Service",IF(U8=8,"High Level of Service")))))))))</f>
        <v>Basic Level of Service</v>
      </c>
      <c r="T8" s="4" t="str">
        <f>IF(AND(Q8="No Improved Water Point/System",R8="No Improved Water Point/System",S8="No Improved Water Point/System"),"New Construction Needed",IF(OR(AND(Q8="Low Risk",R8="Low Risk",S8="High Level of Service"),AND(Q8="Low Risk",R8="Low Risk",S8="Intermediate Level of Service"),AND(Q8="Low Risk",R8="Medium Risk",S8="High Level of Service"),AND(Q8="Low Risk",R8="Medium Risk",S8="Intermediate Level of Service"),AND(Q8="Medium Risk",R8="Low Risk",S8="High Level of Service"),AND(Q8="Medium Risk",R8="Low Risk",S8="Intermediate Level of Service")),"Low Priority",IF(OR(AND(Q8="Low Risk",R8="Low Risk",S8="Basic Level of Service"),AND(Q8="Low Risk",R8="Low Risk",S8="Inadequate Level of Service"),AND(Q8="Low Risk",R8="Medium Risk",S8="Basic Level of Service"),AND(Q8="Low Risk",R8="Medium Risk",S8="Inadequate Level of Service"),AND(Q8="Medium Risk",R8="Low Risk",S8="Basic Level of Service"),AND(Q8="Medium Risk",R8="Medium Risk",S8="Basic Level of Service"),AND(Q8="Medium Risk",R8="Medium Risk",S8="High Level of Service"),AND(Q8="Medium Risk",R8="Medium Risk",S8="Intermediate Level of Service"),AND(Q8="High Risk",R8="Low Risk",S8="Basic Level of Service"),AND(Q8="High Risk",R8="Low Risk",S8="High Level of Service"),AND(Q8="High Risk",R8="Low Risk",S8="Intermediate Level of Service"),AND(Q8="High Risk",R8="Medium Risk",S8="High Level of Service"),AND(Q8="High Risk",R8="Medium Risk",S8="Intermediate Level of Service")),"Medium Priority",IF(OR(AND(Q8="High Risk",R8="High Risk",S8="Basic Level of Service"),AND(Q8="High Risk",R8="High Risk",S8="High Level of Service"),AND(Q8="High Risk",R8="High Risk",S8="Inadequate Level of Service"),AND(Q8="High Risk",R8="High Risk",S8="Intermediate Level of Service"),AND(Q8="High Risk",R8="Low Risk",S8="Inadequate Level of Service"),AND(Q8="High Risk",R8="Medium Risk",S8="Basic Level of Service"),AND(Q8="High Risk",R8="Medium Risk",S8="Inadequate Level of Service"),AND(Q8="Low Risk",R8="High Risk",S8="Basic Level of Service"),AND(Q8="Low Risk",R8="High Risk",S8="High Level of Service"),AND(Q8="Low Risk",R8="High Risk",S8="Inadequate Level of Service"),AND(Q8="Low Risk",R8="High Risk",S8="Intermediate Level of Service"),AND(Q8="Medium Risk",R8="High Risk",S8="Basic Level of Service"),AND(Q8="Medium Risk",R8="High Risk",S8="High Level of Service"),AND(Q8="Medium Risk",R8="High Risk",S8="Inadequate Level of Service"),AND(Q8="Medium Risk",R8="High Risk",S8="Intermediate Level of Service"),AND(Q8="Medium Risk",R8="Low Risk",S8="Inadequate Level of Service"),AND(Q8="Medium Risk",R8="Medium Risk",S8="InadequateLevel of Service")),"High Priority",))))</f>
        <v>High Priority</v>
      </c>
      <c r="U8" s="15">
        <f t="shared" ref="U8:U71" si="7">SUM(BN8:BU8)</f>
        <v>3</v>
      </c>
      <c r="V8" s="284"/>
      <c r="W8" s="291" t="str">
        <f t="shared" si="1"/>
        <v>Major Repairs or Replace System</v>
      </c>
      <c r="X8" s="292" t="str">
        <f t="shared" ref="X8:X71" si="8">IF(W8="Consider Replacing Aging Components",CONCATENATE(IF(AA8&lt;=5,"Spring Protection, ",""),IF(AB8&lt;=5,"Taps,  ",""),IF(AC8&lt;=5,"Well, ",""),IF(AD8&lt;=5,"Pump, ",""),IF(AE8&lt;=5,"Apron"," "),IF(AF8&lt;=5,"Borehole,  ",""),IF(AG8&lt;=5,"Main line,  ",""),IF(AH8&lt;=5,"Distribution network,  ",""),IF(AI8&lt;=5,"Water intake,  ",""),IF(AJ8&lt;=5,"Hand pump,  ",""),IF(AK8&lt;=5,"Storage tank,  ",""),IF(AL8&lt;=5,"Other concrete structures,  ",""),IF(AM8&lt;=5,"Treatment Plant/ Equipment,  ",""),IF(AN8&lt;=5,"Chlorination system,  ",""),IF(AO8&lt;=5,"Water Meter,  ",""),IF(AP8&lt;=5,"Pumping Station/House,  ",""),IF(AQ8&lt;=5,"Pump related equipment,  ",""),IF(AR8&lt;=5,"Kiosk/Public Tap,  ","")),IF(W8=" Repair or Replace Components ",CONCATENATE(IF(AT8&gt;=2,"Spring Protection, ",""),IF(AU8&gt;=2,"Taps, ",""),IF(AV8&gt;=2,"Well, ",""),IF(AW8&gt;=2,"Pump, ",""),IF(AX8&gt;=2,"Apron ",""),IF(AY8&gt;=2,"Borehole ",""),IF(AZ8&gt;=2,"Main line ",""),IF(BA8&gt;=2,"Distribution network ",""),IF(BB8&gt;=2,"Water intake ",""),IF(BC8&gt;=2,"Hand pump ",""),IF(BD8&gt;=2,"Storage tank ",""),IF(BE8&gt;=2,"Other concrete structures ",""),IF(BF8&gt;=2,"Treatment Plant/Equipment ",""),IF(BG8&gt;=2,"Chlorination system ",""),IF(BH8&gt;=2,"Water meter ",""),IF(BI8&gt;=2,"Pumping Station/House ",""),IF(BJ8&gt;=2,"Pump related equipment ",""),IF(BK8&gt;=2,"Kiosk/Public Tap ",""))," "))</f>
        <v xml:space="preserve"> </v>
      </c>
      <c r="Y8" s="292" t="str">
        <f t="shared" ref="Y8:Y71" si="9">IF(W8="New Construction Needed","Plan For Investment and Construction",IF(W8="Major Repairs or Replace System","Further Technical Diagnostic Needed",IF(W8="Consider Replacing Aging Components","Further Technical Diagnostic Needed ",IF(W8="Repair or Replace Components ","Create Plan To Repair or Replace Components",IF(W8="Perform Routine Preventative Maintenance","Maintain O&amp;M and Routine Monitoring",)))))</f>
        <v>Further Technical Diagnostic Needed</v>
      </c>
      <c r="Z8" s="285"/>
      <c r="AA8" s="290">
        <f t="shared" si="2"/>
        <v>4</v>
      </c>
      <c r="AB8" s="290">
        <f t="shared" ref="AB8:AB38" si="10">IF(BY8=1,Reference_Taps-(A8-BZ8)," ")</f>
        <v>14</v>
      </c>
      <c r="AC8" s="290">
        <f t="shared" si="3"/>
        <v>4</v>
      </c>
      <c r="AD8" s="290">
        <f t="shared" si="4"/>
        <v>4</v>
      </c>
      <c r="AE8" s="290">
        <f t="shared" si="5"/>
        <v>9</v>
      </c>
      <c r="AF8" s="290">
        <f>IF(CG8=1,'ARAT - Reference Sheet'!$C$11 -(A8-CH8)," ")</f>
        <v>9</v>
      </c>
      <c r="AG8" s="290">
        <f>IF(CI8=1,'ARAT - Reference Sheet'!$C$12-(A8-CJ8)," ")</f>
        <v>4</v>
      </c>
      <c r="AH8" s="290">
        <f>IF(CK8=1,'ARAT - Reference Sheet'!$C$13-(A8-CL8)," ")</f>
        <v>5</v>
      </c>
      <c r="AI8" s="290">
        <f>IF(CM8=1,'ARAT - Reference Sheet'!$C$14-(A8-CN8)," ")</f>
        <v>9</v>
      </c>
      <c r="AJ8" s="290">
        <f>IF(CO8=1,'ARAT - Reference Sheet'!$C$15-(A8-CP8)," ")</f>
        <v>5</v>
      </c>
      <c r="AK8" s="290">
        <f>IF(CQ8=1,'ARAT - Reference Sheet'!$C$16-(A8-CR8)," ")</f>
        <v>16</v>
      </c>
      <c r="AL8" s="290">
        <f>IF(CS8=1,'ARAT - Reference Sheet'!$C$17-(A8-CT8)," ")</f>
        <v>9</v>
      </c>
      <c r="AM8" s="290">
        <f>IF(CU8=1,'ARAT - Reference Sheet'!$C$18-(A8-CV8)," ")</f>
        <v>4</v>
      </c>
      <c r="AN8" s="290">
        <f>IF(CW8=1,'ARAT - Reference Sheet'!$C$19-(A8-CX8)," ")</f>
        <v>-6</v>
      </c>
      <c r="AO8" s="290">
        <f>IF(CY8=1,'ARAT - Reference Sheet'!$C$20-(A8-CZ8)," ")</f>
        <v>-6</v>
      </c>
      <c r="AP8" s="290">
        <f>IF(DA8=1,'ARAT - Reference Sheet'!$C$21-(A8-DB8)," ")</f>
        <v>6</v>
      </c>
      <c r="AQ8" s="290">
        <f>IF(DC8=1,'ARAT - Reference Sheet'!$C$22-(A8-DD8)," ")</f>
        <v>-16</v>
      </c>
      <c r="AR8" s="290">
        <f>IF(DE8=1,'ARAT - Reference Sheet'!$C$23-(A8-DF8)," ")</f>
        <v>19</v>
      </c>
      <c r="AS8" s="288"/>
      <c r="AT8" s="313">
        <f>IF(ISBLANK('ARAT - Data Entry'!X6),"",'ARAT - Data Entry'!X6)</f>
        <v>1</v>
      </c>
      <c r="AU8" s="313">
        <f>IF(ISBLANK('ARAT - Data Entry'!AA6),"",'ARAT - Data Entry'!AA6)</f>
        <v>1</v>
      </c>
      <c r="AV8" s="313">
        <f>IF(ISBLANK('ARAT - Data Entry'!AD6),"",'ARAT - Data Entry'!AD6)</f>
        <v>1</v>
      </c>
      <c r="AW8" s="313">
        <f>IF(ISBLANK('ARAT - Data Entry'!AG6),"",'ARAT - Data Entry'!AG6)</f>
        <v>1</v>
      </c>
      <c r="AX8" s="313">
        <f>IF(ISBLANK('ARAT - Data Entry'!AJ6),"",'ARAT - Data Entry'!AJ6)</f>
        <v>2</v>
      </c>
      <c r="AY8" s="313">
        <f>IF(ISBLANK('ARAT - Data Entry'!AM6),"",'ARAT - Data Entry'!AM6)</f>
        <v>1</v>
      </c>
      <c r="AZ8" s="313">
        <f>IF(ISBLANK('ARAT - Data Entry'!AP6),"",'ARAT - Data Entry'!AP6)</f>
        <v>1</v>
      </c>
      <c r="BA8" s="313">
        <f>IF(ISBLANK('ARAT - Data Entry'!AS6),"",'ARAT - Data Entry'!AS6)</f>
        <v>1</v>
      </c>
      <c r="BB8" s="313">
        <f>IF(ISBLANK('ARAT - Data Entry'!AV6),"",'ARAT - Data Entry'!AV6)</f>
        <v>1</v>
      </c>
      <c r="BC8" s="313">
        <f>IF(ISBLANK('ARAT - Data Entry'!AY6),"",'ARAT - Data Entry'!AY6)</f>
        <v>1</v>
      </c>
      <c r="BD8" s="313">
        <f>IF(ISBLANK('ARAT - Data Entry'!BB6),"",'ARAT - Data Entry'!BB6)</f>
        <v>1</v>
      </c>
      <c r="BE8" s="313">
        <f>IF(ISBLANK('ARAT - Data Entry'!BE6),"",'ARAT - Data Entry'!BE6)</f>
        <v>1</v>
      </c>
      <c r="BF8" s="313">
        <f>IF(ISBLANK('ARAT - Data Entry'!BF6),"",'ARAT - Data Entry'!BF6)</f>
        <v>1</v>
      </c>
      <c r="BG8" s="313">
        <f>IF(ISBLANK('ARAT - Data Entry'!BK6),"",'ARAT - Data Entry'!BK6)</f>
        <v>1</v>
      </c>
      <c r="BH8" s="313">
        <f>IF(ISBLANK('ARAT - Data Entry'!BL6),"",'ARAT - Data Entry'!BL6)</f>
        <v>1</v>
      </c>
      <c r="BI8" s="313">
        <f>IF(ISBLANK('ARAT - Data Entry'!BQ6),"",'ARAT - Data Entry'!BQ6)</f>
        <v>2</v>
      </c>
      <c r="BJ8" s="313">
        <f>IF(ISBLANK('ARAT - Data Entry'!BR6),"",'ARAT - Data Entry'!BR6)</f>
        <v>1</v>
      </c>
      <c r="BK8" s="313">
        <f>IF(ISBLANK('ARAT - Data Entry'!BW6),"",'ARAT - Data Entry'!BW6)</f>
        <v>1</v>
      </c>
      <c r="BL8" s="313">
        <f>IF(ISBLANK('ARAT - Data Entry'!DB6),"",'ARAT - Data Entry'!DB6)</f>
        <v>2</v>
      </c>
      <c r="BM8" s="296"/>
      <c r="BN8" s="290">
        <f>'ARAT - Data Entry'!P6</f>
        <v>0</v>
      </c>
      <c r="BO8" s="290">
        <f>'ARAT - Data Entry'!Q6</f>
        <v>1</v>
      </c>
      <c r="BP8" s="290">
        <f>'ARAT - Data Entry'!S6</f>
        <v>1</v>
      </c>
      <c r="BQ8" s="290">
        <f>'ARAT - Data Entry'!CG6</f>
        <v>0</v>
      </c>
      <c r="BR8" s="290">
        <f>'ARAT - Data Entry'!CU6</f>
        <v>1</v>
      </c>
      <c r="BS8" s="290">
        <f>'ARAT - Data Entry'!CY6</f>
        <v>0</v>
      </c>
      <c r="BT8" s="290">
        <f>'ARAT - Data Entry'!DA6</f>
        <v>0</v>
      </c>
      <c r="BU8" s="290">
        <f t="shared" ref="BU8:BU71" si="11">IF(BL8=1,1,0)</f>
        <v>0</v>
      </c>
      <c r="BV8" s="288"/>
      <c r="BW8" s="290">
        <f>IF(ISBLANK('ARAT - Data Entry'!V6),"",'ARAT - Data Entry'!V6)</f>
        <v>1</v>
      </c>
      <c r="BX8" s="290">
        <f>IF(ISBLANK('ARAT - Data Entry'!W6),"",'ARAT - Data Entry'!W6)</f>
        <v>2010</v>
      </c>
      <c r="BY8" s="290">
        <f>IF(ISBLANK('ARAT - Data Entry'!Y6),"",'ARAT - Data Entry'!Y6)</f>
        <v>1</v>
      </c>
      <c r="BZ8" s="290">
        <f>IF(ISBLANK('ARAT - Data Entry'!Z6),"",'ARAT - Data Entry'!Z6)</f>
        <v>2010</v>
      </c>
      <c r="CA8" s="290">
        <f>IF(ISBLANK('ARAT - Data Entry'!AB6),"",'ARAT - Data Entry'!AB6)</f>
        <v>1</v>
      </c>
      <c r="CB8" s="290">
        <f>IF(ISBLANK('ARAT - Data Entry'!AC6),"",'ARAT - Data Entry'!AC6)</f>
        <v>2010</v>
      </c>
      <c r="CC8" s="290">
        <f>IF(ISBLANK('ARAT - Data Entry'!AE6),"",'ARAT - Data Entry'!AE6)</f>
        <v>1</v>
      </c>
      <c r="CD8" s="290">
        <f>IF(ISBLANK('ARAT - Data Entry'!AF6),"",'ARAT - Data Entry'!AF6)</f>
        <v>2010</v>
      </c>
      <c r="CE8" s="290">
        <f>IF(ISBLANK('ARAT - Data Entry'!AH6),"",'ARAT - Data Entry'!AH6)</f>
        <v>1</v>
      </c>
      <c r="CF8" s="290">
        <f>IF(ISBLANK('ARAT - Data Entry'!AI6),"",'ARAT - Data Entry'!AI6)</f>
        <v>2010</v>
      </c>
      <c r="CG8" s="290">
        <f>IF(ISBLANK('ARAT - Data Entry'!AK6),"",'ARAT - Data Entry'!AK6)</f>
        <v>1</v>
      </c>
      <c r="CH8" s="290">
        <f>IF(ISBLANK('ARAT - Data Entry'!AL6),"",'ARAT - Data Entry'!AL6)</f>
        <v>2010</v>
      </c>
      <c r="CI8" s="290">
        <f>IF(ISBLANK('ARAT - Data Entry'!AN6),"",'ARAT - Data Entry'!AN6)</f>
        <v>1</v>
      </c>
      <c r="CJ8" s="290">
        <f>IF(ISBLANK('ARAT - Data Entry'!AO6),"",'ARAT - Data Entry'!AO6)</f>
        <v>2010</v>
      </c>
      <c r="CK8" s="290">
        <f>IF(ISBLANK('ARAT - Data Entry'!AQ6),"",'ARAT - Data Entry'!AQ6)</f>
        <v>1</v>
      </c>
      <c r="CL8" s="290">
        <f>IF(ISBLANK('ARAT - Data Entry'!AR6),"",'ARAT - Data Entry'!AR6)</f>
        <v>2011</v>
      </c>
      <c r="CM8" s="290">
        <f>IF(ISBLANK('ARAT - Data Entry'!AT6),"",'ARAT - Data Entry'!AT6)</f>
        <v>1</v>
      </c>
      <c r="CN8" s="290">
        <f>IF(ISBLANK('ARAT - Data Entry'!AU6),"",'ARAT - Data Entry'!AU6)</f>
        <v>2005</v>
      </c>
      <c r="CO8" s="290">
        <f>IF(ISBLANK('ARAT - Data Entry'!AW6),"",'ARAT - Data Entry'!AW6)</f>
        <v>1</v>
      </c>
      <c r="CP8" s="290">
        <f>IF(ISBLANK('ARAT - Data Entry'!AX6),"",'ARAT - Data Entry'!AX6)</f>
        <v>2011</v>
      </c>
      <c r="CQ8" s="290">
        <f>IF(ISBLANK('ARAT - Data Entry'!AZ6),"",'ARAT - Data Entry'!AZ6)</f>
        <v>1</v>
      </c>
      <c r="CR8" s="290">
        <f>IF(ISBLANK('ARAT - Data Entry'!BA6),"",'ARAT - Data Entry'!BA6)</f>
        <v>2012</v>
      </c>
      <c r="CS8" s="290">
        <f>IF(ISBLANK('ARAT - Data Entry'!BC6),"",'ARAT - Data Entry'!BC6)</f>
        <v>1</v>
      </c>
      <c r="CT8" s="290">
        <f>IF(ISBLANK('ARAT - Data Entry'!BD6),"",'ARAT - Data Entry'!BD6)</f>
        <v>2005</v>
      </c>
      <c r="CU8" s="290">
        <f>IF(ISBLANK('ARAT - Data Entry'!BF6),"",'ARAT - Data Entry'!BF6)</f>
        <v>1</v>
      </c>
      <c r="CV8" s="290">
        <f>IF(ISBLANK('ARAT - Data Entry'!BG6),"",'ARAT - Data Entry'!BG6)</f>
        <v>2010</v>
      </c>
      <c r="CW8" s="290">
        <f>IF(ISBLANK('ARAT - Data Entry'!BI6),"",'ARAT - Data Entry'!BI6)</f>
        <v>1</v>
      </c>
      <c r="CX8" s="290">
        <f>IF(ISBLANK('ARAT - Data Entry'!BJ6),"",'ARAT - Data Entry'!BJ6)</f>
        <v>2000</v>
      </c>
      <c r="CY8" s="290">
        <f>IF(ISBLANK('ARAT - Data Entry'!BL6),"",'ARAT - Data Entry'!BL6)</f>
        <v>1</v>
      </c>
      <c r="CZ8" s="290">
        <f>IF(ISBLANK('ARAT - Data Entry'!BM6),"",'ARAT - Data Entry'!BM6)</f>
        <v>2000</v>
      </c>
      <c r="DA8" s="290">
        <f>IF(ISBLANK('ARAT - Data Entry'!BO6),"",'ARAT - Data Entry'!BO6)</f>
        <v>1</v>
      </c>
      <c r="DB8" s="290">
        <f>IF(ISBLANK('ARAT - Data Entry'!BP6),"",'ARAT - Data Entry'!BP6)</f>
        <v>2012</v>
      </c>
      <c r="DC8" s="290">
        <f>IF(ISBLANK('ARAT - Data Entry'!BR6),"",'ARAT - Data Entry'!BR6)</f>
        <v>1</v>
      </c>
      <c r="DD8" s="290">
        <f>IF(ISBLANK('ARAT - Data Entry'!BS6),"",'ARAT - Data Entry'!BS6)</f>
        <v>1990</v>
      </c>
      <c r="DE8" s="290">
        <f>IF(ISBLANK('ARAT - Data Entry'!BU6),"",'ARAT - Data Entry'!BU6)</f>
        <v>1</v>
      </c>
      <c r="DF8" s="290">
        <f>IF(ISBLANK('ARAT - Data Entry'!BV6),"",'ARAT - Data Entry'!BV6)</f>
        <v>2015</v>
      </c>
      <c r="DG8" s="290">
        <f>IF(ISBLANK('ARAT - Data Entry'!CZ6),"",'ARAT - Data Entry'!CZ6)</f>
        <v>0</v>
      </c>
    </row>
    <row r="9" spans="1:160" x14ac:dyDescent="0.25">
      <c r="A9" s="312">
        <f>IF(ISBLANK('ARAT - Data Entry'!A7),"",'ARAT - Data Entry'!A7)</f>
        <v>2016</v>
      </c>
      <c r="B9" s="312" t="str">
        <f>IF(ISBLANK('ARAT - Data Entry'!C7),"",'ARAT - Data Entry'!C7)</f>
        <v>Rwanda</v>
      </c>
      <c r="C9" s="357" t="str">
        <f>IF(ISBLANK('ARAT - Data Entry'!D7),"",'ARAT - Data Entry'!D7)</f>
        <v>xxx</v>
      </c>
      <c r="D9" s="357" t="str">
        <f>IF(ISBLANK('ARAT - Data Entry'!E7),"",'ARAT - Data Entry'!E7)</f>
        <v>xxx</v>
      </c>
      <c r="E9" s="357" t="str">
        <f>IF(ISBLANK('ARAT - Data Entry'!F7),"",'ARAT - Data Entry'!F7)</f>
        <v>xxx</v>
      </c>
      <c r="F9" s="357" t="str">
        <f>IF(ISBLANK('ARAT - Data Entry'!G7),"",'ARAT - Data Entry'!G7)</f>
        <v/>
      </c>
      <c r="G9" s="357" t="str">
        <f>IF(ISBLANK('ARAT - Data Entry'!H7),"",'ARAT - Data Entry'!H7)</f>
        <v/>
      </c>
      <c r="H9" s="357" t="str">
        <f>IF(ISBLANK('ARAT - Data Entry'!I7),"",'ARAT - Data Entry'!I7)</f>
        <v>xxx</v>
      </c>
      <c r="I9" s="357" t="str">
        <f>IF(ISBLANK('ARAT - Data Entry'!J7),"",'ARAT - Data Entry'!J7)</f>
        <v>xxx</v>
      </c>
      <c r="J9" s="357" t="str">
        <f>IF(ISBLANK('ARAT - Data Entry'!K7),"",'ARAT - Data Entry'!K7)</f>
        <v>xxx</v>
      </c>
      <c r="K9" s="312">
        <f>IF(ISBLANK('ARAT - Data Entry'!L7),"",'ARAT - Data Entry'!L7)</f>
        <v>200</v>
      </c>
      <c r="L9" s="312">
        <f>IF(ISBLANK('ARAT - Data Entry'!M7),"",'ARAT - Data Entry'!M7)</f>
        <v>160</v>
      </c>
      <c r="M9" s="312">
        <f>IF(ISBLANK('ARAT - Data Entry'!N7),"",'ARAT - Data Entry'!N7)</f>
        <v>40</v>
      </c>
      <c r="N9" s="312" t="str">
        <f>IF(ISBLANK('ARAT - Data Entry'!R7),"",'ARAT - Data Entry'!R7)</f>
        <v>Borehole</v>
      </c>
      <c r="O9" s="312">
        <f>IF(ISBLANK('ARAT - Data Entry'!T7),"",'ARAT - Data Entry'!T7)</f>
        <v>2010</v>
      </c>
      <c r="P9" s="298"/>
      <c r="Q9" s="4" t="str">
        <f t="shared" si="0"/>
        <v>High Risk</v>
      </c>
      <c r="R9" s="4" t="str">
        <f t="shared" si="6"/>
        <v>Medium Risk</v>
      </c>
      <c r="S9" s="5" t="str">
        <f t="shared" ref="S9:S71" si="12">IF(U9=0,"No Improved Water Point/System",IF(U9=1,"Inadequate Level of Service",IF(U9=2,"Inadequate Level of Service",IF(U9=3,"Basic Level of Service",IF(U9=4,"Basic Level of Service",IF(U9=5,"Basic Level of Service",IF(U9=6,"Intermediate Level of Service",IF(U9=7,"Intermediate Level of Service",IF(U9=8,"High Level of Service")))))))))</f>
        <v>Basic Level of Service</v>
      </c>
      <c r="T9" s="4" t="str">
        <f t="shared" ref="T9:T71" si="13">IF(AND(Q9="No Improved Water Point/System",R9="No Improved Water Point/System",S9="No Improved Water Point/System"),"New Construction Needed",IF(OR(AND(Q9="Low Risk",R9="Low Risk",S9="High Level of Service"),AND(Q9="Low Risk",R9="Low Risk",S9="Intermediate Level of Service"),AND(Q9="Low Risk",R9="Medium Risk",S9="High Level of Service"),AND(Q9="Low Risk",R9="Medium Risk",S9="Intermediate Level of Service"),AND(Q9="Medium Risk",R9="Low Risk",S9="High Level of Service"),AND(Q9="Medium Risk",R9="Low Risk",S9="Intermediate Level of Service")),"Low Priority",IF(OR(AND(Q9="Low Risk",R9="Low Risk",S9="Basic Level of Service"),AND(Q9="Low Risk",R9="Low Risk",S9="Inadequate Level of Service"),AND(Q9="Low Risk",R9="Medium Risk",S9="Basic Level of Service"),AND(Q9="Low Risk",R9="Medium Risk",S9="Inadequate Level of Service"),AND(Q9="Medium Risk",R9="Low Risk",S9="Basic Level of Service"),AND(Q9="Medium Risk",R9="Medium Risk",S9="Basic Level of Service"),AND(Q9="Medium Risk",R9="Medium Risk",S9="High Level of Service"),AND(Q9="Medium Risk",R9="Medium Risk",S9="Intermediate Level of Service"),AND(Q9="High Risk",R9="Low Risk",S9="Basic Level of Service"),AND(Q9="High Risk",R9="Low Risk",S9="High Level of Service"),AND(Q9="High Risk",R9="Low Risk",S9="Intermediate Level of Service"),AND(Q9="High Risk",R9="Medium Risk",S9="High Level of Service"),AND(Q9="High Risk",R9="Medium Risk",S9="Intermediate Level of Service")),"Medium Priority",IF(OR(AND(Q9="High Risk",R9="High Risk",S9="Basic Level of Service"),AND(Q9="High Risk",R9="High Risk",S9="High Level of Service"),AND(Q9="High Risk",R9="High Risk",S9="Inadequate Level of Service"),AND(Q9="High Risk",R9="High Risk",S9="Intermediate Level of Service"),AND(Q9="High Risk",R9="Low Risk",S9="Inadequate Level of Service"),AND(Q9="High Risk",R9="Medium Risk",S9="Basic Level of Service"),AND(Q9="High Risk",R9="Medium Risk",S9="Inadequate Level of Service"),AND(Q9="Low Risk",R9="High Risk",S9="Basic Level of Service"),AND(Q9="Low Risk",R9="High Risk",S9="High Level of Service"),AND(Q9="Low Risk",R9="High Risk",S9="Inadequate Level of Service"),AND(Q9="Low Risk",R9="High Risk",S9="Intermediate Level of Service"),AND(Q9="Medium Risk",R9="High Risk",S9="Basic Level of Service"),AND(Q9="Medium Risk",R9="High Risk",S9="High Level of Service"),AND(Q9="Medium Risk",R9="High Risk",S9="Inadequate Level of Service"),AND(Q9="Medium Risk",R9="High Risk",S9="Intermediate Level of Service"),AND(Q9="Medium Risk",R9="Low Risk",S9="Inadequate Level of Service"),AND(Q9="Medium Risk",R9="Medium Risk",S9="InadequateLevel of Service")),"High Priority",))))</f>
        <v>High Priority</v>
      </c>
      <c r="U9" s="15">
        <f t="shared" si="7"/>
        <v>5</v>
      </c>
      <c r="V9" s="284"/>
      <c r="W9" s="291" t="str">
        <f t="shared" si="1"/>
        <v>Major Repairs or Replace System</v>
      </c>
      <c r="X9" s="292" t="str">
        <f t="shared" si="8"/>
        <v xml:space="preserve"> </v>
      </c>
      <c r="Y9" s="292" t="str">
        <f t="shared" si="9"/>
        <v>Further Technical Diagnostic Needed</v>
      </c>
      <c r="Z9" s="285"/>
      <c r="AA9" s="290">
        <f t="shared" si="2"/>
        <v>4</v>
      </c>
      <c r="AB9" s="290" t="str">
        <f t="shared" si="10"/>
        <v xml:space="preserve"> </v>
      </c>
      <c r="AC9" s="290">
        <f t="shared" si="3"/>
        <v>6</v>
      </c>
      <c r="AD9" s="290">
        <f t="shared" si="4"/>
        <v>4</v>
      </c>
      <c r="AE9" s="290">
        <f t="shared" si="5"/>
        <v>9</v>
      </c>
      <c r="AF9" s="290">
        <f>IF(CG9=1,'ARAT - Reference Sheet'!$C$11 -(A9-CH9)," ")</f>
        <v>9</v>
      </c>
      <c r="AG9" s="290">
        <f>IF(CI9=1,'ARAT - Reference Sheet'!$C$12-(A9-CJ9)," ")</f>
        <v>4</v>
      </c>
      <c r="AH9" s="290">
        <f>IF(CK9=1,'ARAT - Reference Sheet'!$C$13-(A9-CL9)," ")</f>
        <v>5</v>
      </c>
      <c r="AI9" s="290">
        <f>IF(CM9=1,'ARAT - Reference Sheet'!$C$14-(A9-CN9)," ")</f>
        <v>9</v>
      </c>
      <c r="AJ9" s="290">
        <f>IF(CO9=1,'ARAT - Reference Sheet'!$C$15-(A9-CP9)," ")</f>
        <v>5</v>
      </c>
      <c r="AK9" s="290">
        <f>IF(CQ9=1,'ARAT - Reference Sheet'!$C$16-(A9-CR9)," ")</f>
        <v>16</v>
      </c>
      <c r="AL9" s="290">
        <f>IF(CS9=1,'ARAT - Reference Sheet'!$C$17-(A9-CT9)," ")</f>
        <v>9</v>
      </c>
      <c r="AM9" s="290">
        <f>IF(CU9=1,'ARAT - Reference Sheet'!$C$18-(A9-CV9)," ")</f>
        <v>4</v>
      </c>
      <c r="AN9" s="290">
        <f>IF(CW9=1,'ARAT - Reference Sheet'!$C$19-(A9-CX9)," ")</f>
        <v>-6</v>
      </c>
      <c r="AO9" s="290">
        <f>IF(CY9=1,'ARAT - Reference Sheet'!$C$20-(A9-CZ9)," ")</f>
        <v>-6</v>
      </c>
      <c r="AP9" s="290">
        <f>IF(DA9=1,'ARAT - Reference Sheet'!$C$21-(A9-DB9)," ")</f>
        <v>6</v>
      </c>
      <c r="AQ9" s="290">
        <f>IF(DC9=1,'ARAT - Reference Sheet'!$C$22-(A9-DD9)," ")</f>
        <v>5</v>
      </c>
      <c r="AR9" s="290" t="str">
        <f>IF(DE9=1,'ARAT - Reference Sheet'!$C$23-(A9-DF9)," ")</f>
        <v xml:space="preserve"> </v>
      </c>
      <c r="AS9" s="288"/>
      <c r="AT9" s="313">
        <f>IF(ISBLANK('ARAT - Data Entry'!X7),"",'ARAT - Data Entry'!X7)</f>
        <v>1</v>
      </c>
      <c r="AU9" s="313">
        <f>IF(ISBLANK('ARAT - Data Entry'!AA7),"",'ARAT - Data Entry'!AA7)</f>
        <v>1</v>
      </c>
      <c r="AV9" s="313">
        <f>IF(ISBLANK('ARAT - Data Entry'!AD7),"",'ARAT - Data Entry'!AD7)</f>
        <v>1</v>
      </c>
      <c r="AW9" s="313">
        <f>IF(ISBLANK('ARAT - Data Entry'!AG7),"",'ARAT - Data Entry'!AG7)</f>
        <v>1</v>
      </c>
      <c r="AX9" s="313">
        <f>IF(ISBLANK('ARAT - Data Entry'!AJ7),"",'ARAT - Data Entry'!AJ7)</f>
        <v>2</v>
      </c>
      <c r="AY9" s="313">
        <f>IF(ISBLANK('ARAT - Data Entry'!AM7),"",'ARAT - Data Entry'!AM7)</f>
        <v>1</v>
      </c>
      <c r="AZ9" s="313">
        <f>IF(ISBLANK('ARAT - Data Entry'!AP7),"",'ARAT - Data Entry'!AP7)</f>
        <v>1</v>
      </c>
      <c r="BA9" s="313">
        <f>IF(ISBLANK('ARAT - Data Entry'!AS7),"",'ARAT - Data Entry'!AS7)</f>
        <v>1</v>
      </c>
      <c r="BB9" s="313">
        <f>IF(ISBLANK('ARAT - Data Entry'!AV7),"",'ARAT - Data Entry'!AV7)</f>
        <v>1</v>
      </c>
      <c r="BC9" s="313">
        <f>IF(ISBLANK('ARAT - Data Entry'!AY7),"",'ARAT - Data Entry'!AY7)</f>
        <v>1</v>
      </c>
      <c r="BD9" s="313">
        <f>IF(ISBLANK('ARAT - Data Entry'!BB7),"",'ARAT - Data Entry'!BB7)</f>
        <v>1</v>
      </c>
      <c r="BE9" s="313">
        <f>IF(ISBLANK('ARAT - Data Entry'!BE7),"",'ARAT - Data Entry'!BE7)</f>
        <v>1</v>
      </c>
      <c r="BF9" s="313">
        <f>IF(ISBLANK('ARAT - Data Entry'!BF7),"",'ARAT - Data Entry'!BF7)</f>
        <v>1</v>
      </c>
      <c r="BG9" s="313">
        <f>IF(ISBLANK('ARAT - Data Entry'!BK7),"",'ARAT - Data Entry'!BK7)</f>
        <v>1</v>
      </c>
      <c r="BH9" s="313">
        <f>IF(ISBLANK('ARAT - Data Entry'!BL7),"",'ARAT - Data Entry'!BL7)</f>
        <v>1</v>
      </c>
      <c r="BI9" s="313">
        <f>IF(ISBLANK('ARAT - Data Entry'!BQ7),"",'ARAT - Data Entry'!BQ7)</f>
        <v>2</v>
      </c>
      <c r="BJ9" s="313">
        <f>IF(ISBLANK('ARAT - Data Entry'!BR7),"",'ARAT - Data Entry'!BR7)</f>
        <v>1</v>
      </c>
      <c r="BK9" s="313">
        <f>IF(ISBLANK('ARAT - Data Entry'!BW7),"",'ARAT - Data Entry'!BW7)</f>
        <v>1</v>
      </c>
      <c r="BL9" s="313">
        <f>IF(ISBLANK('ARAT - Data Entry'!DB7),"",'ARAT - Data Entry'!DB7)</f>
        <v>1</v>
      </c>
      <c r="BM9" s="296"/>
      <c r="BN9" s="290">
        <f>'ARAT - Data Entry'!P7</f>
        <v>0</v>
      </c>
      <c r="BO9" s="290">
        <f>'ARAT - Data Entry'!Q7</f>
        <v>1</v>
      </c>
      <c r="BP9" s="290">
        <f>'ARAT - Data Entry'!S7</f>
        <v>1</v>
      </c>
      <c r="BQ9" s="290">
        <f>'ARAT - Data Entry'!CG7</f>
        <v>1</v>
      </c>
      <c r="BR9" s="290">
        <f>'ARAT - Data Entry'!CU7</f>
        <v>0</v>
      </c>
      <c r="BS9" s="290">
        <f>'ARAT - Data Entry'!CY7</f>
        <v>1</v>
      </c>
      <c r="BT9" s="290">
        <f>'ARAT - Data Entry'!DA7</f>
        <v>0</v>
      </c>
      <c r="BU9" s="290">
        <f t="shared" si="11"/>
        <v>1</v>
      </c>
      <c r="BV9" s="288"/>
      <c r="BW9" s="290">
        <f>IF(ISBLANK('ARAT - Data Entry'!V7),"",'ARAT - Data Entry'!V7)</f>
        <v>1</v>
      </c>
      <c r="BX9" s="290">
        <f>IF(ISBLANK('ARAT - Data Entry'!W7),"",'ARAT - Data Entry'!W7)</f>
        <v>2010</v>
      </c>
      <c r="BY9" s="290">
        <f>IF(ISBLANK('ARAT - Data Entry'!Y7),"",'ARAT - Data Entry'!Y7)</f>
        <v>0</v>
      </c>
      <c r="BZ9" s="290">
        <f>IF(ISBLANK('ARAT - Data Entry'!Z7),"",'ARAT - Data Entry'!Z7)</f>
        <v>2010</v>
      </c>
      <c r="CA9" s="290">
        <f>IF(ISBLANK('ARAT - Data Entry'!AB7),"",'ARAT - Data Entry'!AB7)</f>
        <v>1</v>
      </c>
      <c r="CB9" s="290">
        <f>IF(ISBLANK('ARAT - Data Entry'!AC7),"",'ARAT - Data Entry'!AC7)</f>
        <v>2012</v>
      </c>
      <c r="CC9" s="290">
        <f>IF(ISBLANK('ARAT - Data Entry'!AE7),"",'ARAT - Data Entry'!AE7)</f>
        <v>1</v>
      </c>
      <c r="CD9" s="290">
        <f>IF(ISBLANK('ARAT - Data Entry'!AF7),"",'ARAT - Data Entry'!AF7)</f>
        <v>2010</v>
      </c>
      <c r="CE9" s="290">
        <f>IF(ISBLANK('ARAT - Data Entry'!AH7),"",'ARAT - Data Entry'!AH7)</f>
        <v>1</v>
      </c>
      <c r="CF9" s="290">
        <f>IF(ISBLANK('ARAT - Data Entry'!AI7),"",'ARAT - Data Entry'!AI7)</f>
        <v>2010</v>
      </c>
      <c r="CG9" s="290">
        <f>IF(ISBLANK('ARAT - Data Entry'!AK7),"",'ARAT - Data Entry'!AK7)</f>
        <v>1</v>
      </c>
      <c r="CH9" s="290">
        <f>IF(ISBLANK('ARAT - Data Entry'!AL7),"",'ARAT - Data Entry'!AL7)</f>
        <v>2010</v>
      </c>
      <c r="CI9" s="290">
        <f>IF(ISBLANK('ARAT - Data Entry'!AN7),"",'ARAT - Data Entry'!AN7)</f>
        <v>1</v>
      </c>
      <c r="CJ9" s="290">
        <f>IF(ISBLANK('ARAT - Data Entry'!AO7),"",'ARAT - Data Entry'!AO7)</f>
        <v>2010</v>
      </c>
      <c r="CK9" s="290">
        <f>IF(ISBLANK('ARAT - Data Entry'!AQ7),"",'ARAT - Data Entry'!AQ7)</f>
        <v>1</v>
      </c>
      <c r="CL9" s="290">
        <f>IF(ISBLANK('ARAT - Data Entry'!AR7),"",'ARAT - Data Entry'!AR7)</f>
        <v>2011</v>
      </c>
      <c r="CM9" s="290">
        <f>IF(ISBLANK('ARAT - Data Entry'!AT7),"",'ARAT - Data Entry'!AT7)</f>
        <v>1</v>
      </c>
      <c r="CN9" s="290">
        <f>IF(ISBLANK('ARAT - Data Entry'!AU7),"",'ARAT - Data Entry'!AU7)</f>
        <v>2005</v>
      </c>
      <c r="CO9" s="290">
        <f>IF(ISBLANK('ARAT - Data Entry'!AW7),"",'ARAT - Data Entry'!AW7)</f>
        <v>1</v>
      </c>
      <c r="CP9" s="290">
        <f>IF(ISBLANK('ARAT - Data Entry'!AX7),"",'ARAT - Data Entry'!AX7)</f>
        <v>2011</v>
      </c>
      <c r="CQ9" s="290">
        <f>IF(ISBLANK('ARAT - Data Entry'!AZ7),"",'ARAT - Data Entry'!AZ7)</f>
        <v>1</v>
      </c>
      <c r="CR9" s="290">
        <f>IF(ISBLANK('ARAT - Data Entry'!BA7),"",'ARAT - Data Entry'!BA7)</f>
        <v>2012</v>
      </c>
      <c r="CS9" s="290">
        <f>IF(ISBLANK('ARAT - Data Entry'!BC7),"",'ARAT - Data Entry'!BC7)</f>
        <v>1</v>
      </c>
      <c r="CT9" s="290">
        <f>IF(ISBLANK('ARAT - Data Entry'!BD7),"",'ARAT - Data Entry'!BD7)</f>
        <v>2005</v>
      </c>
      <c r="CU9" s="290">
        <f>IF(ISBLANK('ARAT - Data Entry'!BF7),"",'ARAT - Data Entry'!BF7)</f>
        <v>1</v>
      </c>
      <c r="CV9" s="290">
        <f>IF(ISBLANK('ARAT - Data Entry'!BG7),"",'ARAT - Data Entry'!BG7)</f>
        <v>2010</v>
      </c>
      <c r="CW9" s="290">
        <f>IF(ISBLANK('ARAT - Data Entry'!BI7),"",'ARAT - Data Entry'!BI7)</f>
        <v>1</v>
      </c>
      <c r="CX9" s="290">
        <f>IF(ISBLANK('ARAT - Data Entry'!BJ7),"",'ARAT - Data Entry'!BJ7)</f>
        <v>2000</v>
      </c>
      <c r="CY9" s="290">
        <f>IF(ISBLANK('ARAT - Data Entry'!BL7),"",'ARAT - Data Entry'!BL7)</f>
        <v>1</v>
      </c>
      <c r="CZ9" s="290">
        <f>IF(ISBLANK('ARAT - Data Entry'!BM7),"",'ARAT - Data Entry'!BM7)</f>
        <v>2000</v>
      </c>
      <c r="DA9" s="290">
        <f>IF(ISBLANK('ARAT - Data Entry'!BO7),"",'ARAT - Data Entry'!BO7)</f>
        <v>1</v>
      </c>
      <c r="DB9" s="290">
        <f>IF(ISBLANK('ARAT - Data Entry'!BP7),"",'ARAT - Data Entry'!BP7)</f>
        <v>2012</v>
      </c>
      <c r="DC9" s="290">
        <f>IF(ISBLANK('ARAT - Data Entry'!BR7),"",'ARAT - Data Entry'!BR7)</f>
        <v>1</v>
      </c>
      <c r="DD9" s="290">
        <f>IF(ISBLANK('ARAT - Data Entry'!BS7),"",'ARAT - Data Entry'!BS7)</f>
        <v>2011</v>
      </c>
      <c r="DE9" s="290">
        <f>IF(ISBLANK('ARAT - Data Entry'!BU7),"",'ARAT - Data Entry'!BU7)</f>
        <v>0</v>
      </c>
      <c r="DF9" s="290" t="str">
        <f>IF(ISBLANK('ARAT - Data Entry'!BV7),"",'ARAT - Data Entry'!BV7)</f>
        <v/>
      </c>
      <c r="DG9" s="290">
        <f>IF(ISBLANK('ARAT - Data Entry'!CZ7),"",'ARAT - Data Entry'!CZ7)</f>
        <v>20</v>
      </c>
    </row>
    <row r="10" spans="1:160" x14ac:dyDescent="0.25">
      <c r="A10" s="312">
        <f>IF(ISBLANK('ARAT - Data Entry'!A8),"",'ARAT - Data Entry'!A8)</f>
        <v>2016</v>
      </c>
      <c r="B10" s="312" t="str">
        <f>IF(ISBLANK('ARAT - Data Entry'!C8),"",'ARAT - Data Entry'!C8)</f>
        <v>Rwanda</v>
      </c>
      <c r="C10" s="357" t="str">
        <f>IF(ISBLANK('ARAT - Data Entry'!D8),"",'ARAT - Data Entry'!D8)</f>
        <v>xxx</v>
      </c>
      <c r="D10" s="357" t="str">
        <f>IF(ISBLANK('ARAT - Data Entry'!E8),"",'ARAT - Data Entry'!E8)</f>
        <v>xxx</v>
      </c>
      <c r="E10" s="357" t="str">
        <f>IF(ISBLANK('ARAT - Data Entry'!F8),"",'ARAT - Data Entry'!F8)</f>
        <v>xxx</v>
      </c>
      <c r="F10" s="357" t="str">
        <f>IF(ISBLANK('ARAT - Data Entry'!G8),"",'ARAT - Data Entry'!G8)</f>
        <v/>
      </c>
      <c r="G10" s="357" t="str">
        <f>IF(ISBLANK('ARAT - Data Entry'!H8),"",'ARAT - Data Entry'!H8)</f>
        <v/>
      </c>
      <c r="H10" s="357" t="str">
        <f>IF(ISBLANK('ARAT - Data Entry'!I8),"",'ARAT - Data Entry'!I8)</f>
        <v>xxx</v>
      </c>
      <c r="I10" s="357" t="str">
        <f>IF(ISBLANK('ARAT - Data Entry'!J8),"",'ARAT - Data Entry'!J8)</f>
        <v>xxx</v>
      </c>
      <c r="J10" s="357" t="str">
        <f>IF(ISBLANK('ARAT - Data Entry'!K8),"",'ARAT - Data Entry'!K8)</f>
        <v>xxx</v>
      </c>
      <c r="K10" s="312">
        <f>IF(ISBLANK('ARAT - Data Entry'!L8),"",'ARAT - Data Entry'!L8)</f>
        <v>200</v>
      </c>
      <c r="L10" s="312">
        <f>IF(ISBLANK('ARAT - Data Entry'!M8),"",'ARAT - Data Entry'!M8)</f>
        <v>100</v>
      </c>
      <c r="M10" s="312">
        <f>IF(ISBLANK('ARAT - Data Entry'!N8),"",'ARAT - Data Entry'!N8)</f>
        <v>100</v>
      </c>
      <c r="N10" s="312" t="str">
        <f>IF(ISBLANK('ARAT - Data Entry'!R8),"",'ARAT - Data Entry'!R8)</f>
        <v>Borehole</v>
      </c>
      <c r="O10" s="312">
        <f>IF(ISBLANK('ARAT - Data Entry'!T8),"",'ARAT - Data Entry'!T8)</f>
        <v>2010</v>
      </c>
      <c r="P10" s="298"/>
      <c r="Q10" s="4" t="str">
        <f t="shared" si="0"/>
        <v>High Risk</v>
      </c>
      <c r="R10" s="4" t="str">
        <f t="shared" si="6"/>
        <v>Medium Risk</v>
      </c>
      <c r="S10" s="5" t="str">
        <f t="shared" si="12"/>
        <v>Basic Level of Service</v>
      </c>
      <c r="T10" s="4" t="str">
        <f t="shared" si="13"/>
        <v>High Priority</v>
      </c>
      <c r="U10" s="15">
        <f t="shared" si="7"/>
        <v>4</v>
      </c>
      <c r="V10" s="284"/>
      <c r="W10" s="291" t="str">
        <f t="shared" si="1"/>
        <v>Major Repairs or Replace System</v>
      </c>
      <c r="X10" s="292" t="str">
        <f t="shared" si="8"/>
        <v xml:space="preserve"> </v>
      </c>
      <c r="Y10" s="292" t="str">
        <f t="shared" si="9"/>
        <v>Further Technical Diagnostic Needed</v>
      </c>
      <c r="Z10" s="285"/>
      <c r="AA10" s="290">
        <f t="shared" si="2"/>
        <v>4</v>
      </c>
      <c r="AB10" s="290" t="str">
        <f t="shared" si="10"/>
        <v xml:space="preserve"> </v>
      </c>
      <c r="AC10" s="290">
        <f t="shared" si="3"/>
        <v>4</v>
      </c>
      <c r="AD10" s="290">
        <f t="shared" si="4"/>
        <v>4</v>
      </c>
      <c r="AE10" s="290">
        <f t="shared" si="5"/>
        <v>9</v>
      </c>
      <c r="AF10" s="290">
        <f>IF(CG10=1,'ARAT - Reference Sheet'!$C$11 -(A10-CH10)," ")</f>
        <v>9</v>
      </c>
      <c r="AG10" s="290">
        <f>IF(CI10=1,'ARAT - Reference Sheet'!$C$12-(A10-CJ10)," ")</f>
        <v>4</v>
      </c>
      <c r="AH10" s="290">
        <f>IF(CK10=1,'ARAT - Reference Sheet'!$C$13-(A10-CL10)," ")</f>
        <v>5</v>
      </c>
      <c r="AI10" s="290">
        <f>IF(CM10=1,'ARAT - Reference Sheet'!$C$14-(A10-CN10)," ")</f>
        <v>9</v>
      </c>
      <c r="AJ10" s="290">
        <f>IF(CO10=1,'ARAT - Reference Sheet'!$C$15-(A10-CP10)," ")</f>
        <v>5</v>
      </c>
      <c r="AK10" s="290">
        <f>IF(CQ10=1,'ARAT - Reference Sheet'!$C$16-(A10-CR10)," ")</f>
        <v>16</v>
      </c>
      <c r="AL10" s="290">
        <f>IF(CS10=1,'ARAT - Reference Sheet'!$C$17-(A10-CT10)," ")</f>
        <v>9</v>
      </c>
      <c r="AM10" s="290">
        <f>IF(CU10=1,'ARAT - Reference Sheet'!$C$18-(A10-CV10)," ")</f>
        <v>4</v>
      </c>
      <c r="AN10" s="290">
        <f>IF(CW10=1,'ARAT - Reference Sheet'!$C$19-(A10-CX10)," ")</f>
        <v>-6</v>
      </c>
      <c r="AO10" s="290">
        <f>IF(CY10=1,'ARAT - Reference Sheet'!$C$20-(A10-CZ10)," ")</f>
        <v>-6</v>
      </c>
      <c r="AP10" s="290">
        <f>IF(DA10=1,'ARAT - Reference Sheet'!$C$21-(A10-DB10)," ")</f>
        <v>6</v>
      </c>
      <c r="AQ10" s="290" t="str">
        <f>IF(DC10=1,'ARAT - Reference Sheet'!$C$22-(A10-DD10)," ")</f>
        <v xml:space="preserve"> </v>
      </c>
      <c r="AR10" s="290" t="str">
        <f>IF(DE10=1,'ARAT - Reference Sheet'!$C$23-(A10-DF10)," ")</f>
        <v xml:space="preserve"> </v>
      </c>
      <c r="AS10" s="288"/>
      <c r="AT10" s="313">
        <f>IF(ISBLANK('ARAT - Data Entry'!X8),"",'ARAT - Data Entry'!X8)</f>
        <v>1</v>
      </c>
      <c r="AU10" s="313">
        <f>IF(ISBLANK('ARAT - Data Entry'!AA8),"",'ARAT - Data Entry'!AA8)</f>
        <v>1</v>
      </c>
      <c r="AV10" s="313">
        <f>IF(ISBLANK('ARAT - Data Entry'!AD8),"",'ARAT - Data Entry'!AD8)</f>
        <v>1</v>
      </c>
      <c r="AW10" s="313">
        <f>IF(ISBLANK('ARAT - Data Entry'!AG8),"",'ARAT - Data Entry'!AG8)</f>
        <v>1</v>
      </c>
      <c r="AX10" s="313">
        <f>IF(ISBLANK('ARAT - Data Entry'!AJ8),"",'ARAT - Data Entry'!AJ8)</f>
        <v>2</v>
      </c>
      <c r="AY10" s="313">
        <f>IF(ISBLANK('ARAT - Data Entry'!AM8),"",'ARAT - Data Entry'!AM8)</f>
        <v>1</v>
      </c>
      <c r="AZ10" s="313">
        <f>IF(ISBLANK('ARAT - Data Entry'!AP8),"",'ARAT - Data Entry'!AP8)</f>
        <v>1</v>
      </c>
      <c r="BA10" s="313">
        <f>IF(ISBLANK('ARAT - Data Entry'!AS8),"",'ARAT - Data Entry'!AS8)</f>
        <v>1</v>
      </c>
      <c r="BB10" s="313">
        <f>IF(ISBLANK('ARAT - Data Entry'!AV8),"",'ARAT - Data Entry'!AV8)</f>
        <v>1</v>
      </c>
      <c r="BC10" s="313">
        <f>IF(ISBLANK('ARAT - Data Entry'!AY8),"",'ARAT - Data Entry'!AY8)</f>
        <v>1</v>
      </c>
      <c r="BD10" s="313">
        <f>IF(ISBLANK('ARAT - Data Entry'!BB8),"",'ARAT - Data Entry'!BB8)</f>
        <v>1</v>
      </c>
      <c r="BE10" s="313">
        <f>IF(ISBLANK('ARAT - Data Entry'!BE8),"",'ARAT - Data Entry'!BE8)</f>
        <v>1</v>
      </c>
      <c r="BF10" s="313">
        <f>IF(ISBLANK('ARAT - Data Entry'!BF8),"",'ARAT - Data Entry'!BF8)</f>
        <v>1</v>
      </c>
      <c r="BG10" s="313">
        <f>IF(ISBLANK('ARAT - Data Entry'!BK8),"",'ARAT - Data Entry'!BK8)</f>
        <v>1</v>
      </c>
      <c r="BH10" s="313">
        <f>IF(ISBLANK('ARAT - Data Entry'!BL8),"",'ARAT - Data Entry'!BL8)</f>
        <v>1</v>
      </c>
      <c r="BI10" s="313">
        <f>IF(ISBLANK('ARAT - Data Entry'!BQ8),"",'ARAT - Data Entry'!BQ8)</f>
        <v>2</v>
      </c>
      <c r="BJ10" s="313">
        <f>IF(ISBLANK('ARAT - Data Entry'!BR8),"",'ARAT - Data Entry'!BR8)</f>
        <v>0</v>
      </c>
      <c r="BK10" s="313">
        <f>IF(ISBLANK('ARAT - Data Entry'!BW8),"",'ARAT - Data Entry'!BW8)</f>
        <v>1</v>
      </c>
      <c r="BL10" s="313">
        <f>IF(ISBLANK('ARAT - Data Entry'!DB8),"",'ARAT - Data Entry'!DB8)</f>
        <v>2</v>
      </c>
      <c r="BM10" s="296"/>
      <c r="BN10" s="290">
        <f>'ARAT - Data Entry'!P8</f>
        <v>0</v>
      </c>
      <c r="BO10" s="290">
        <f>'ARAT - Data Entry'!Q8</f>
        <v>1</v>
      </c>
      <c r="BP10" s="290">
        <f>'ARAT - Data Entry'!S8</f>
        <v>1</v>
      </c>
      <c r="BQ10" s="290">
        <f>'ARAT - Data Entry'!CG8</f>
        <v>0</v>
      </c>
      <c r="BR10" s="290">
        <f>'ARAT - Data Entry'!CU8</f>
        <v>0</v>
      </c>
      <c r="BS10" s="290">
        <f>'ARAT - Data Entry'!CY8</f>
        <v>1</v>
      </c>
      <c r="BT10" s="290">
        <f>'ARAT - Data Entry'!DA8</f>
        <v>1</v>
      </c>
      <c r="BU10" s="290">
        <f t="shared" si="11"/>
        <v>0</v>
      </c>
      <c r="BV10" s="288"/>
      <c r="BW10" s="290">
        <f>IF(ISBLANK('ARAT - Data Entry'!V8),"",'ARAT - Data Entry'!V8)</f>
        <v>1</v>
      </c>
      <c r="BX10" s="290">
        <f>IF(ISBLANK('ARAT - Data Entry'!W8),"",'ARAT - Data Entry'!W8)</f>
        <v>2010</v>
      </c>
      <c r="BY10" s="290">
        <f>IF(ISBLANK('ARAT - Data Entry'!Y8),"",'ARAT - Data Entry'!Y8)</f>
        <v>0</v>
      </c>
      <c r="BZ10" s="290">
        <f>IF(ISBLANK('ARAT - Data Entry'!Z8),"",'ARAT - Data Entry'!Z8)</f>
        <v>2010</v>
      </c>
      <c r="CA10" s="290">
        <f>IF(ISBLANK('ARAT - Data Entry'!AB8),"",'ARAT - Data Entry'!AB8)</f>
        <v>1</v>
      </c>
      <c r="CB10" s="290">
        <f>IF(ISBLANK('ARAT - Data Entry'!AC8),"",'ARAT - Data Entry'!AC8)</f>
        <v>2010</v>
      </c>
      <c r="CC10" s="290">
        <f>IF(ISBLANK('ARAT - Data Entry'!AE8),"",'ARAT - Data Entry'!AE8)</f>
        <v>1</v>
      </c>
      <c r="CD10" s="290">
        <f>IF(ISBLANK('ARAT - Data Entry'!AF8),"",'ARAT - Data Entry'!AF8)</f>
        <v>2010</v>
      </c>
      <c r="CE10" s="290">
        <f>IF(ISBLANK('ARAT - Data Entry'!AH8),"",'ARAT - Data Entry'!AH8)</f>
        <v>1</v>
      </c>
      <c r="CF10" s="290">
        <f>IF(ISBLANK('ARAT - Data Entry'!AI8),"",'ARAT - Data Entry'!AI8)</f>
        <v>2010</v>
      </c>
      <c r="CG10" s="290">
        <f>IF(ISBLANK('ARAT - Data Entry'!AK8),"",'ARAT - Data Entry'!AK8)</f>
        <v>1</v>
      </c>
      <c r="CH10" s="290">
        <f>IF(ISBLANK('ARAT - Data Entry'!AL8),"",'ARAT - Data Entry'!AL8)</f>
        <v>2010</v>
      </c>
      <c r="CI10" s="290">
        <f>IF(ISBLANK('ARAT - Data Entry'!AN8),"",'ARAT - Data Entry'!AN8)</f>
        <v>1</v>
      </c>
      <c r="CJ10" s="290">
        <f>IF(ISBLANK('ARAT - Data Entry'!AO8),"",'ARAT - Data Entry'!AO8)</f>
        <v>2010</v>
      </c>
      <c r="CK10" s="290">
        <f>IF(ISBLANK('ARAT - Data Entry'!AQ8),"",'ARAT - Data Entry'!AQ8)</f>
        <v>1</v>
      </c>
      <c r="CL10" s="290">
        <f>IF(ISBLANK('ARAT - Data Entry'!AR8),"",'ARAT - Data Entry'!AR8)</f>
        <v>2011</v>
      </c>
      <c r="CM10" s="290">
        <f>IF(ISBLANK('ARAT - Data Entry'!AT8),"",'ARAT - Data Entry'!AT8)</f>
        <v>1</v>
      </c>
      <c r="CN10" s="290">
        <f>IF(ISBLANK('ARAT - Data Entry'!AU8),"",'ARAT - Data Entry'!AU8)</f>
        <v>2005</v>
      </c>
      <c r="CO10" s="290">
        <f>IF(ISBLANK('ARAT - Data Entry'!AW8),"",'ARAT - Data Entry'!AW8)</f>
        <v>1</v>
      </c>
      <c r="CP10" s="290">
        <f>IF(ISBLANK('ARAT - Data Entry'!AX8),"",'ARAT - Data Entry'!AX8)</f>
        <v>2011</v>
      </c>
      <c r="CQ10" s="290">
        <f>IF(ISBLANK('ARAT - Data Entry'!AZ8),"",'ARAT - Data Entry'!AZ8)</f>
        <v>1</v>
      </c>
      <c r="CR10" s="290">
        <f>IF(ISBLANK('ARAT - Data Entry'!BA8),"",'ARAT - Data Entry'!BA8)</f>
        <v>2012</v>
      </c>
      <c r="CS10" s="290">
        <f>IF(ISBLANK('ARAT - Data Entry'!BC8),"",'ARAT - Data Entry'!BC8)</f>
        <v>1</v>
      </c>
      <c r="CT10" s="290">
        <f>IF(ISBLANK('ARAT - Data Entry'!BD8),"",'ARAT - Data Entry'!BD8)</f>
        <v>2005</v>
      </c>
      <c r="CU10" s="290">
        <f>IF(ISBLANK('ARAT - Data Entry'!BF8),"",'ARAT - Data Entry'!BF8)</f>
        <v>1</v>
      </c>
      <c r="CV10" s="290">
        <f>IF(ISBLANK('ARAT - Data Entry'!BG8),"",'ARAT - Data Entry'!BG8)</f>
        <v>2010</v>
      </c>
      <c r="CW10" s="290">
        <f>IF(ISBLANK('ARAT - Data Entry'!BI8),"",'ARAT - Data Entry'!BI8)</f>
        <v>1</v>
      </c>
      <c r="CX10" s="290">
        <f>IF(ISBLANK('ARAT - Data Entry'!BJ8),"",'ARAT - Data Entry'!BJ8)</f>
        <v>2000</v>
      </c>
      <c r="CY10" s="290">
        <f>IF(ISBLANK('ARAT - Data Entry'!BL8),"",'ARAT - Data Entry'!BL8)</f>
        <v>1</v>
      </c>
      <c r="CZ10" s="290">
        <f>IF(ISBLANK('ARAT - Data Entry'!BM8),"",'ARAT - Data Entry'!BM8)</f>
        <v>2000</v>
      </c>
      <c r="DA10" s="290">
        <f>IF(ISBLANK('ARAT - Data Entry'!BO8),"",'ARAT - Data Entry'!BO8)</f>
        <v>1</v>
      </c>
      <c r="DB10" s="290">
        <f>IF(ISBLANK('ARAT - Data Entry'!BP8),"",'ARAT - Data Entry'!BP8)</f>
        <v>2012</v>
      </c>
      <c r="DC10" s="290">
        <f>IF(ISBLANK('ARAT - Data Entry'!BR8),"",'ARAT - Data Entry'!BR8)</f>
        <v>0</v>
      </c>
      <c r="DD10" s="290" t="str">
        <f>IF(ISBLANK('ARAT - Data Entry'!BS8),"",'ARAT - Data Entry'!BS8)</f>
        <v/>
      </c>
      <c r="DE10" s="290">
        <f>IF(ISBLANK('ARAT - Data Entry'!BU8),"",'ARAT - Data Entry'!BU8)</f>
        <v>0</v>
      </c>
      <c r="DF10" s="290" t="str">
        <f>IF(ISBLANK('ARAT - Data Entry'!BV8),"",'ARAT - Data Entry'!BV8)</f>
        <v/>
      </c>
      <c r="DG10" s="290">
        <f>IF(ISBLANK('ARAT - Data Entry'!CZ8),"",'ARAT - Data Entry'!CZ8)</f>
        <v>10</v>
      </c>
    </row>
    <row r="11" spans="1:160" x14ac:dyDescent="0.25">
      <c r="A11" s="312">
        <f>IF(ISBLANK('ARAT - Data Entry'!A9),"",'ARAT - Data Entry'!A9)</f>
        <v>2015</v>
      </c>
      <c r="B11" s="312" t="str">
        <f>IF(ISBLANK('ARAT - Data Entry'!C9),"",'ARAT - Data Entry'!C9)</f>
        <v>Kenya</v>
      </c>
      <c r="C11" s="357" t="str">
        <f>IF(ISBLANK('ARAT - Data Entry'!D9),"",'ARAT - Data Entry'!D9)</f>
        <v>xxx</v>
      </c>
      <c r="D11" s="357" t="str">
        <f>IF(ISBLANK('ARAT - Data Entry'!E9),"",'ARAT - Data Entry'!E9)</f>
        <v>xxx</v>
      </c>
      <c r="E11" s="357" t="str">
        <f>IF(ISBLANK('ARAT - Data Entry'!F9),"",'ARAT - Data Entry'!F9)</f>
        <v>xxx</v>
      </c>
      <c r="F11" s="357" t="str">
        <f>IF(ISBLANK('ARAT - Data Entry'!G9),"",'ARAT - Data Entry'!G9)</f>
        <v/>
      </c>
      <c r="G11" s="357" t="str">
        <f>IF(ISBLANK('ARAT - Data Entry'!H9),"",'ARAT - Data Entry'!H9)</f>
        <v/>
      </c>
      <c r="H11" s="357" t="str">
        <f>IF(ISBLANK('ARAT - Data Entry'!I9),"",'ARAT - Data Entry'!I9)</f>
        <v>xxx</v>
      </c>
      <c r="I11" s="357" t="str">
        <f>IF(ISBLANK('ARAT - Data Entry'!J9),"",'ARAT - Data Entry'!J9)</f>
        <v>xxx</v>
      </c>
      <c r="J11" s="357" t="str">
        <f>IF(ISBLANK('ARAT - Data Entry'!K9),"",'ARAT - Data Entry'!K9)</f>
        <v>xxx</v>
      </c>
      <c r="K11" s="312">
        <f>IF(ISBLANK('ARAT - Data Entry'!L9),"",'ARAT - Data Entry'!L9)</f>
        <v>100</v>
      </c>
      <c r="L11" s="312">
        <f>IF(ISBLANK('ARAT - Data Entry'!M9),"",'ARAT - Data Entry'!M9)</f>
        <v>100</v>
      </c>
      <c r="M11" s="312">
        <f>IF(ISBLANK('ARAT - Data Entry'!N9),"",'ARAT - Data Entry'!N9)</f>
        <v>0</v>
      </c>
      <c r="N11" s="312" t="str">
        <f>IF(ISBLANK('ARAT - Data Entry'!R9),"",'ARAT - Data Entry'!R9)</f>
        <v>Borehole</v>
      </c>
      <c r="O11" s="312">
        <f>IF(ISBLANK('ARAT - Data Entry'!T9),"",'ARAT - Data Entry'!T9)</f>
        <v>2005</v>
      </c>
      <c r="P11" s="298"/>
      <c r="Q11" s="4" t="str">
        <f t="shared" si="0"/>
        <v>High Risk</v>
      </c>
      <c r="R11" s="4" t="str">
        <f t="shared" si="6"/>
        <v>Medium Risk</v>
      </c>
      <c r="S11" s="5" t="str">
        <f t="shared" si="12"/>
        <v>Basic Level of Service</v>
      </c>
      <c r="T11" s="4" t="str">
        <f t="shared" si="13"/>
        <v>High Priority</v>
      </c>
      <c r="U11" s="15">
        <f t="shared" si="7"/>
        <v>5</v>
      </c>
      <c r="V11" s="284"/>
      <c r="W11" s="291" t="str">
        <f t="shared" si="1"/>
        <v>Major Repairs or Replace System</v>
      </c>
      <c r="X11" s="292" t="str">
        <f t="shared" si="8"/>
        <v xml:space="preserve"> </v>
      </c>
      <c r="Y11" s="292" t="str">
        <f t="shared" si="9"/>
        <v>Further Technical Diagnostic Needed</v>
      </c>
      <c r="Z11" s="285"/>
      <c r="AA11" s="290">
        <f t="shared" si="2"/>
        <v>0</v>
      </c>
      <c r="AB11" s="290">
        <f t="shared" si="10"/>
        <v>17</v>
      </c>
      <c r="AC11" s="290">
        <f t="shared" si="3"/>
        <v>-5</v>
      </c>
      <c r="AD11" s="290">
        <f t="shared" si="4"/>
        <v>-5</v>
      </c>
      <c r="AE11" s="290">
        <f t="shared" si="5"/>
        <v>12</v>
      </c>
      <c r="AF11" s="290">
        <f>IF(CG11=1,'ARAT - Reference Sheet'!$C$11 -(A11-CH11)," ")</f>
        <v>12</v>
      </c>
      <c r="AG11" s="290" t="str">
        <f>IF(CI11=1,'ARAT - Reference Sheet'!$C$12-(A11-CJ11)," ")</f>
        <v xml:space="preserve"> </v>
      </c>
      <c r="AH11" s="290">
        <f>IF(CK11=1,'ARAT - Reference Sheet'!$C$13-(A11-CL11)," ")</f>
        <v>5</v>
      </c>
      <c r="AI11" s="290">
        <f>IF(CM11=1,'ARAT - Reference Sheet'!$C$14-(A11-CN11)," ")</f>
        <v>5</v>
      </c>
      <c r="AJ11" s="290">
        <f>IF(CO11=1,'ARAT - Reference Sheet'!$C$15-(A11-CP11)," ")</f>
        <v>5</v>
      </c>
      <c r="AK11" s="290">
        <f>IF(CQ11=1,'ARAT - Reference Sheet'!$C$16-(A11-CR11)," ")</f>
        <v>5</v>
      </c>
      <c r="AL11" s="290">
        <f>IF(CS11=1,'ARAT - Reference Sheet'!$C$17-(A11-CT11)," ")</f>
        <v>15</v>
      </c>
      <c r="AM11" s="290" t="str">
        <f>IF(CU11=1,'ARAT - Reference Sheet'!$C$18-(A11-CV11)," ")</f>
        <v xml:space="preserve"> </v>
      </c>
      <c r="AN11" s="290" t="str">
        <f>IF(CW11=1,'ARAT - Reference Sheet'!$C$19-(A11-CX11)," ")</f>
        <v xml:space="preserve"> </v>
      </c>
      <c r="AO11" s="290">
        <f>IF(CY11=1,'ARAT - Reference Sheet'!$C$20-(A11-CZ11)," ")</f>
        <v>-5</v>
      </c>
      <c r="AP11" s="290">
        <f>IF(DA11=1,'ARAT - Reference Sheet'!$C$21-(A11-DB11)," ")</f>
        <v>5</v>
      </c>
      <c r="AQ11" s="290" t="str">
        <f>IF(DC11=1,'ARAT - Reference Sheet'!$C$22-(A11-DD11)," ")</f>
        <v xml:space="preserve"> </v>
      </c>
      <c r="AR11" s="290">
        <f>IF(DE11=1,'ARAT - Reference Sheet'!$C$23-(A11-DF11)," ")</f>
        <v>10</v>
      </c>
      <c r="AS11" s="288"/>
      <c r="AT11" s="313">
        <f>IF(ISBLANK('ARAT - Data Entry'!X9),"",'ARAT - Data Entry'!X9)</f>
        <v>2</v>
      </c>
      <c r="AU11" s="313">
        <f>IF(ISBLANK('ARAT - Data Entry'!AA9),"",'ARAT - Data Entry'!AA9)</f>
        <v>1</v>
      </c>
      <c r="AV11" s="313">
        <f>IF(ISBLANK('ARAT - Data Entry'!AD9),"",'ARAT - Data Entry'!AD9)</f>
        <v>1</v>
      </c>
      <c r="AW11" s="313">
        <f>IF(ISBLANK('ARAT - Data Entry'!AG9),"",'ARAT - Data Entry'!AG9)</f>
        <v>1</v>
      </c>
      <c r="AX11" s="313">
        <f>IF(ISBLANK('ARAT - Data Entry'!AJ9),"",'ARAT - Data Entry'!AJ9)</f>
        <v>1</v>
      </c>
      <c r="AY11" s="313">
        <f>IF(ISBLANK('ARAT - Data Entry'!AM9),"",'ARAT - Data Entry'!AM9)</f>
        <v>1</v>
      </c>
      <c r="AZ11" s="313">
        <f>IF(ISBLANK('ARAT - Data Entry'!AP9),"",'ARAT - Data Entry'!AP9)</f>
        <v>1</v>
      </c>
      <c r="BA11" s="313">
        <f>IF(ISBLANK('ARAT - Data Entry'!AS9),"",'ARAT - Data Entry'!AS9)</f>
        <v>1</v>
      </c>
      <c r="BB11" s="313">
        <f>IF(ISBLANK('ARAT - Data Entry'!AV9),"",'ARAT - Data Entry'!AV9)</f>
        <v>2</v>
      </c>
      <c r="BC11" s="313">
        <f>IF(ISBLANK('ARAT - Data Entry'!AY9),"",'ARAT - Data Entry'!AY9)</f>
        <v>1</v>
      </c>
      <c r="BD11" s="313">
        <f>IF(ISBLANK('ARAT - Data Entry'!BB9),"",'ARAT - Data Entry'!BB9)</f>
        <v>1</v>
      </c>
      <c r="BE11" s="313">
        <f>IF(ISBLANK('ARAT - Data Entry'!BE9),"",'ARAT - Data Entry'!BE9)</f>
        <v>2</v>
      </c>
      <c r="BF11" s="313">
        <f>IF(ISBLANK('ARAT - Data Entry'!BF9),"",'ARAT - Data Entry'!BF9)</f>
        <v>0</v>
      </c>
      <c r="BG11" s="313" t="str">
        <f>IF(ISBLANK('ARAT - Data Entry'!BK9),"",'ARAT - Data Entry'!BK9)</f>
        <v/>
      </c>
      <c r="BH11" s="313">
        <f>IF(ISBLANK('ARAT - Data Entry'!BL9),"",'ARAT - Data Entry'!BL9)</f>
        <v>1</v>
      </c>
      <c r="BI11" s="313">
        <f>IF(ISBLANK('ARAT - Data Entry'!BQ9),"",'ARAT - Data Entry'!BQ9)</f>
        <v>2</v>
      </c>
      <c r="BJ11" s="313">
        <f>IF(ISBLANK('ARAT - Data Entry'!BR9),"",'ARAT - Data Entry'!BR9)</f>
        <v>0</v>
      </c>
      <c r="BK11" s="313">
        <f>IF(ISBLANK('ARAT - Data Entry'!BW9),"",'ARAT - Data Entry'!BW9)</f>
        <v>2</v>
      </c>
      <c r="BL11" s="313">
        <f>IF(ISBLANK('ARAT - Data Entry'!DB9),"",'ARAT - Data Entry'!DB9)</f>
        <v>1</v>
      </c>
      <c r="BM11" s="296"/>
      <c r="BN11" s="290">
        <f>'ARAT - Data Entry'!P9</f>
        <v>1</v>
      </c>
      <c r="BO11" s="290">
        <f>'ARAT - Data Entry'!Q9</f>
        <v>1</v>
      </c>
      <c r="BP11" s="290">
        <f>'ARAT - Data Entry'!S9</f>
        <v>0</v>
      </c>
      <c r="BQ11" s="290">
        <f>'ARAT - Data Entry'!CG9</f>
        <v>1</v>
      </c>
      <c r="BR11" s="290">
        <f>'ARAT - Data Entry'!CU9</f>
        <v>0</v>
      </c>
      <c r="BS11" s="290">
        <f>'ARAT - Data Entry'!CY9</f>
        <v>0</v>
      </c>
      <c r="BT11" s="290">
        <f>'ARAT - Data Entry'!DA9</f>
        <v>1</v>
      </c>
      <c r="BU11" s="290">
        <f t="shared" si="11"/>
        <v>1</v>
      </c>
      <c r="BV11" s="288"/>
      <c r="BW11" s="290">
        <f>IF(ISBLANK('ARAT - Data Entry'!V9),"",'ARAT - Data Entry'!V9)</f>
        <v>1</v>
      </c>
      <c r="BX11" s="290">
        <f>IF(ISBLANK('ARAT - Data Entry'!W9),"",'ARAT - Data Entry'!W9)</f>
        <v>2005</v>
      </c>
      <c r="BY11" s="290">
        <f>IF(ISBLANK('ARAT - Data Entry'!Y9),"",'ARAT - Data Entry'!Y9)</f>
        <v>1</v>
      </c>
      <c r="BZ11" s="290">
        <f>IF(ISBLANK('ARAT - Data Entry'!Z9),"",'ARAT - Data Entry'!Z9)</f>
        <v>2012</v>
      </c>
      <c r="CA11" s="290">
        <f>IF(ISBLANK('ARAT - Data Entry'!AB9),"",'ARAT - Data Entry'!AB9)</f>
        <v>1</v>
      </c>
      <c r="CB11" s="290">
        <f>IF(ISBLANK('ARAT - Data Entry'!AC9),"",'ARAT - Data Entry'!AC9)</f>
        <v>2000</v>
      </c>
      <c r="CC11" s="290">
        <f>IF(ISBLANK('ARAT - Data Entry'!AE9),"",'ARAT - Data Entry'!AE9)</f>
        <v>1</v>
      </c>
      <c r="CD11" s="290">
        <f>IF(ISBLANK('ARAT - Data Entry'!AF9),"",'ARAT - Data Entry'!AF9)</f>
        <v>2000</v>
      </c>
      <c r="CE11" s="290">
        <f>IF(ISBLANK('ARAT - Data Entry'!AH9),"",'ARAT - Data Entry'!AH9)</f>
        <v>1</v>
      </c>
      <c r="CF11" s="290">
        <f>IF(ISBLANK('ARAT - Data Entry'!AI9),"",'ARAT - Data Entry'!AI9)</f>
        <v>2012</v>
      </c>
      <c r="CG11" s="290">
        <f>IF(ISBLANK('ARAT - Data Entry'!AK9),"",'ARAT - Data Entry'!AK9)</f>
        <v>1</v>
      </c>
      <c r="CH11" s="290">
        <f>IF(ISBLANK('ARAT - Data Entry'!AL9),"",'ARAT - Data Entry'!AL9)</f>
        <v>2012</v>
      </c>
      <c r="CI11" s="290">
        <f>IF(ISBLANK('ARAT - Data Entry'!AN9),"",'ARAT - Data Entry'!AN9)</f>
        <v>0</v>
      </c>
      <c r="CJ11" s="290">
        <f>IF(ISBLANK('ARAT - Data Entry'!AO9),"",'ARAT - Data Entry'!AO9)</f>
        <v>2010</v>
      </c>
      <c r="CK11" s="290">
        <f>IF(ISBLANK('ARAT - Data Entry'!AQ9),"",'ARAT - Data Entry'!AQ9)</f>
        <v>1</v>
      </c>
      <c r="CL11" s="290">
        <f>IF(ISBLANK('ARAT - Data Entry'!AR9),"",'ARAT - Data Entry'!AR9)</f>
        <v>2010</v>
      </c>
      <c r="CM11" s="290">
        <f>IF(ISBLANK('ARAT - Data Entry'!AT9),"",'ARAT - Data Entry'!AT9)</f>
        <v>1</v>
      </c>
      <c r="CN11" s="290">
        <f>IF(ISBLANK('ARAT - Data Entry'!AU9),"",'ARAT - Data Entry'!AU9)</f>
        <v>2000</v>
      </c>
      <c r="CO11" s="290">
        <f>IF(ISBLANK('ARAT - Data Entry'!AW9),"",'ARAT - Data Entry'!AW9)</f>
        <v>1</v>
      </c>
      <c r="CP11" s="290">
        <f>IF(ISBLANK('ARAT - Data Entry'!AX9),"",'ARAT - Data Entry'!AX9)</f>
        <v>2010</v>
      </c>
      <c r="CQ11" s="290">
        <f>IF(ISBLANK('ARAT - Data Entry'!AZ9),"",'ARAT - Data Entry'!AZ9)</f>
        <v>1</v>
      </c>
      <c r="CR11" s="290">
        <f>IF(ISBLANK('ARAT - Data Entry'!BA9),"",'ARAT - Data Entry'!BA9)</f>
        <v>2000</v>
      </c>
      <c r="CS11" s="290">
        <f>IF(ISBLANK('ARAT - Data Entry'!BC9),"",'ARAT - Data Entry'!BC9)</f>
        <v>1</v>
      </c>
      <c r="CT11" s="290">
        <f>IF(ISBLANK('ARAT - Data Entry'!BD9),"",'ARAT - Data Entry'!BD9)</f>
        <v>2010</v>
      </c>
      <c r="CU11" s="290">
        <f>IF(ISBLANK('ARAT - Data Entry'!BF9),"",'ARAT - Data Entry'!BF9)</f>
        <v>0</v>
      </c>
      <c r="CV11" s="290" t="str">
        <f>IF(ISBLANK('ARAT - Data Entry'!BG9),"",'ARAT - Data Entry'!BG9)</f>
        <v/>
      </c>
      <c r="CW11" s="290">
        <f>IF(ISBLANK('ARAT - Data Entry'!BI9),"",'ARAT - Data Entry'!BI9)</f>
        <v>0</v>
      </c>
      <c r="CX11" s="290" t="str">
        <f>IF(ISBLANK('ARAT - Data Entry'!BJ9),"",'ARAT - Data Entry'!BJ9)</f>
        <v/>
      </c>
      <c r="CY11" s="290">
        <f>IF(ISBLANK('ARAT - Data Entry'!BL9),"",'ARAT - Data Entry'!BL9)</f>
        <v>1</v>
      </c>
      <c r="CZ11" s="290">
        <f>IF(ISBLANK('ARAT - Data Entry'!BM9),"",'ARAT - Data Entry'!BM9)</f>
        <v>2000</v>
      </c>
      <c r="DA11" s="290">
        <f>IF(ISBLANK('ARAT - Data Entry'!BO9),"",'ARAT - Data Entry'!BO9)</f>
        <v>1</v>
      </c>
      <c r="DB11" s="290">
        <f>IF(ISBLANK('ARAT - Data Entry'!BP9),"",'ARAT - Data Entry'!BP9)</f>
        <v>2010</v>
      </c>
      <c r="DC11" s="290">
        <f>IF(ISBLANK('ARAT - Data Entry'!BR9),"",'ARAT - Data Entry'!BR9)</f>
        <v>0</v>
      </c>
      <c r="DD11" s="290" t="str">
        <f>IF(ISBLANK('ARAT - Data Entry'!BS9),"",'ARAT - Data Entry'!BS9)</f>
        <v/>
      </c>
      <c r="DE11" s="290">
        <f>IF(ISBLANK('ARAT - Data Entry'!BU9),"",'ARAT - Data Entry'!BU9)</f>
        <v>1</v>
      </c>
      <c r="DF11" s="290">
        <f>IF(ISBLANK('ARAT - Data Entry'!BV9),"",'ARAT - Data Entry'!BV9)</f>
        <v>2005</v>
      </c>
      <c r="DG11" s="290">
        <f>IF(ISBLANK('ARAT - Data Entry'!CZ9),"",'ARAT - Data Entry'!CZ9)</f>
        <v>5</v>
      </c>
    </row>
    <row r="12" spans="1:160" x14ac:dyDescent="0.25">
      <c r="A12" s="312">
        <f>IF(ISBLANK('ARAT - Data Entry'!A10),"",'ARAT - Data Entry'!A10)</f>
        <v>2012</v>
      </c>
      <c r="B12" s="312" t="str">
        <f>IF(ISBLANK('ARAT - Data Entry'!C10),"",'ARAT - Data Entry'!C10)</f>
        <v>Kenya</v>
      </c>
      <c r="C12" s="357" t="str">
        <f>IF(ISBLANK('ARAT - Data Entry'!D10),"",'ARAT - Data Entry'!D10)</f>
        <v>xxx</v>
      </c>
      <c r="D12" s="357" t="str">
        <f>IF(ISBLANK('ARAT - Data Entry'!E10),"",'ARAT - Data Entry'!E10)</f>
        <v>xxx</v>
      </c>
      <c r="E12" s="357" t="str">
        <f>IF(ISBLANK('ARAT - Data Entry'!F10),"",'ARAT - Data Entry'!F10)</f>
        <v>xxx</v>
      </c>
      <c r="F12" s="357" t="str">
        <f>IF(ISBLANK('ARAT - Data Entry'!G10),"",'ARAT - Data Entry'!G10)</f>
        <v/>
      </c>
      <c r="G12" s="357" t="str">
        <f>IF(ISBLANK('ARAT - Data Entry'!H10),"",'ARAT - Data Entry'!H10)</f>
        <v/>
      </c>
      <c r="H12" s="357" t="str">
        <f>IF(ISBLANK('ARAT - Data Entry'!I10),"",'ARAT - Data Entry'!I10)</f>
        <v>xxx</v>
      </c>
      <c r="I12" s="357" t="str">
        <f>IF(ISBLANK('ARAT - Data Entry'!J10),"",'ARAT - Data Entry'!J10)</f>
        <v>xxx</v>
      </c>
      <c r="J12" s="357" t="str">
        <f>IF(ISBLANK('ARAT - Data Entry'!K10),"",'ARAT - Data Entry'!K10)</f>
        <v>xxx</v>
      </c>
      <c r="K12" s="312">
        <f>IF(ISBLANK('ARAT - Data Entry'!L10),"",'ARAT - Data Entry'!L10)</f>
        <v>100</v>
      </c>
      <c r="L12" s="312">
        <f>IF(ISBLANK('ARAT - Data Entry'!M10),"",'ARAT - Data Entry'!M10)</f>
        <v>100</v>
      </c>
      <c r="M12" s="312">
        <f>IF(ISBLANK('ARAT - Data Entry'!N10),"",'ARAT - Data Entry'!N10)</f>
        <v>0</v>
      </c>
      <c r="N12" s="312" t="str">
        <f>IF(ISBLANK('ARAT - Data Entry'!R10),"",'ARAT - Data Entry'!R10)</f>
        <v>Borehole</v>
      </c>
      <c r="O12" s="312">
        <f>IF(ISBLANK('ARAT - Data Entry'!T10),"",'ARAT - Data Entry'!T10)</f>
        <v>2000</v>
      </c>
      <c r="P12" s="298"/>
      <c r="Q12" s="4" t="str">
        <f t="shared" si="0"/>
        <v>High Risk</v>
      </c>
      <c r="R12" s="4" t="str">
        <f t="shared" si="6"/>
        <v>High Risk</v>
      </c>
      <c r="S12" s="5" t="str">
        <f t="shared" si="12"/>
        <v>Basic Level of Service</v>
      </c>
      <c r="T12" s="4" t="str">
        <f t="shared" si="13"/>
        <v>High Priority</v>
      </c>
      <c r="U12" s="15">
        <f t="shared" si="7"/>
        <v>5</v>
      </c>
      <c r="V12" s="284"/>
      <c r="W12" s="291" t="str">
        <f t="shared" si="1"/>
        <v>Major Repairs or Replace System</v>
      </c>
      <c r="X12" s="292" t="str">
        <f t="shared" si="8"/>
        <v xml:space="preserve"> </v>
      </c>
      <c r="Y12" s="292" t="str">
        <f t="shared" si="9"/>
        <v>Further Technical Diagnostic Needed</v>
      </c>
      <c r="Z12" s="285"/>
      <c r="AA12" s="290">
        <f t="shared" si="2"/>
        <v>-2</v>
      </c>
      <c r="AB12" s="290">
        <f t="shared" si="10"/>
        <v>8</v>
      </c>
      <c r="AC12" s="290">
        <f t="shared" si="3"/>
        <v>-2</v>
      </c>
      <c r="AD12" s="290">
        <f t="shared" si="4"/>
        <v>-2</v>
      </c>
      <c r="AE12" s="290">
        <f t="shared" si="5"/>
        <v>3</v>
      </c>
      <c r="AF12" s="290">
        <f>IF(CG12=1,'ARAT - Reference Sheet'!$C$11 -(A12-CH12)," ")</f>
        <v>3</v>
      </c>
      <c r="AG12" s="290">
        <f>IF(CI12=1,'ARAT - Reference Sheet'!$C$12-(A12-CJ12)," ")</f>
        <v>-2</v>
      </c>
      <c r="AH12" s="290">
        <f>IF(CK12=1,'ARAT - Reference Sheet'!$C$13-(A12-CL12)," ")</f>
        <v>-2</v>
      </c>
      <c r="AI12" s="290">
        <f>IF(CM12=1,'ARAT - Reference Sheet'!$C$14-(A12-CN12)," ")</f>
        <v>8</v>
      </c>
      <c r="AJ12" s="290">
        <f>IF(CO12=1,'ARAT - Reference Sheet'!$C$15-(A12-CP12)," ")</f>
        <v>8</v>
      </c>
      <c r="AK12" s="290">
        <f>IF(CQ12=1,'ARAT - Reference Sheet'!$C$16-(A12-CR12)," ")</f>
        <v>8</v>
      </c>
      <c r="AL12" s="290" t="str">
        <f>IF(CS12=1,'ARAT - Reference Sheet'!$C$17-(A12-CT12)," ")</f>
        <v xml:space="preserve"> </v>
      </c>
      <c r="AM12" s="290" t="str">
        <f>IF(CU12=1,'ARAT - Reference Sheet'!$C$18-(A12-CV12)," ")</f>
        <v xml:space="preserve"> </v>
      </c>
      <c r="AN12" s="290" t="str">
        <f>IF(CW12=1,'ARAT - Reference Sheet'!$C$19-(A12-CX12)," ")</f>
        <v xml:space="preserve"> </v>
      </c>
      <c r="AO12" s="290" t="str">
        <f>IF(CY12=1,'ARAT - Reference Sheet'!$C$20-(A12-CZ12)," ")</f>
        <v xml:space="preserve"> </v>
      </c>
      <c r="AP12" s="290">
        <f>IF(DA12=1,'ARAT - Reference Sheet'!$C$21-(A12-DB12)," ")</f>
        <v>8</v>
      </c>
      <c r="AQ12" s="290" t="str">
        <f>IF(DC12=1,'ARAT - Reference Sheet'!$C$22-(A12-DD12)," ")</f>
        <v xml:space="preserve"> </v>
      </c>
      <c r="AR12" s="290">
        <f>IF(DE12=1,'ARAT - Reference Sheet'!$C$23-(A12-DF12)," ")</f>
        <v>13</v>
      </c>
      <c r="AS12" s="288"/>
      <c r="AT12" s="313">
        <f>IF(ISBLANK('ARAT - Data Entry'!X10),"",'ARAT - Data Entry'!X10)</f>
        <v>2</v>
      </c>
      <c r="AU12" s="313">
        <f>IF(ISBLANK('ARAT - Data Entry'!AA10),"",'ARAT - Data Entry'!AA10)</f>
        <v>2</v>
      </c>
      <c r="AV12" s="313">
        <f>IF(ISBLANK('ARAT - Data Entry'!AD10),"",'ARAT - Data Entry'!AD10)</f>
        <v>2</v>
      </c>
      <c r="AW12" s="313">
        <f>IF(ISBLANK('ARAT - Data Entry'!AG10),"",'ARAT - Data Entry'!AG10)</f>
        <v>3</v>
      </c>
      <c r="AX12" s="313">
        <f>IF(ISBLANK('ARAT - Data Entry'!AJ10),"",'ARAT - Data Entry'!AJ10)</f>
        <v>2</v>
      </c>
      <c r="AY12" s="313">
        <f>IF(ISBLANK('ARAT - Data Entry'!AM10),"",'ARAT - Data Entry'!AM10)</f>
        <v>2</v>
      </c>
      <c r="AZ12" s="313">
        <f>IF(ISBLANK('ARAT - Data Entry'!AP10),"",'ARAT - Data Entry'!AP10)</f>
        <v>2</v>
      </c>
      <c r="BA12" s="313">
        <f>IF(ISBLANK('ARAT - Data Entry'!AS10),"",'ARAT - Data Entry'!AS10)</f>
        <v>2</v>
      </c>
      <c r="BB12" s="313">
        <f>IF(ISBLANK('ARAT - Data Entry'!AV10),"",'ARAT - Data Entry'!AV10)</f>
        <v>2</v>
      </c>
      <c r="BC12" s="313">
        <f>IF(ISBLANK('ARAT - Data Entry'!AY10),"",'ARAT - Data Entry'!AY10)</f>
        <v>1</v>
      </c>
      <c r="BD12" s="313">
        <f>IF(ISBLANK('ARAT - Data Entry'!BB10),"",'ARAT - Data Entry'!BB10)</f>
        <v>1</v>
      </c>
      <c r="BE12" s="313" t="str">
        <f>IF(ISBLANK('ARAT - Data Entry'!BE10),"",'ARAT - Data Entry'!BE10)</f>
        <v/>
      </c>
      <c r="BF12" s="313">
        <f>IF(ISBLANK('ARAT - Data Entry'!BF10),"",'ARAT - Data Entry'!BF10)</f>
        <v>0</v>
      </c>
      <c r="BG12" s="313" t="str">
        <f>IF(ISBLANK('ARAT - Data Entry'!BK10),"",'ARAT - Data Entry'!BK10)</f>
        <v/>
      </c>
      <c r="BH12" s="313">
        <f>IF(ISBLANK('ARAT - Data Entry'!BL10),"",'ARAT - Data Entry'!BL10)</f>
        <v>0</v>
      </c>
      <c r="BI12" s="313">
        <f>IF(ISBLANK('ARAT - Data Entry'!BQ10),"",'ARAT - Data Entry'!BQ10)</f>
        <v>1</v>
      </c>
      <c r="BJ12" s="313">
        <f>IF(ISBLANK('ARAT - Data Entry'!BR10),"",'ARAT - Data Entry'!BR10)</f>
        <v>0</v>
      </c>
      <c r="BK12" s="313">
        <f>IF(ISBLANK('ARAT - Data Entry'!BW10),"",'ARAT - Data Entry'!BW10)</f>
        <v>2</v>
      </c>
      <c r="BL12" s="313">
        <f>IF(ISBLANK('ARAT - Data Entry'!DB10),"",'ARAT - Data Entry'!DB10)</f>
        <v>1</v>
      </c>
      <c r="BM12" s="296"/>
      <c r="BN12" s="290">
        <f>'ARAT - Data Entry'!P10</f>
        <v>1</v>
      </c>
      <c r="BO12" s="290">
        <f>'ARAT - Data Entry'!Q10</f>
        <v>1</v>
      </c>
      <c r="BP12" s="290">
        <f>'ARAT - Data Entry'!S10</f>
        <v>1</v>
      </c>
      <c r="BQ12" s="290">
        <f>'ARAT - Data Entry'!CG10</f>
        <v>0</v>
      </c>
      <c r="BR12" s="290">
        <f>'ARAT - Data Entry'!CU10</f>
        <v>0</v>
      </c>
      <c r="BS12" s="290">
        <f>'ARAT - Data Entry'!CY10</f>
        <v>0</v>
      </c>
      <c r="BT12" s="290">
        <f>'ARAT - Data Entry'!DA10</f>
        <v>1</v>
      </c>
      <c r="BU12" s="290">
        <f t="shared" si="11"/>
        <v>1</v>
      </c>
      <c r="BV12" s="288"/>
      <c r="BW12" s="290">
        <f>IF(ISBLANK('ARAT - Data Entry'!V10),"",'ARAT - Data Entry'!V10)</f>
        <v>1</v>
      </c>
      <c r="BX12" s="290">
        <f>IF(ISBLANK('ARAT - Data Entry'!W10),"",'ARAT - Data Entry'!W10)</f>
        <v>2000</v>
      </c>
      <c r="BY12" s="290">
        <f>IF(ISBLANK('ARAT - Data Entry'!Y10),"",'ARAT - Data Entry'!Y10)</f>
        <v>1</v>
      </c>
      <c r="BZ12" s="290">
        <f>IF(ISBLANK('ARAT - Data Entry'!Z10),"",'ARAT - Data Entry'!Z10)</f>
        <v>2000</v>
      </c>
      <c r="CA12" s="290">
        <f>IF(ISBLANK('ARAT - Data Entry'!AB10),"",'ARAT - Data Entry'!AB10)</f>
        <v>1</v>
      </c>
      <c r="CB12" s="290">
        <f>IF(ISBLANK('ARAT - Data Entry'!AC10),"",'ARAT - Data Entry'!AC10)</f>
        <v>2000</v>
      </c>
      <c r="CC12" s="290">
        <f>IF(ISBLANK('ARAT - Data Entry'!AE10),"",'ARAT - Data Entry'!AE10)</f>
        <v>1</v>
      </c>
      <c r="CD12" s="290">
        <f>IF(ISBLANK('ARAT - Data Entry'!AF10),"",'ARAT - Data Entry'!AF10)</f>
        <v>2000</v>
      </c>
      <c r="CE12" s="290">
        <f>IF(ISBLANK('ARAT - Data Entry'!AH10),"",'ARAT - Data Entry'!AH10)</f>
        <v>1</v>
      </c>
      <c r="CF12" s="290">
        <f>IF(ISBLANK('ARAT - Data Entry'!AI10),"",'ARAT - Data Entry'!AI10)</f>
        <v>2000</v>
      </c>
      <c r="CG12" s="290">
        <f>IF(ISBLANK('ARAT - Data Entry'!AK10),"",'ARAT - Data Entry'!AK10)</f>
        <v>1</v>
      </c>
      <c r="CH12" s="290">
        <f>IF(ISBLANK('ARAT - Data Entry'!AL10),"",'ARAT - Data Entry'!AL10)</f>
        <v>2000</v>
      </c>
      <c r="CI12" s="290">
        <f>IF(ISBLANK('ARAT - Data Entry'!AN10),"",'ARAT - Data Entry'!AN10)</f>
        <v>1</v>
      </c>
      <c r="CJ12" s="290">
        <f>IF(ISBLANK('ARAT - Data Entry'!AO10),"",'ARAT - Data Entry'!AO10)</f>
        <v>2000</v>
      </c>
      <c r="CK12" s="290">
        <f>IF(ISBLANK('ARAT - Data Entry'!AQ10),"",'ARAT - Data Entry'!AQ10)</f>
        <v>1</v>
      </c>
      <c r="CL12" s="290">
        <f>IF(ISBLANK('ARAT - Data Entry'!AR10),"",'ARAT - Data Entry'!AR10)</f>
        <v>2000</v>
      </c>
      <c r="CM12" s="290">
        <f>IF(ISBLANK('ARAT - Data Entry'!AT10),"",'ARAT - Data Entry'!AT10)</f>
        <v>1</v>
      </c>
      <c r="CN12" s="290">
        <f>IF(ISBLANK('ARAT - Data Entry'!AU10),"",'ARAT - Data Entry'!AU10)</f>
        <v>2000</v>
      </c>
      <c r="CO12" s="290">
        <f>IF(ISBLANK('ARAT - Data Entry'!AW10),"",'ARAT - Data Entry'!AW10)</f>
        <v>1</v>
      </c>
      <c r="CP12" s="290">
        <f>IF(ISBLANK('ARAT - Data Entry'!AX10),"",'ARAT - Data Entry'!AX10)</f>
        <v>2010</v>
      </c>
      <c r="CQ12" s="290">
        <f>IF(ISBLANK('ARAT - Data Entry'!AZ10),"",'ARAT - Data Entry'!AZ10)</f>
        <v>1</v>
      </c>
      <c r="CR12" s="290">
        <f>IF(ISBLANK('ARAT - Data Entry'!BA10),"",'ARAT - Data Entry'!BA10)</f>
        <v>2000</v>
      </c>
      <c r="CS12" s="290">
        <f>IF(ISBLANK('ARAT - Data Entry'!BC10),"",'ARAT - Data Entry'!BC10)</f>
        <v>0</v>
      </c>
      <c r="CT12" s="290" t="str">
        <f>IF(ISBLANK('ARAT - Data Entry'!BD10),"",'ARAT - Data Entry'!BD10)</f>
        <v/>
      </c>
      <c r="CU12" s="290">
        <f>IF(ISBLANK('ARAT - Data Entry'!BF10),"",'ARAT - Data Entry'!BF10)</f>
        <v>0</v>
      </c>
      <c r="CV12" s="290" t="str">
        <f>IF(ISBLANK('ARAT - Data Entry'!BG10),"",'ARAT - Data Entry'!BG10)</f>
        <v/>
      </c>
      <c r="CW12" s="290">
        <f>IF(ISBLANK('ARAT - Data Entry'!BI10),"",'ARAT - Data Entry'!BI10)</f>
        <v>0</v>
      </c>
      <c r="CX12" s="290" t="str">
        <f>IF(ISBLANK('ARAT - Data Entry'!BJ10),"",'ARAT - Data Entry'!BJ10)</f>
        <v/>
      </c>
      <c r="CY12" s="290">
        <f>IF(ISBLANK('ARAT - Data Entry'!BL10),"",'ARAT - Data Entry'!BL10)</f>
        <v>0</v>
      </c>
      <c r="CZ12" s="290" t="str">
        <f>IF(ISBLANK('ARAT - Data Entry'!BM10),"",'ARAT - Data Entry'!BM10)</f>
        <v/>
      </c>
      <c r="DA12" s="290">
        <f>IF(ISBLANK('ARAT - Data Entry'!BO10),"",'ARAT - Data Entry'!BO10)</f>
        <v>1</v>
      </c>
      <c r="DB12" s="290">
        <f>IF(ISBLANK('ARAT - Data Entry'!BP10),"",'ARAT - Data Entry'!BP10)</f>
        <v>2010</v>
      </c>
      <c r="DC12" s="290">
        <f>IF(ISBLANK('ARAT - Data Entry'!BR10),"",'ARAT - Data Entry'!BR10)</f>
        <v>0</v>
      </c>
      <c r="DD12" s="290" t="str">
        <f>IF(ISBLANK('ARAT - Data Entry'!BS10),"",'ARAT - Data Entry'!BS10)</f>
        <v/>
      </c>
      <c r="DE12" s="290">
        <f>IF(ISBLANK('ARAT - Data Entry'!BU10),"",'ARAT - Data Entry'!BU10)</f>
        <v>1</v>
      </c>
      <c r="DF12" s="290">
        <f>IF(ISBLANK('ARAT - Data Entry'!BV10),"",'ARAT - Data Entry'!BV10)</f>
        <v>2005</v>
      </c>
      <c r="DG12" s="290">
        <f>IF(ISBLANK('ARAT - Data Entry'!CZ10),"",'ARAT - Data Entry'!CZ10)</f>
        <v>10</v>
      </c>
    </row>
    <row r="13" spans="1:160" x14ac:dyDescent="0.25">
      <c r="A13" s="312" t="str">
        <f>IF(ISBLANK('ARAT - Data Entry'!A11),"",'ARAT - Data Entry'!A11)</f>
        <v/>
      </c>
      <c r="B13" s="312" t="str">
        <f>IF(ISBLANK('ARAT - Data Entry'!C11),"",'ARAT - Data Entry'!C11)</f>
        <v/>
      </c>
      <c r="C13" s="357" t="str">
        <f>IF(ISBLANK('ARAT - Data Entry'!D11),"",'ARAT - Data Entry'!D11)</f>
        <v/>
      </c>
      <c r="D13" s="357" t="str">
        <f>IF(ISBLANK('ARAT - Data Entry'!E11),"",'ARAT - Data Entry'!E11)</f>
        <v/>
      </c>
      <c r="E13" s="357" t="str">
        <f>IF(ISBLANK('ARAT - Data Entry'!F11),"",'ARAT - Data Entry'!F11)</f>
        <v/>
      </c>
      <c r="F13" s="357" t="str">
        <f>IF(ISBLANK('ARAT - Data Entry'!G11),"",'ARAT - Data Entry'!G11)</f>
        <v/>
      </c>
      <c r="G13" s="357" t="str">
        <f>IF(ISBLANK('ARAT - Data Entry'!H11),"",'ARAT - Data Entry'!H11)</f>
        <v/>
      </c>
      <c r="H13" s="357" t="str">
        <f>IF(ISBLANK('ARAT - Data Entry'!I11),"",'ARAT - Data Entry'!I11)</f>
        <v/>
      </c>
      <c r="I13" s="357" t="str">
        <f>IF(ISBLANK('ARAT - Data Entry'!J11),"",'ARAT - Data Entry'!J11)</f>
        <v/>
      </c>
      <c r="J13" s="357" t="str">
        <f>IF(ISBLANK('ARAT - Data Entry'!K11),"",'ARAT - Data Entry'!K11)</f>
        <v/>
      </c>
      <c r="K13" s="312" t="str">
        <f>IF(ISBLANK('ARAT - Data Entry'!L11),"",'ARAT - Data Entry'!L11)</f>
        <v/>
      </c>
      <c r="L13" s="312" t="str">
        <f>IF(ISBLANK('ARAT - Data Entry'!M11),"",'ARAT - Data Entry'!M11)</f>
        <v/>
      </c>
      <c r="M13" s="312" t="str">
        <f>IF(ISBLANK('ARAT - Data Entry'!N11),"",'ARAT - Data Entry'!N11)</f>
        <v/>
      </c>
      <c r="N13" s="312" t="str">
        <f>IF(ISBLANK('ARAT - Data Entry'!R11),"",'ARAT - Data Entry'!R11)</f>
        <v/>
      </c>
      <c r="O13" s="312" t="str">
        <f>IF(ISBLANK('ARAT - Data Entry'!T11),"",'ARAT - Data Entry'!T11)</f>
        <v/>
      </c>
      <c r="P13" s="298"/>
      <c r="Q13" s="4" t="str">
        <f t="shared" si="0"/>
        <v>No Improved Water Point/System</v>
      </c>
      <c r="R13" s="4" t="str">
        <f t="shared" si="6"/>
        <v>No Improved Water Point/System</v>
      </c>
      <c r="S13" s="5" t="str">
        <f t="shared" si="12"/>
        <v>No Improved Water Point/System</v>
      </c>
      <c r="T13" s="4" t="str">
        <f t="shared" si="13"/>
        <v>New Construction Needed</v>
      </c>
      <c r="U13" s="15">
        <f t="shared" si="7"/>
        <v>0</v>
      </c>
      <c r="V13" s="284"/>
      <c r="W13" s="291" t="str">
        <f t="shared" si="1"/>
        <v>New Construction Needed</v>
      </c>
      <c r="X13" s="292" t="str">
        <f t="shared" si="8"/>
        <v xml:space="preserve"> </v>
      </c>
      <c r="Y13" s="292" t="str">
        <f t="shared" si="9"/>
        <v>Plan For Investment and Construction</v>
      </c>
      <c r="Z13" s="285"/>
      <c r="AA13" s="290" t="str">
        <f t="shared" si="2"/>
        <v xml:space="preserve"> </v>
      </c>
      <c r="AB13" s="290" t="str">
        <f t="shared" si="10"/>
        <v xml:space="preserve"> </v>
      </c>
      <c r="AC13" s="290" t="str">
        <f t="shared" si="3"/>
        <v xml:space="preserve"> </v>
      </c>
      <c r="AD13" s="290" t="str">
        <f t="shared" si="4"/>
        <v xml:space="preserve"> </v>
      </c>
      <c r="AE13" s="290" t="str">
        <f t="shared" si="5"/>
        <v xml:space="preserve"> </v>
      </c>
      <c r="AF13" s="290" t="str">
        <f>IF(CG13=1,'ARAT - Reference Sheet'!$C$11 -(A13-CH13)," ")</f>
        <v xml:space="preserve"> </v>
      </c>
      <c r="AG13" s="290" t="str">
        <f>IF(CI13=1,'ARAT - Reference Sheet'!$C$12-(A13-CJ13)," ")</f>
        <v xml:space="preserve"> </v>
      </c>
      <c r="AH13" s="290" t="str">
        <f>IF(CK13=1,'ARAT - Reference Sheet'!$C$13-(A13-CL13)," ")</f>
        <v xml:space="preserve"> </v>
      </c>
      <c r="AI13" s="290" t="str">
        <f>IF(CM13=1,'ARAT - Reference Sheet'!$C$14-(A13-CN13)," ")</f>
        <v xml:space="preserve"> </v>
      </c>
      <c r="AJ13" s="290" t="str">
        <f>IF(CO13=1,'ARAT - Reference Sheet'!$C$15-(A13-CP13)," ")</f>
        <v xml:space="preserve"> </v>
      </c>
      <c r="AK13" s="290" t="str">
        <f>IF(CQ13=1,'ARAT - Reference Sheet'!$C$16-(A13-CR13)," ")</f>
        <v xml:space="preserve"> </v>
      </c>
      <c r="AL13" s="290" t="str">
        <f>IF(CS13=1,'ARAT - Reference Sheet'!$C$17-(A13-CT13)," ")</f>
        <v xml:space="preserve"> </v>
      </c>
      <c r="AM13" s="290" t="str">
        <f>IF(CU13=1,'ARAT - Reference Sheet'!$C$18-(A13-CV13)," ")</f>
        <v xml:space="preserve"> </v>
      </c>
      <c r="AN13" s="290" t="str">
        <f>IF(CW13=1,'ARAT - Reference Sheet'!$C$19-(A13-CX13)," ")</f>
        <v xml:space="preserve"> </v>
      </c>
      <c r="AO13" s="290" t="str">
        <f>IF(CY13=1,'ARAT - Reference Sheet'!$C$20-(A13-CZ13)," ")</f>
        <v xml:space="preserve"> </v>
      </c>
      <c r="AP13" s="290" t="str">
        <f>IF(DA13=1,'ARAT - Reference Sheet'!$C$21-(A13-DB13)," ")</f>
        <v xml:space="preserve"> </v>
      </c>
      <c r="AQ13" s="290" t="str">
        <f>IF(DC13=1,'ARAT - Reference Sheet'!$C$22-(A13-DD13)," ")</f>
        <v xml:space="preserve"> </v>
      </c>
      <c r="AR13" s="290" t="str">
        <f>IF(DE13=1,'ARAT - Reference Sheet'!$C$23-(A13-DF13)," ")</f>
        <v xml:space="preserve"> </v>
      </c>
      <c r="AS13" s="288"/>
      <c r="AT13" s="313" t="str">
        <f>IF(ISBLANK('ARAT - Data Entry'!X11),"",'ARAT - Data Entry'!X11)</f>
        <v/>
      </c>
      <c r="AU13" s="313" t="str">
        <f>IF(ISBLANK('ARAT - Data Entry'!AA11),"",'ARAT - Data Entry'!AA11)</f>
        <v/>
      </c>
      <c r="AV13" s="313" t="str">
        <f>IF(ISBLANK('ARAT - Data Entry'!AD11),"",'ARAT - Data Entry'!AD11)</f>
        <v/>
      </c>
      <c r="AW13" s="313" t="str">
        <f>IF(ISBLANK('ARAT - Data Entry'!AG11),"",'ARAT - Data Entry'!AG11)</f>
        <v/>
      </c>
      <c r="AX13" s="313" t="str">
        <f>IF(ISBLANK('ARAT - Data Entry'!AJ11),"",'ARAT - Data Entry'!AJ11)</f>
        <v/>
      </c>
      <c r="AY13" s="313" t="str">
        <f>IF(ISBLANK('ARAT - Data Entry'!AM11),"",'ARAT - Data Entry'!AM11)</f>
        <v/>
      </c>
      <c r="AZ13" s="313" t="str">
        <f>IF(ISBLANK('ARAT - Data Entry'!AP11),"",'ARAT - Data Entry'!AP11)</f>
        <v/>
      </c>
      <c r="BA13" s="313" t="str">
        <f>IF(ISBLANK('ARAT - Data Entry'!AS11),"",'ARAT - Data Entry'!AS11)</f>
        <v/>
      </c>
      <c r="BB13" s="313" t="str">
        <f>IF(ISBLANK('ARAT - Data Entry'!AV11),"",'ARAT - Data Entry'!AV11)</f>
        <v/>
      </c>
      <c r="BC13" s="313" t="str">
        <f>IF(ISBLANK('ARAT - Data Entry'!AY11),"",'ARAT - Data Entry'!AY11)</f>
        <v/>
      </c>
      <c r="BD13" s="313" t="str">
        <f>IF(ISBLANK('ARAT - Data Entry'!BB11),"",'ARAT - Data Entry'!BB11)</f>
        <v/>
      </c>
      <c r="BE13" s="313" t="str">
        <f>IF(ISBLANK('ARAT - Data Entry'!BE11),"",'ARAT - Data Entry'!BE11)</f>
        <v/>
      </c>
      <c r="BF13" s="313" t="str">
        <f>IF(ISBLANK('ARAT - Data Entry'!BF11),"",'ARAT - Data Entry'!BF11)</f>
        <v/>
      </c>
      <c r="BG13" s="313" t="str">
        <f>IF(ISBLANK('ARAT - Data Entry'!BK11),"",'ARAT - Data Entry'!BK11)</f>
        <v/>
      </c>
      <c r="BH13" s="313" t="str">
        <f>IF(ISBLANK('ARAT - Data Entry'!BL11),"",'ARAT - Data Entry'!BL11)</f>
        <v/>
      </c>
      <c r="BI13" s="313" t="str">
        <f>IF(ISBLANK('ARAT - Data Entry'!BQ11),"",'ARAT - Data Entry'!BQ11)</f>
        <v/>
      </c>
      <c r="BJ13" s="313" t="str">
        <f>IF(ISBLANK('ARAT - Data Entry'!BR11),"",'ARAT - Data Entry'!BR11)</f>
        <v/>
      </c>
      <c r="BK13" s="313" t="str">
        <f>IF(ISBLANK('ARAT - Data Entry'!BW11),"",'ARAT - Data Entry'!BW11)</f>
        <v/>
      </c>
      <c r="BL13" s="313" t="str">
        <f>IF(ISBLANK('ARAT - Data Entry'!DB11),"",'ARAT - Data Entry'!DB11)</f>
        <v/>
      </c>
      <c r="BM13" s="296"/>
      <c r="BN13" s="290">
        <f>'ARAT - Data Entry'!P11</f>
        <v>0</v>
      </c>
      <c r="BO13" s="290">
        <f>'ARAT - Data Entry'!Q11</f>
        <v>0</v>
      </c>
      <c r="BP13" s="290">
        <f>'ARAT - Data Entry'!S11</f>
        <v>0</v>
      </c>
      <c r="BQ13" s="290">
        <f>'ARAT - Data Entry'!CG11</f>
        <v>0</v>
      </c>
      <c r="BR13" s="290">
        <f>'ARAT - Data Entry'!CU11</f>
        <v>0</v>
      </c>
      <c r="BS13" s="290">
        <f>'ARAT - Data Entry'!CY11</f>
        <v>0</v>
      </c>
      <c r="BT13" s="290">
        <f>'ARAT - Data Entry'!DA11</f>
        <v>0</v>
      </c>
      <c r="BU13" s="290">
        <f t="shared" si="11"/>
        <v>0</v>
      </c>
      <c r="BV13" s="288"/>
      <c r="BW13" s="290" t="str">
        <f>IF(ISBLANK('ARAT - Data Entry'!V11),"",'ARAT - Data Entry'!V11)</f>
        <v/>
      </c>
      <c r="BX13" s="290" t="str">
        <f>IF(ISBLANK('ARAT - Data Entry'!W11),"",'ARAT - Data Entry'!W11)</f>
        <v/>
      </c>
      <c r="BY13" s="290" t="str">
        <f>IF(ISBLANK('ARAT - Data Entry'!Y11),"",'ARAT - Data Entry'!Y11)</f>
        <v/>
      </c>
      <c r="BZ13" s="290" t="str">
        <f>IF(ISBLANK('ARAT - Data Entry'!Z11),"",'ARAT - Data Entry'!Z11)</f>
        <v/>
      </c>
      <c r="CA13" s="290" t="str">
        <f>IF(ISBLANK('ARAT - Data Entry'!AB11),"",'ARAT - Data Entry'!AB11)</f>
        <v/>
      </c>
      <c r="CB13" s="290" t="str">
        <f>IF(ISBLANK('ARAT - Data Entry'!AC11),"",'ARAT - Data Entry'!AC11)</f>
        <v/>
      </c>
      <c r="CC13" s="290" t="str">
        <f>IF(ISBLANK('ARAT - Data Entry'!AE11),"",'ARAT - Data Entry'!AE11)</f>
        <v/>
      </c>
      <c r="CD13" s="290" t="str">
        <f>IF(ISBLANK('ARAT - Data Entry'!AF11),"",'ARAT - Data Entry'!AF11)</f>
        <v/>
      </c>
      <c r="CE13" s="290" t="str">
        <f>IF(ISBLANK('ARAT - Data Entry'!AH11),"",'ARAT - Data Entry'!AH11)</f>
        <v/>
      </c>
      <c r="CF13" s="290" t="str">
        <f>IF(ISBLANK('ARAT - Data Entry'!AI11),"",'ARAT - Data Entry'!AI11)</f>
        <v/>
      </c>
      <c r="CG13" s="290" t="str">
        <f>IF(ISBLANK('ARAT - Data Entry'!AK11),"",'ARAT - Data Entry'!AK11)</f>
        <v/>
      </c>
      <c r="CH13" s="290" t="str">
        <f>IF(ISBLANK('ARAT - Data Entry'!AL11),"",'ARAT - Data Entry'!AL11)</f>
        <v/>
      </c>
      <c r="CI13" s="290" t="str">
        <f>IF(ISBLANK('ARAT - Data Entry'!AN11),"",'ARAT - Data Entry'!AN11)</f>
        <v/>
      </c>
      <c r="CJ13" s="290" t="str">
        <f>IF(ISBLANK('ARAT - Data Entry'!AO11),"",'ARAT - Data Entry'!AO11)</f>
        <v/>
      </c>
      <c r="CK13" s="290" t="str">
        <f>IF(ISBLANK('ARAT - Data Entry'!AQ11),"",'ARAT - Data Entry'!AQ11)</f>
        <v/>
      </c>
      <c r="CL13" s="290" t="str">
        <f>IF(ISBLANK('ARAT - Data Entry'!AR11),"",'ARAT - Data Entry'!AR11)</f>
        <v/>
      </c>
      <c r="CM13" s="290" t="str">
        <f>IF(ISBLANK('ARAT - Data Entry'!AT11),"",'ARAT - Data Entry'!AT11)</f>
        <v/>
      </c>
      <c r="CN13" s="290" t="str">
        <f>IF(ISBLANK('ARAT - Data Entry'!AU11),"",'ARAT - Data Entry'!AU11)</f>
        <v/>
      </c>
      <c r="CO13" s="290" t="str">
        <f>IF(ISBLANK('ARAT - Data Entry'!AW11),"",'ARAT - Data Entry'!AW11)</f>
        <v/>
      </c>
      <c r="CP13" s="290" t="str">
        <f>IF(ISBLANK('ARAT - Data Entry'!AX11),"",'ARAT - Data Entry'!AX11)</f>
        <v/>
      </c>
      <c r="CQ13" s="290" t="str">
        <f>IF(ISBLANK('ARAT - Data Entry'!AZ11),"",'ARAT - Data Entry'!AZ11)</f>
        <v/>
      </c>
      <c r="CR13" s="290" t="str">
        <f>IF(ISBLANK('ARAT - Data Entry'!BA11),"",'ARAT - Data Entry'!BA11)</f>
        <v/>
      </c>
      <c r="CS13" s="290" t="str">
        <f>IF(ISBLANK('ARAT - Data Entry'!BC11),"",'ARAT - Data Entry'!BC11)</f>
        <v/>
      </c>
      <c r="CT13" s="290" t="str">
        <f>IF(ISBLANK('ARAT - Data Entry'!BD11),"",'ARAT - Data Entry'!BD11)</f>
        <v/>
      </c>
      <c r="CU13" s="290" t="str">
        <f>IF(ISBLANK('ARAT - Data Entry'!BF11),"",'ARAT - Data Entry'!BF11)</f>
        <v/>
      </c>
      <c r="CV13" s="290" t="str">
        <f>IF(ISBLANK('ARAT - Data Entry'!BG11),"",'ARAT - Data Entry'!BG11)</f>
        <v/>
      </c>
      <c r="CW13" s="290" t="str">
        <f>IF(ISBLANK('ARAT - Data Entry'!BI11),"",'ARAT - Data Entry'!BI11)</f>
        <v/>
      </c>
      <c r="CX13" s="290" t="str">
        <f>IF(ISBLANK('ARAT - Data Entry'!BJ11),"",'ARAT - Data Entry'!BJ11)</f>
        <v/>
      </c>
      <c r="CY13" s="290" t="str">
        <f>IF(ISBLANK('ARAT - Data Entry'!BL11),"",'ARAT - Data Entry'!BL11)</f>
        <v/>
      </c>
      <c r="CZ13" s="290" t="str">
        <f>IF(ISBLANK('ARAT - Data Entry'!BM11),"",'ARAT - Data Entry'!BM11)</f>
        <v/>
      </c>
      <c r="DA13" s="290" t="str">
        <f>IF(ISBLANK('ARAT - Data Entry'!BO11),"",'ARAT - Data Entry'!BO11)</f>
        <v/>
      </c>
      <c r="DB13" s="290" t="str">
        <f>IF(ISBLANK('ARAT - Data Entry'!BP11),"",'ARAT - Data Entry'!BP11)</f>
        <v/>
      </c>
      <c r="DC13" s="290" t="str">
        <f>IF(ISBLANK('ARAT - Data Entry'!BR11),"",'ARAT - Data Entry'!BR11)</f>
        <v/>
      </c>
      <c r="DD13" s="290" t="str">
        <f>IF(ISBLANK('ARAT - Data Entry'!BS11),"",'ARAT - Data Entry'!BS11)</f>
        <v/>
      </c>
      <c r="DE13" s="290" t="str">
        <f>IF(ISBLANK('ARAT - Data Entry'!BU11),"",'ARAT - Data Entry'!BU11)</f>
        <v/>
      </c>
      <c r="DF13" s="290" t="str">
        <f>IF(ISBLANK('ARAT - Data Entry'!BV11),"",'ARAT - Data Entry'!BV11)</f>
        <v/>
      </c>
      <c r="DG13" s="290" t="str">
        <f>IF(ISBLANK('ARAT - Data Entry'!CZ11),"",'ARAT - Data Entry'!CZ11)</f>
        <v/>
      </c>
    </row>
    <row r="14" spans="1:160" x14ac:dyDescent="0.25">
      <c r="A14" s="312" t="str">
        <f>IF(ISBLANK('ARAT - Data Entry'!A12),"",'ARAT - Data Entry'!A12)</f>
        <v/>
      </c>
      <c r="B14" s="312" t="str">
        <f>IF(ISBLANK('ARAT - Data Entry'!C12),"",'ARAT - Data Entry'!C12)</f>
        <v/>
      </c>
      <c r="C14" s="357" t="str">
        <f>IF(ISBLANK('ARAT - Data Entry'!D12),"",'ARAT - Data Entry'!D12)</f>
        <v/>
      </c>
      <c r="D14" s="357" t="str">
        <f>IF(ISBLANK('ARAT - Data Entry'!E12),"",'ARAT - Data Entry'!E12)</f>
        <v/>
      </c>
      <c r="E14" s="357" t="str">
        <f>IF(ISBLANK('ARAT - Data Entry'!F12),"",'ARAT - Data Entry'!F12)</f>
        <v/>
      </c>
      <c r="F14" s="357" t="str">
        <f>IF(ISBLANK('ARAT - Data Entry'!G12),"",'ARAT - Data Entry'!G12)</f>
        <v/>
      </c>
      <c r="G14" s="357" t="str">
        <f>IF(ISBLANK('ARAT - Data Entry'!H12),"",'ARAT - Data Entry'!H12)</f>
        <v/>
      </c>
      <c r="H14" s="357" t="str">
        <f>IF(ISBLANK('ARAT - Data Entry'!I12),"",'ARAT - Data Entry'!I12)</f>
        <v/>
      </c>
      <c r="I14" s="357" t="str">
        <f>IF(ISBLANK('ARAT - Data Entry'!J12),"",'ARAT - Data Entry'!J12)</f>
        <v/>
      </c>
      <c r="J14" s="357" t="str">
        <f>IF(ISBLANK('ARAT - Data Entry'!K12),"",'ARAT - Data Entry'!K12)</f>
        <v/>
      </c>
      <c r="K14" s="312" t="str">
        <f>IF(ISBLANK('ARAT - Data Entry'!L12),"",'ARAT - Data Entry'!L12)</f>
        <v/>
      </c>
      <c r="L14" s="312" t="str">
        <f>IF(ISBLANK('ARAT - Data Entry'!M12),"",'ARAT - Data Entry'!M12)</f>
        <v/>
      </c>
      <c r="M14" s="312" t="str">
        <f>IF(ISBLANK('ARAT - Data Entry'!N12),"",'ARAT - Data Entry'!N12)</f>
        <v/>
      </c>
      <c r="N14" s="312" t="str">
        <f>IF(ISBLANK('ARAT - Data Entry'!R12),"",'ARAT - Data Entry'!R12)</f>
        <v/>
      </c>
      <c r="O14" s="312" t="str">
        <f>IF(ISBLANK('ARAT - Data Entry'!T12),"",'ARAT - Data Entry'!T12)</f>
        <v/>
      </c>
      <c r="P14" s="298"/>
      <c r="Q14" s="4" t="str">
        <f t="shared" si="0"/>
        <v>No Improved Water Point/System</v>
      </c>
      <c r="R14" s="4" t="str">
        <f t="shared" si="6"/>
        <v>No Improved Water Point/System</v>
      </c>
      <c r="S14" s="5" t="str">
        <f t="shared" si="12"/>
        <v>No Improved Water Point/System</v>
      </c>
      <c r="T14" s="4" t="str">
        <f t="shared" si="13"/>
        <v>New Construction Needed</v>
      </c>
      <c r="U14" s="15">
        <f t="shared" si="7"/>
        <v>0</v>
      </c>
      <c r="V14" s="284"/>
      <c r="W14" s="291" t="str">
        <f t="shared" si="1"/>
        <v>New Construction Needed</v>
      </c>
      <c r="X14" s="292" t="str">
        <f t="shared" si="8"/>
        <v xml:space="preserve"> </v>
      </c>
      <c r="Y14" s="292" t="str">
        <f t="shared" si="9"/>
        <v>Plan For Investment and Construction</v>
      </c>
      <c r="Z14" s="285"/>
      <c r="AA14" s="290" t="str">
        <f t="shared" si="2"/>
        <v xml:space="preserve"> </v>
      </c>
      <c r="AB14" s="290" t="str">
        <f t="shared" si="10"/>
        <v xml:space="preserve"> </v>
      </c>
      <c r="AC14" s="290" t="str">
        <f t="shared" si="3"/>
        <v xml:space="preserve"> </v>
      </c>
      <c r="AD14" s="290" t="str">
        <f t="shared" si="4"/>
        <v xml:space="preserve"> </v>
      </c>
      <c r="AE14" s="290" t="str">
        <f t="shared" si="5"/>
        <v xml:space="preserve"> </v>
      </c>
      <c r="AF14" s="290" t="str">
        <f>IF(CG14=1,'ARAT - Reference Sheet'!$C$11 -(A14-CH14)," ")</f>
        <v xml:space="preserve"> </v>
      </c>
      <c r="AG14" s="290" t="str">
        <f>IF(CI14=1,'ARAT - Reference Sheet'!$C$12-(A14-CJ14)," ")</f>
        <v xml:space="preserve"> </v>
      </c>
      <c r="AH14" s="290" t="str">
        <f>IF(CK14=1,'ARAT - Reference Sheet'!$C$13-(A14-CL14)," ")</f>
        <v xml:space="preserve"> </v>
      </c>
      <c r="AI14" s="290" t="str">
        <f>IF(CM14=1,'ARAT - Reference Sheet'!$C$14-(A14-CN14)," ")</f>
        <v xml:space="preserve"> </v>
      </c>
      <c r="AJ14" s="290" t="str">
        <f>IF(CO14=1,'ARAT - Reference Sheet'!$C$15-(A14-CP14)," ")</f>
        <v xml:space="preserve"> </v>
      </c>
      <c r="AK14" s="290" t="str">
        <f>IF(CQ14=1,'ARAT - Reference Sheet'!$C$16-(A14-CR14)," ")</f>
        <v xml:space="preserve"> </v>
      </c>
      <c r="AL14" s="290" t="str">
        <f>IF(CS14=1,'ARAT - Reference Sheet'!$C$17-(A14-CT14)," ")</f>
        <v xml:space="preserve"> </v>
      </c>
      <c r="AM14" s="290" t="str">
        <f>IF(CU14=1,'ARAT - Reference Sheet'!$C$18-(A14-CV14)," ")</f>
        <v xml:space="preserve"> </v>
      </c>
      <c r="AN14" s="290" t="str">
        <f>IF(CW14=1,'ARAT - Reference Sheet'!$C$19-(A14-CX14)," ")</f>
        <v xml:space="preserve"> </v>
      </c>
      <c r="AO14" s="290" t="str">
        <f>IF(CY14=1,'ARAT - Reference Sheet'!$C$20-(A14-CZ14)," ")</f>
        <v xml:space="preserve"> </v>
      </c>
      <c r="AP14" s="290" t="str">
        <f>IF(DA14=1,'ARAT - Reference Sheet'!$C$21-(A14-DB14)," ")</f>
        <v xml:space="preserve"> </v>
      </c>
      <c r="AQ14" s="290" t="str">
        <f>IF(DC14=1,'ARAT - Reference Sheet'!$C$22-(A14-DD14)," ")</f>
        <v xml:space="preserve"> </v>
      </c>
      <c r="AR14" s="290" t="str">
        <f>IF(DE14=1,'ARAT - Reference Sheet'!$C$23-(A14-DF14)," ")</f>
        <v xml:space="preserve"> </v>
      </c>
      <c r="AS14" s="288"/>
      <c r="AT14" s="313" t="str">
        <f>IF(ISBLANK('ARAT - Data Entry'!X12),"",'ARAT - Data Entry'!X12)</f>
        <v/>
      </c>
      <c r="AU14" s="313" t="str">
        <f>IF(ISBLANK('ARAT - Data Entry'!AA12),"",'ARAT - Data Entry'!AA12)</f>
        <v/>
      </c>
      <c r="AV14" s="313" t="str">
        <f>IF(ISBLANK('ARAT - Data Entry'!AD12),"",'ARAT - Data Entry'!AD12)</f>
        <v/>
      </c>
      <c r="AW14" s="313" t="str">
        <f>IF(ISBLANK('ARAT - Data Entry'!AG12),"",'ARAT - Data Entry'!AG12)</f>
        <v/>
      </c>
      <c r="AX14" s="313" t="str">
        <f>IF(ISBLANK('ARAT - Data Entry'!AJ12),"",'ARAT - Data Entry'!AJ12)</f>
        <v/>
      </c>
      <c r="AY14" s="313" t="str">
        <f>IF(ISBLANK('ARAT - Data Entry'!AM12),"",'ARAT - Data Entry'!AM12)</f>
        <v/>
      </c>
      <c r="AZ14" s="313" t="str">
        <f>IF(ISBLANK('ARAT - Data Entry'!AP12),"",'ARAT - Data Entry'!AP12)</f>
        <v/>
      </c>
      <c r="BA14" s="313" t="str">
        <f>IF(ISBLANK('ARAT - Data Entry'!AS12),"",'ARAT - Data Entry'!AS12)</f>
        <v/>
      </c>
      <c r="BB14" s="313" t="str">
        <f>IF(ISBLANK('ARAT - Data Entry'!AV12),"",'ARAT - Data Entry'!AV12)</f>
        <v/>
      </c>
      <c r="BC14" s="313" t="str">
        <f>IF(ISBLANK('ARAT - Data Entry'!AY12),"",'ARAT - Data Entry'!AY12)</f>
        <v/>
      </c>
      <c r="BD14" s="313" t="str">
        <f>IF(ISBLANK('ARAT - Data Entry'!BB12),"",'ARAT - Data Entry'!BB12)</f>
        <v/>
      </c>
      <c r="BE14" s="313" t="str">
        <f>IF(ISBLANK('ARAT - Data Entry'!BE12),"",'ARAT - Data Entry'!BE12)</f>
        <v/>
      </c>
      <c r="BF14" s="313" t="str">
        <f>IF(ISBLANK('ARAT - Data Entry'!BF12),"",'ARAT - Data Entry'!BF12)</f>
        <v/>
      </c>
      <c r="BG14" s="313" t="str">
        <f>IF(ISBLANK('ARAT - Data Entry'!BK12),"",'ARAT - Data Entry'!BK12)</f>
        <v/>
      </c>
      <c r="BH14" s="313" t="str">
        <f>IF(ISBLANK('ARAT - Data Entry'!BL12),"",'ARAT - Data Entry'!BL12)</f>
        <v/>
      </c>
      <c r="BI14" s="313" t="str">
        <f>IF(ISBLANK('ARAT - Data Entry'!BQ12),"",'ARAT - Data Entry'!BQ12)</f>
        <v/>
      </c>
      <c r="BJ14" s="313" t="str">
        <f>IF(ISBLANK('ARAT - Data Entry'!BR12),"",'ARAT - Data Entry'!BR12)</f>
        <v/>
      </c>
      <c r="BK14" s="313" t="str">
        <f>IF(ISBLANK('ARAT - Data Entry'!BW12),"",'ARAT - Data Entry'!BW12)</f>
        <v/>
      </c>
      <c r="BL14" s="313" t="str">
        <f>IF(ISBLANK('ARAT - Data Entry'!DB12),"",'ARAT - Data Entry'!DB12)</f>
        <v/>
      </c>
      <c r="BM14" s="296"/>
      <c r="BN14" s="290">
        <f>'ARAT - Data Entry'!P12</f>
        <v>0</v>
      </c>
      <c r="BO14" s="290">
        <f>'ARAT - Data Entry'!Q12</f>
        <v>0</v>
      </c>
      <c r="BP14" s="290">
        <f>'ARAT - Data Entry'!S12</f>
        <v>0</v>
      </c>
      <c r="BQ14" s="290">
        <f>'ARAT - Data Entry'!CG12</f>
        <v>0</v>
      </c>
      <c r="BR14" s="290">
        <f>'ARAT - Data Entry'!CU12</f>
        <v>0</v>
      </c>
      <c r="BS14" s="290">
        <f>'ARAT - Data Entry'!CY12</f>
        <v>0</v>
      </c>
      <c r="BT14" s="290">
        <f>'ARAT - Data Entry'!DA12</f>
        <v>0</v>
      </c>
      <c r="BU14" s="290">
        <f t="shared" si="11"/>
        <v>0</v>
      </c>
      <c r="BV14" s="288"/>
      <c r="BW14" s="290" t="str">
        <f>IF(ISBLANK('ARAT - Data Entry'!V12),"",'ARAT - Data Entry'!V12)</f>
        <v/>
      </c>
      <c r="BX14" s="290" t="str">
        <f>IF(ISBLANK('ARAT - Data Entry'!W12),"",'ARAT - Data Entry'!W12)</f>
        <v/>
      </c>
      <c r="BY14" s="290" t="str">
        <f>IF(ISBLANK('ARAT - Data Entry'!Y12),"",'ARAT - Data Entry'!Y12)</f>
        <v/>
      </c>
      <c r="BZ14" s="290" t="str">
        <f>IF(ISBLANK('ARAT - Data Entry'!Z12),"",'ARAT - Data Entry'!Z12)</f>
        <v/>
      </c>
      <c r="CA14" s="290" t="str">
        <f>IF(ISBLANK('ARAT - Data Entry'!AB12),"",'ARAT - Data Entry'!AB12)</f>
        <v/>
      </c>
      <c r="CB14" s="290" t="str">
        <f>IF(ISBLANK('ARAT - Data Entry'!AC12),"",'ARAT - Data Entry'!AC12)</f>
        <v/>
      </c>
      <c r="CC14" s="290" t="str">
        <f>IF(ISBLANK('ARAT - Data Entry'!AE12),"",'ARAT - Data Entry'!AE12)</f>
        <v/>
      </c>
      <c r="CD14" s="290" t="str">
        <f>IF(ISBLANK('ARAT - Data Entry'!AF12),"",'ARAT - Data Entry'!AF12)</f>
        <v/>
      </c>
      <c r="CE14" s="290" t="str">
        <f>IF(ISBLANK('ARAT - Data Entry'!AH12),"",'ARAT - Data Entry'!AH12)</f>
        <v/>
      </c>
      <c r="CF14" s="290" t="str">
        <f>IF(ISBLANK('ARAT - Data Entry'!AI12),"",'ARAT - Data Entry'!AI12)</f>
        <v/>
      </c>
      <c r="CG14" s="290" t="str">
        <f>IF(ISBLANK('ARAT - Data Entry'!AK12),"",'ARAT - Data Entry'!AK12)</f>
        <v/>
      </c>
      <c r="CH14" s="290" t="str">
        <f>IF(ISBLANK('ARAT - Data Entry'!AL12),"",'ARAT - Data Entry'!AL12)</f>
        <v/>
      </c>
      <c r="CI14" s="290" t="str">
        <f>IF(ISBLANK('ARAT - Data Entry'!AN12),"",'ARAT - Data Entry'!AN12)</f>
        <v/>
      </c>
      <c r="CJ14" s="290" t="str">
        <f>IF(ISBLANK('ARAT - Data Entry'!AO12),"",'ARAT - Data Entry'!AO12)</f>
        <v/>
      </c>
      <c r="CK14" s="290" t="str">
        <f>IF(ISBLANK('ARAT - Data Entry'!AQ12),"",'ARAT - Data Entry'!AQ12)</f>
        <v/>
      </c>
      <c r="CL14" s="290" t="str">
        <f>IF(ISBLANK('ARAT - Data Entry'!AR12),"",'ARAT - Data Entry'!AR12)</f>
        <v/>
      </c>
      <c r="CM14" s="290" t="str">
        <f>IF(ISBLANK('ARAT - Data Entry'!AT12),"",'ARAT - Data Entry'!AT12)</f>
        <v/>
      </c>
      <c r="CN14" s="290" t="str">
        <f>IF(ISBLANK('ARAT - Data Entry'!AU12),"",'ARAT - Data Entry'!AU12)</f>
        <v/>
      </c>
      <c r="CO14" s="290" t="str">
        <f>IF(ISBLANK('ARAT - Data Entry'!AW12),"",'ARAT - Data Entry'!AW12)</f>
        <v/>
      </c>
      <c r="CP14" s="290" t="str">
        <f>IF(ISBLANK('ARAT - Data Entry'!AX12),"",'ARAT - Data Entry'!AX12)</f>
        <v/>
      </c>
      <c r="CQ14" s="290" t="str">
        <f>IF(ISBLANK('ARAT - Data Entry'!AZ12),"",'ARAT - Data Entry'!AZ12)</f>
        <v/>
      </c>
      <c r="CR14" s="290" t="str">
        <f>IF(ISBLANK('ARAT - Data Entry'!BA12),"",'ARAT - Data Entry'!BA12)</f>
        <v/>
      </c>
      <c r="CS14" s="290" t="str">
        <f>IF(ISBLANK('ARAT - Data Entry'!BC12),"",'ARAT - Data Entry'!BC12)</f>
        <v/>
      </c>
      <c r="CT14" s="290" t="str">
        <f>IF(ISBLANK('ARAT - Data Entry'!BD12),"",'ARAT - Data Entry'!BD12)</f>
        <v/>
      </c>
      <c r="CU14" s="290" t="str">
        <f>IF(ISBLANK('ARAT - Data Entry'!BF12),"",'ARAT - Data Entry'!BF12)</f>
        <v/>
      </c>
      <c r="CV14" s="290" t="str">
        <f>IF(ISBLANK('ARAT - Data Entry'!BG12),"",'ARAT - Data Entry'!BG12)</f>
        <v/>
      </c>
      <c r="CW14" s="290" t="str">
        <f>IF(ISBLANK('ARAT - Data Entry'!BI12),"",'ARAT - Data Entry'!BI12)</f>
        <v/>
      </c>
      <c r="CX14" s="290" t="str">
        <f>IF(ISBLANK('ARAT - Data Entry'!BJ12),"",'ARAT - Data Entry'!BJ12)</f>
        <v/>
      </c>
      <c r="CY14" s="290" t="str">
        <f>IF(ISBLANK('ARAT - Data Entry'!BL12),"",'ARAT - Data Entry'!BL12)</f>
        <v/>
      </c>
      <c r="CZ14" s="290" t="str">
        <f>IF(ISBLANK('ARAT - Data Entry'!BM12),"",'ARAT - Data Entry'!BM12)</f>
        <v/>
      </c>
      <c r="DA14" s="290" t="str">
        <f>IF(ISBLANK('ARAT - Data Entry'!BO12),"",'ARAT - Data Entry'!BO12)</f>
        <v/>
      </c>
      <c r="DB14" s="290" t="str">
        <f>IF(ISBLANK('ARAT - Data Entry'!BP12),"",'ARAT - Data Entry'!BP12)</f>
        <v/>
      </c>
      <c r="DC14" s="290" t="str">
        <f>IF(ISBLANK('ARAT - Data Entry'!BR12),"",'ARAT - Data Entry'!BR12)</f>
        <v/>
      </c>
      <c r="DD14" s="290" t="str">
        <f>IF(ISBLANK('ARAT - Data Entry'!BS12),"",'ARAT - Data Entry'!BS12)</f>
        <v/>
      </c>
      <c r="DE14" s="290" t="str">
        <f>IF(ISBLANK('ARAT - Data Entry'!BU12),"",'ARAT - Data Entry'!BU12)</f>
        <v/>
      </c>
      <c r="DF14" s="290" t="str">
        <f>IF(ISBLANK('ARAT - Data Entry'!BV12),"",'ARAT - Data Entry'!BV12)</f>
        <v/>
      </c>
      <c r="DG14" s="290" t="str">
        <f>IF(ISBLANK('ARAT - Data Entry'!CZ12),"",'ARAT - Data Entry'!CZ12)</f>
        <v/>
      </c>
    </row>
    <row r="15" spans="1:160" x14ac:dyDescent="0.25">
      <c r="A15" s="312" t="str">
        <f>IF(ISBLANK('ARAT - Data Entry'!A13),"",'ARAT - Data Entry'!A13)</f>
        <v/>
      </c>
      <c r="B15" s="312" t="str">
        <f>IF(ISBLANK('ARAT - Data Entry'!C13),"",'ARAT - Data Entry'!C13)</f>
        <v/>
      </c>
      <c r="C15" s="357" t="str">
        <f>IF(ISBLANK('ARAT - Data Entry'!D13),"",'ARAT - Data Entry'!D13)</f>
        <v/>
      </c>
      <c r="D15" s="357" t="str">
        <f>IF(ISBLANK('ARAT - Data Entry'!E13),"",'ARAT - Data Entry'!E13)</f>
        <v/>
      </c>
      <c r="E15" s="357" t="str">
        <f>IF(ISBLANK('ARAT - Data Entry'!F13),"",'ARAT - Data Entry'!F13)</f>
        <v/>
      </c>
      <c r="F15" s="357" t="str">
        <f>IF(ISBLANK('ARAT - Data Entry'!G13),"",'ARAT - Data Entry'!G13)</f>
        <v/>
      </c>
      <c r="G15" s="357" t="str">
        <f>IF(ISBLANK('ARAT - Data Entry'!H13),"",'ARAT - Data Entry'!H13)</f>
        <v/>
      </c>
      <c r="H15" s="357" t="str">
        <f>IF(ISBLANK('ARAT - Data Entry'!I13),"",'ARAT - Data Entry'!I13)</f>
        <v/>
      </c>
      <c r="I15" s="357" t="str">
        <f>IF(ISBLANK('ARAT - Data Entry'!J13),"",'ARAT - Data Entry'!J13)</f>
        <v/>
      </c>
      <c r="J15" s="357" t="str">
        <f>IF(ISBLANK('ARAT - Data Entry'!K13),"",'ARAT - Data Entry'!K13)</f>
        <v/>
      </c>
      <c r="K15" s="312" t="str">
        <f>IF(ISBLANK('ARAT - Data Entry'!L13),"",'ARAT - Data Entry'!L13)</f>
        <v/>
      </c>
      <c r="L15" s="312" t="str">
        <f>IF(ISBLANK('ARAT - Data Entry'!M13),"",'ARAT - Data Entry'!M13)</f>
        <v/>
      </c>
      <c r="M15" s="312" t="str">
        <f>IF(ISBLANK('ARAT - Data Entry'!N13),"",'ARAT - Data Entry'!N13)</f>
        <v/>
      </c>
      <c r="N15" s="312" t="str">
        <f>IF(ISBLANK('ARAT - Data Entry'!R13),"",'ARAT - Data Entry'!R13)</f>
        <v/>
      </c>
      <c r="O15" s="312" t="str">
        <f>IF(ISBLANK('ARAT - Data Entry'!T13),"",'ARAT - Data Entry'!T13)</f>
        <v/>
      </c>
      <c r="P15" s="298"/>
      <c r="Q15" s="4" t="str">
        <f t="shared" si="0"/>
        <v>No Improved Water Point/System</v>
      </c>
      <c r="R15" s="4" t="str">
        <f t="shared" si="6"/>
        <v>No Improved Water Point/System</v>
      </c>
      <c r="S15" s="5" t="str">
        <f t="shared" si="12"/>
        <v>No Improved Water Point/System</v>
      </c>
      <c r="T15" s="4" t="str">
        <f t="shared" si="13"/>
        <v>New Construction Needed</v>
      </c>
      <c r="U15" s="15">
        <f t="shared" si="7"/>
        <v>0</v>
      </c>
      <c r="V15" s="284"/>
      <c r="W15" s="291" t="str">
        <f t="shared" si="1"/>
        <v>New Construction Needed</v>
      </c>
      <c r="X15" s="292" t="str">
        <f t="shared" si="8"/>
        <v xml:space="preserve"> </v>
      </c>
      <c r="Y15" s="292" t="str">
        <f t="shared" si="9"/>
        <v>Plan For Investment and Construction</v>
      </c>
      <c r="Z15" s="285"/>
      <c r="AA15" s="290" t="str">
        <f t="shared" si="2"/>
        <v xml:space="preserve"> </v>
      </c>
      <c r="AB15" s="290" t="str">
        <f t="shared" si="10"/>
        <v xml:space="preserve"> </v>
      </c>
      <c r="AC15" s="290" t="str">
        <f t="shared" si="3"/>
        <v xml:space="preserve"> </v>
      </c>
      <c r="AD15" s="290" t="str">
        <f t="shared" si="4"/>
        <v xml:space="preserve"> </v>
      </c>
      <c r="AE15" s="290" t="str">
        <f t="shared" si="5"/>
        <v xml:space="preserve"> </v>
      </c>
      <c r="AF15" s="290" t="str">
        <f>IF(CG15=1,'ARAT - Reference Sheet'!$C$11 -(A15-CH15)," ")</f>
        <v xml:space="preserve"> </v>
      </c>
      <c r="AG15" s="290" t="str">
        <f>IF(CI15=1,'ARAT - Reference Sheet'!$C$12-(A15-CJ15)," ")</f>
        <v xml:space="preserve"> </v>
      </c>
      <c r="AH15" s="290" t="str">
        <f>IF(CK15=1,'ARAT - Reference Sheet'!$C$13-(A15-CL15)," ")</f>
        <v xml:space="preserve"> </v>
      </c>
      <c r="AI15" s="290" t="str">
        <f>IF(CM15=1,'ARAT - Reference Sheet'!$C$14-(A15-CN15)," ")</f>
        <v xml:space="preserve"> </v>
      </c>
      <c r="AJ15" s="290" t="str">
        <f>IF(CO15=1,'ARAT - Reference Sheet'!$C$15-(A15-CP15)," ")</f>
        <v xml:space="preserve"> </v>
      </c>
      <c r="AK15" s="290" t="str">
        <f>IF(CQ15=1,'ARAT - Reference Sheet'!$C$16-(A15-CR15)," ")</f>
        <v xml:space="preserve"> </v>
      </c>
      <c r="AL15" s="290" t="str">
        <f>IF(CS15=1,'ARAT - Reference Sheet'!$C$17-(A15-CT15)," ")</f>
        <v xml:space="preserve"> </v>
      </c>
      <c r="AM15" s="290" t="str">
        <f>IF(CU15=1,'ARAT - Reference Sheet'!$C$18-(A15-CV15)," ")</f>
        <v xml:space="preserve"> </v>
      </c>
      <c r="AN15" s="290" t="str">
        <f>IF(CW15=1,'ARAT - Reference Sheet'!$C$19-(A15-CX15)," ")</f>
        <v xml:space="preserve"> </v>
      </c>
      <c r="AO15" s="290" t="str">
        <f>IF(CY15=1,'ARAT - Reference Sheet'!$C$20-(A15-CZ15)," ")</f>
        <v xml:space="preserve"> </v>
      </c>
      <c r="AP15" s="290" t="str">
        <f>IF(DA15=1,'ARAT - Reference Sheet'!$C$21-(A15-DB15)," ")</f>
        <v xml:space="preserve"> </v>
      </c>
      <c r="AQ15" s="290" t="str">
        <f>IF(DC15=1,'ARAT - Reference Sheet'!$C$22-(A15-DD15)," ")</f>
        <v xml:space="preserve"> </v>
      </c>
      <c r="AR15" s="290" t="str">
        <f>IF(DE15=1,'ARAT - Reference Sheet'!$C$23-(A15-DF15)," ")</f>
        <v xml:space="preserve"> </v>
      </c>
      <c r="AS15" s="288"/>
      <c r="AT15" s="313" t="str">
        <f>IF(ISBLANK('ARAT - Data Entry'!X13),"",'ARAT - Data Entry'!X13)</f>
        <v/>
      </c>
      <c r="AU15" s="313" t="str">
        <f>IF(ISBLANK('ARAT - Data Entry'!AA13),"",'ARAT - Data Entry'!AA13)</f>
        <v/>
      </c>
      <c r="AV15" s="313" t="str">
        <f>IF(ISBLANK('ARAT - Data Entry'!AD13),"",'ARAT - Data Entry'!AD13)</f>
        <v/>
      </c>
      <c r="AW15" s="313" t="str">
        <f>IF(ISBLANK('ARAT - Data Entry'!AG13),"",'ARAT - Data Entry'!AG13)</f>
        <v/>
      </c>
      <c r="AX15" s="313" t="str">
        <f>IF(ISBLANK('ARAT - Data Entry'!AJ13),"",'ARAT - Data Entry'!AJ13)</f>
        <v/>
      </c>
      <c r="AY15" s="313" t="str">
        <f>IF(ISBLANK('ARAT - Data Entry'!AM13),"",'ARAT - Data Entry'!AM13)</f>
        <v/>
      </c>
      <c r="AZ15" s="313" t="str">
        <f>IF(ISBLANK('ARAT - Data Entry'!AP13),"",'ARAT - Data Entry'!AP13)</f>
        <v/>
      </c>
      <c r="BA15" s="313" t="str">
        <f>IF(ISBLANK('ARAT - Data Entry'!AS13),"",'ARAT - Data Entry'!AS13)</f>
        <v/>
      </c>
      <c r="BB15" s="313" t="str">
        <f>IF(ISBLANK('ARAT - Data Entry'!AV13),"",'ARAT - Data Entry'!AV13)</f>
        <v/>
      </c>
      <c r="BC15" s="313" t="str">
        <f>IF(ISBLANK('ARAT - Data Entry'!AY13),"",'ARAT - Data Entry'!AY13)</f>
        <v/>
      </c>
      <c r="BD15" s="313" t="str">
        <f>IF(ISBLANK('ARAT - Data Entry'!BB13),"",'ARAT - Data Entry'!BB13)</f>
        <v/>
      </c>
      <c r="BE15" s="313" t="str">
        <f>IF(ISBLANK('ARAT - Data Entry'!BE13),"",'ARAT - Data Entry'!BE13)</f>
        <v/>
      </c>
      <c r="BF15" s="313" t="str">
        <f>IF(ISBLANK('ARAT - Data Entry'!BF13),"",'ARAT - Data Entry'!BF13)</f>
        <v/>
      </c>
      <c r="BG15" s="313" t="str">
        <f>IF(ISBLANK('ARAT - Data Entry'!BK13),"",'ARAT - Data Entry'!BK13)</f>
        <v/>
      </c>
      <c r="BH15" s="313" t="str">
        <f>IF(ISBLANK('ARAT - Data Entry'!BL13),"",'ARAT - Data Entry'!BL13)</f>
        <v/>
      </c>
      <c r="BI15" s="313" t="str">
        <f>IF(ISBLANK('ARAT - Data Entry'!BQ13),"",'ARAT - Data Entry'!BQ13)</f>
        <v/>
      </c>
      <c r="BJ15" s="313" t="str">
        <f>IF(ISBLANK('ARAT - Data Entry'!BR13),"",'ARAT - Data Entry'!BR13)</f>
        <v/>
      </c>
      <c r="BK15" s="313" t="str">
        <f>IF(ISBLANK('ARAT - Data Entry'!BW13),"",'ARAT - Data Entry'!BW13)</f>
        <v/>
      </c>
      <c r="BL15" s="313" t="str">
        <f>IF(ISBLANK('ARAT - Data Entry'!DB13),"",'ARAT - Data Entry'!DB13)</f>
        <v/>
      </c>
      <c r="BM15" s="296"/>
      <c r="BN15" s="290">
        <f>'ARAT - Data Entry'!P13</f>
        <v>0</v>
      </c>
      <c r="BO15" s="290">
        <f>'ARAT - Data Entry'!Q13</f>
        <v>0</v>
      </c>
      <c r="BP15" s="290">
        <f>'ARAT - Data Entry'!S13</f>
        <v>0</v>
      </c>
      <c r="BQ15" s="290">
        <f>'ARAT - Data Entry'!CG13</f>
        <v>0</v>
      </c>
      <c r="BR15" s="290">
        <f>'ARAT - Data Entry'!CU13</f>
        <v>0</v>
      </c>
      <c r="BS15" s="290">
        <f>'ARAT - Data Entry'!CY13</f>
        <v>0</v>
      </c>
      <c r="BT15" s="290">
        <f>'ARAT - Data Entry'!DA13</f>
        <v>0</v>
      </c>
      <c r="BU15" s="290">
        <f t="shared" si="11"/>
        <v>0</v>
      </c>
      <c r="BV15" s="288"/>
      <c r="BW15" s="290" t="str">
        <f>IF(ISBLANK('ARAT - Data Entry'!V13),"",'ARAT - Data Entry'!V13)</f>
        <v/>
      </c>
      <c r="BX15" s="290" t="str">
        <f>IF(ISBLANK('ARAT - Data Entry'!W13),"",'ARAT - Data Entry'!W13)</f>
        <v/>
      </c>
      <c r="BY15" s="290" t="str">
        <f>IF(ISBLANK('ARAT - Data Entry'!Y13),"",'ARAT - Data Entry'!Y13)</f>
        <v/>
      </c>
      <c r="BZ15" s="290" t="str">
        <f>IF(ISBLANK('ARAT - Data Entry'!Z13),"",'ARAT - Data Entry'!Z13)</f>
        <v/>
      </c>
      <c r="CA15" s="290" t="str">
        <f>IF(ISBLANK('ARAT - Data Entry'!AB13),"",'ARAT - Data Entry'!AB13)</f>
        <v/>
      </c>
      <c r="CB15" s="290" t="str">
        <f>IF(ISBLANK('ARAT - Data Entry'!AC13),"",'ARAT - Data Entry'!AC13)</f>
        <v/>
      </c>
      <c r="CC15" s="290" t="str">
        <f>IF(ISBLANK('ARAT - Data Entry'!AE13),"",'ARAT - Data Entry'!AE13)</f>
        <v/>
      </c>
      <c r="CD15" s="290" t="str">
        <f>IF(ISBLANK('ARAT - Data Entry'!AF13),"",'ARAT - Data Entry'!AF13)</f>
        <v/>
      </c>
      <c r="CE15" s="290" t="str">
        <f>IF(ISBLANK('ARAT - Data Entry'!AH13),"",'ARAT - Data Entry'!AH13)</f>
        <v/>
      </c>
      <c r="CF15" s="290" t="str">
        <f>IF(ISBLANK('ARAT - Data Entry'!AI13),"",'ARAT - Data Entry'!AI13)</f>
        <v/>
      </c>
      <c r="CG15" s="290" t="str">
        <f>IF(ISBLANK('ARAT - Data Entry'!AK13),"",'ARAT - Data Entry'!AK13)</f>
        <v/>
      </c>
      <c r="CH15" s="290" t="str">
        <f>IF(ISBLANK('ARAT - Data Entry'!AL13),"",'ARAT - Data Entry'!AL13)</f>
        <v/>
      </c>
      <c r="CI15" s="290" t="str">
        <f>IF(ISBLANK('ARAT - Data Entry'!AN13),"",'ARAT - Data Entry'!AN13)</f>
        <v/>
      </c>
      <c r="CJ15" s="290" t="str">
        <f>IF(ISBLANK('ARAT - Data Entry'!AO13),"",'ARAT - Data Entry'!AO13)</f>
        <v/>
      </c>
      <c r="CK15" s="290" t="str">
        <f>IF(ISBLANK('ARAT - Data Entry'!AQ13),"",'ARAT - Data Entry'!AQ13)</f>
        <v/>
      </c>
      <c r="CL15" s="290" t="str">
        <f>IF(ISBLANK('ARAT - Data Entry'!AR13),"",'ARAT - Data Entry'!AR13)</f>
        <v/>
      </c>
      <c r="CM15" s="290" t="str">
        <f>IF(ISBLANK('ARAT - Data Entry'!AT13),"",'ARAT - Data Entry'!AT13)</f>
        <v/>
      </c>
      <c r="CN15" s="290" t="str">
        <f>IF(ISBLANK('ARAT - Data Entry'!AU13),"",'ARAT - Data Entry'!AU13)</f>
        <v/>
      </c>
      <c r="CO15" s="290" t="str">
        <f>IF(ISBLANK('ARAT - Data Entry'!AW13),"",'ARAT - Data Entry'!AW13)</f>
        <v/>
      </c>
      <c r="CP15" s="290" t="str">
        <f>IF(ISBLANK('ARAT - Data Entry'!AX13),"",'ARAT - Data Entry'!AX13)</f>
        <v/>
      </c>
      <c r="CQ15" s="290" t="str">
        <f>IF(ISBLANK('ARAT - Data Entry'!AZ13),"",'ARAT - Data Entry'!AZ13)</f>
        <v/>
      </c>
      <c r="CR15" s="290" t="str">
        <f>IF(ISBLANK('ARAT - Data Entry'!BA13),"",'ARAT - Data Entry'!BA13)</f>
        <v/>
      </c>
      <c r="CS15" s="290" t="str">
        <f>IF(ISBLANK('ARAT - Data Entry'!BC13),"",'ARAT - Data Entry'!BC13)</f>
        <v/>
      </c>
      <c r="CT15" s="290" t="str">
        <f>IF(ISBLANK('ARAT - Data Entry'!BD13),"",'ARAT - Data Entry'!BD13)</f>
        <v/>
      </c>
      <c r="CU15" s="290" t="str">
        <f>IF(ISBLANK('ARAT - Data Entry'!BF13),"",'ARAT - Data Entry'!BF13)</f>
        <v/>
      </c>
      <c r="CV15" s="290" t="str">
        <f>IF(ISBLANK('ARAT - Data Entry'!BG13),"",'ARAT - Data Entry'!BG13)</f>
        <v/>
      </c>
      <c r="CW15" s="290" t="str">
        <f>IF(ISBLANK('ARAT - Data Entry'!BI13),"",'ARAT - Data Entry'!BI13)</f>
        <v/>
      </c>
      <c r="CX15" s="290" t="str">
        <f>IF(ISBLANK('ARAT - Data Entry'!BJ13),"",'ARAT - Data Entry'!BJ13)</f>
        <v/>
      </c>
      <c r="CY15" s="290" t="str">
        <f>IF(ISBLANK('ARAT - Data Entry'!BL13),"",'ARAT - Data Entry'!BL13)</f>
        <v/>
      </c>
      <c r="CZ15" s="290" t="str">
        <f>IF(ISBLANK('ARAT - Data Entry'!BM13),"",'ARAT - Data Entry'!BM13)</f>
        <v/>
      </c>
      <c r="DA15" s="290" t="str">
        <f>IF(ISBLANK('ARAT - Data Entry'!BO13),"",'ARAT - Data Entry'!BO13)</f>
        <v/>
      </c>
      <c r="DB15" s="290" t="str">
        <f>IF(ISBLANK('ARAT - Data Entry'!BP13),"",'ARAT - Data Entry'!BP13)</f>
        <v/>
      </c>
      <c r="DC15" s="290" t="str">
        <f>IF(ISBLANK('ARAT - Data Entry'!BR13),"",'ARAT - Data Entry'!BR13)</f>
        <v/>
      </c>
      <c r="DD15" s="290" t="str">
        <f>IF(ISBLANK('ARAT - Data Entry'!BS13),"",'ARAT - Data Entry'!BS13)</f>
        <v/>
      </c>
      <c r="DE15" s="290" t="str">
        <f>IF(ISBLANK('ARAT - Data Entry'!BU13),"",'ARAT - Data Entry'!BU13)</f>
        <v/>
      </c>
      <c r="DF15" s="290" t="str">
        <f>IF(ISBLANK('ARAT - Data Entry'!BV13),"",'ARAT - Data Entry'!BV13)</f>
        <v/>
      </c>
      <c r="DG15" s="290" t="str">
        <f>IF(ISBLANK('ARAT - Data Entry'!CZ13),"",'ARAT - Data Entry'!CZ13)</f>
        <v/>
      </c>
    </row>
    <row r="16" spans="1:160" x14ac:dyDescent="0.25">
      <c r="A16" s="312" t="str">
        <f>IF(ISBLANK('ARAT - Data Entry'!A14),"",'ARAT - Data Entry'!A14)</f>
        <v/>
      </c>
      <c r="B16" s="312" t="str">
        <f>IF(ISBLANK('ARAT - Data Entry'!C14),"",'ARAT - Data Entry'!C14)</f>
        <v/>
      </c>
      <c r="C16" s="357" t="str">
        <f>IF(ISBLANK('ARAT - Data Entry'!D14),"",'ARAT - Data Entry'!D14)</f>
        <v/>
      </c>
      <c r="D16" s="357" t="str">
        <f>IF(ISBLANK('ARAT - Data Entry'!E14),"",'ARAT - Data Entry'!E14)</f>
        <v/>
      </c>
      <c r="E16" s="357" t="str">
        <f>IF(ISBLANK('ARAT - Data Entry'!F14),"",'ARAT - Data Entry'!F14)</f>
        <v/>
      </c>
      <c r="F16" s="357" t="str">
        <f>IF(ISBLANK('ARAT - Data Entry'!G14),"",'ARAT - Data Entry'!G14)</f>
        <v/>
      </c>
      <c r="G16" s="357" t="str">
        <f>IF(ISBLANK('ARAT - Data Entry'!H14),"",'ARAT - Data Entry'!H14)</f>
        <v/>
      </c>
      <c r="H16" s="357" t="str">
        <f>IF(ISBLANK('ARAT - Data Entry'!I14),"",'ARAT - Data Entry'!I14)</f>
        <v/>
      </c>
      <c r="I16" s="357" t="str">
        <f>IF(ISBLANK('ARAT - Data Entry'!J14),"",'ARAT - Data Entry'!J14)</f>
        <v/>
      </c>
      <c r="J16" s="357" t="str">
        <f>IF(ISBLANK('ARAT - Data Entry'!K14),"",'ARAT - Data Entry'!K14)</f>
        <v/>
      </c>
      <c r="K16" s="312" t="str">
        <f>IF(ISBLANK('ARAT - Data Entry'!L14),"",'ARAT - Data Entry'!L14)</f>
        <v/>
      </c>
      <c r="L16" s="312" t="str">
        <f>IF(ISBLANK('ARAT - Data Entry'!M14),"",'ARAT - Data Entry'!M14)</f>
        <v/>
      </c>
      <c r="M16" s="312" t="str">
        <f>IF(ISBLANK('ARAT - Data Entry'!N14),"",'ARAT - Data Entry'!N14)</f>
        <v/>
      </c>
      <c r="N16" s="312" t="str">
        <f>IF(ISBLANK('ARAT - Data Entry'!R14),"",'ARAT - Data Entry'!R14)</f>
        <v/>
      </c>
      <c r="O16" s="312" t="str">
        <f>IF(ISBLANK('ARAT - Data Entry'!T14),"",'ARAT - Data Entry'!T14)</f>
        <v/>
      </c>
      <c r="P16" s="298"/>
      <c r="Q16" s="4" t="str">
        <f t="shared" si="0"/>
        <v>No Improved Water Point/System</v>
      </c>
      <c r="R16" s="4" t="str">
        <f t="shared" si="6"/>
        <v>No Improved Water Point/System</v>
      </c>
      <c r="S16" s="5" t="str">
        <f t="shared" si="12"/>
        <v>No Improved Water Point/System</v>
      </c>
      <c r="T16" s="4" t="str">
        <f t="shared" si="13"/>
        <v>New Construction Needed</v>
      </c>
      <c r="U16" s="15">
        <f t="shared" si="7"/>
        <v>0</v>
      </c>
      <c r="V16" s="284"/>
      <c r="W16" s="291" t="str">
        <f t="shared" si="1"/>
        <v>New Construction Needed</v>
      </c>
      <c r="X16" s="292" t="str">
        <f t="shared" si="8"/>
        <v xml:space="preserve"> </v>
      </c>
      <c r="Y16" s="292" t="str">
        <f t="shared" si="9"/>
        <v>Plan For Investment and Construction</v>
      </c>
      <c r="Z16" s="285"/>
      <c r="AA16" s="290" t="str">
        <f t="shared" si="2"/>
        <v xml:space="preserve"> </v>
      </c>
      <c r="AB16" s="290" t="str">
        <f t="shared" si="10"/>
        <v xml:space="preserve"> </v>
      </c>
      <c r="AC16" s="290" t="str">
        <f t="shared" si="3"/>
        <v xml:space="preserve"> </v>
      </c>
      <c r="AD16" s="290" t="str">
        <f t="shared" si="4"/>
        <v xml:space="preserve"> </v>
      </c>
      <c r="AE16" s="290" t="str">
        <f t="shared" si="5"/>
        <v xml:space="preserve"> </v>
      </c>
      <c r="AF16" s="290" t="str">
        <f>IF(CG16=1,'ARAT - Reference Sheet'!$C$11 -(A16-CH16)," ")</f>
        <v xml:space="preserve"> </v>
      </c>
      <c r="AG16" s="290" t="str">
        <f>IF(CI16=1,'ARAT - Reference Sheet'!$C$12-(A16-CJ16)," ")</f>
        <v xml:space="preserve"> </v>
      </c>
      <c r="AH16" s="290" t="str">
        <f>IF(CK16=1,'ARAT - Reference Sheet'!$C$13-(A16-CL16)," ")</f>
        <v xml:space="preserve"> </v>
      </c>
      <c r="AI16" s="290" t="str">
        <f>IF(CM16=1,'ARAT - Reference Sheet'!$C$14-(A16-CN16)," ")</f>
        <v xml:space="preserve"> </v>
      </c>
      <c r="AJ16" s="290" t="str">
        <f>IF(CO16=1,'ARAT - Reference Sheet'!$C$15-(A16-CP16)," ")</f>
        <v xml:space="preserve"> </v>
      </c>
      <c r="AK16" s="290" t="str">
        <f>IF(CQ16=1,'ARAT - Reference Sheet'!$C$16-(A16-CR16)," ")</f>
        <v xml:space="preserve"> </v>
      </c>
      <c r="AL16" s="290" t="str">
        <f>IF(CS16=1,'ARAT - Reference Sheet'!$C$17-(A16-CT16)," ")</f>
        <v xml:space="preserve"> </v>
      </c>
      <c r="AM16" s="290" t="str">
        <f>IF(CU16=1,'ARAT - Reference Sheet'!$C$18-(A16-CV16)," ")</f>
        <v xml:space="preserve"> </v>
      </c>
      <c r="AN16" s="290" t="str">
        <f>IF(CW16=1,'ARAT - Reference Sheet'!$C$19-(A16-CX16)," ")</f>
        <v xml:space="preserve"> </v>
      </c>
      <c r="AO16" s="290" t="str">
        <f>IF(CY16=1,'ARAT - Reference Sheet'!$C$20-(A16-CZ16)," ")</f>
        <v xml:space="preserve"> </v>
      </c>
      <c r="AP16" s="290" t="str">
        <f>IF(DA16=1,'ARAT - Reference Sheet'!$C$21-(A16-DB16)," ")</f>
        <v xml:space="preserve"> </v>
      </c>
      <c r="AQ16" s="290" t="str">
        <f>IF(DC16=1,'ARAT - Reference Sheet'!$C$22-(A16-DD16)," ")</f>
        <v xml:space="preserve"> </v>
      </c>
      <c r="AR16" s="290" t="str">
        <f>IF(DE16=1,'ARAT - Reference Sheet'!$C$23-(A16-DF16)," ")</f>
        <v xml:space="preserve"> </v>
      </c>
      <c r="AS16" s="288"/>
      <c r="AT16" s="313" t="str">
        <f>IF(ISBLANK('ARAT - Data Entry'!X14),"",'ARAT - Data Entry'!X14)</f>
        <v/>
      </c>
      <c r="AU16" s="313" t="str">
        <f>IF(ISBLANK('ARAT - Data Entry'!AA14),"",'ARAT - Data Entry'!AA14)</f>
        <v/>
      </c>
      <c r="AV16" s="313" t="str">
        <f>IF(ISBLANK('ARAT - Data Entry'!AD14),"",'ARAT - Data Entry'!AD14)</f>
        <v/>
      </c>
      <c r="AW16" s="313" t="str">
        <f>IF(ISBLANK('ARAT - Data Entry'!AG14),"",'ARAT - Data Entry'!AG14)</f>
        <v/>
      </c>
      <c r="AX16" s="313" t="str">
        <f>IF(ISBLANK('ARAT - Data Entry'!AJ14),"",'ARAT - Data Entry'!AJ14)</f>
        <v/>
      </c>
      <c r="AY16" s="313" t="str">
        <f>IF(ISBLANK('ARAT - Data Entry'!AM14),"",'ARAT - Data Entry'!AM14)</f>
        <v/>
      </c>
      <c r="AZ16" s="313" t="str">
        <f>IF(ISBLANK('ARAT - Data Entry'!AP14),"",'ARAT - Data Entry'!AP14)</f>
        <v/>
      </c>
      <c r="BA16" s="313" t="str">
        <f>IF(ISBLANK('ARAT - Data Entry'!AS14),"",'ARAT - Data Entry'!AS14)</f>
        <v/>
      </c>
      <c r="BB16" s="313" t="str">
        <f>IF(ISBLANK('ARAT - Data Entry'!AV14),"",'ARAT - Data Entry'!AV14)</f>
        <v/>
      </c>
      <c r="BC16" s="313" t="str">
        <f>IF(ISBLANK('ARAT - Data Entry'!AY14),"",'ARAT - Data Entry'!AY14)</f>
        <v/>
      </c>
      <c r="BD16" s="313" t="str">
        <f>IF(ISBLANK('ARAT - Data Entry'!BB14),"",'ARAT - Data Entry'!BB14)</f>
        <v/>
      </c>
      <c r="BE16" s="313" t="str">
        <f>IF(ISBLANK('ARAT - Data Entry'!BE14),"",'ARAT - Data Entry'!BE14)</f>
        <v/>
      </c>
      <c r="BF16" s="313" t="str">
        <f>IF(ISBLANK('ARAT - Data Entry'!BF14),"",'ARAT - Data Entry'!BF14)</f>
        <v/>
      </c>
      <c r="BG16" s="313" t="str">
        <f>IF(ISBLANK('ARAT - Data Entry'!BK14),"",'ARAT - Data Entry'!BK14)</f>
        <v/>
      </c>
      <c r="BH16" s="313" t="str">
        <f>IF(ISBLANK('ARAT - Data Entry'!BL14),"",'ARAT - Data Entry'!BL14)</f>
        <v/>
      </c>
      <c r="BI16" s="313" t="str">
        <f>IF(ISBLANK('ARAT - Data Entry'!BQ14),"",'ARAT - Data Entry'!BQ14)</f>
        <v/>
      </c>
      <c r="BJ16" s="313" t="str">
        <f>IF(ISBLANK('ARAT - Data Entry'!BR14),"",'ARAT - Data Entry'!BR14)</f>
        <v/>
      </c>
      <c r="BK16" s="313" t="str">
        <f>IF(ISBLANK('ARAT - Data Entry'!BW14),"",'ARAT - Data Entry'!BW14)</f>
        <v/>
      </c>
      <c r="BL16" s="313" t="str">
        <f>IF(ISBLANK('ARAT - Data Entry'!DB14),"",'ARAT - Data Entry'!DB14)</f>
        <v/>
      </c>
      <c r="BM16" s="296"/>
      <c r="BN16" s="290">
        <f>'ARAT - Data Entry'!P14</f>
        <v>0</v>
      </c>
      <c r="BO16" s="290">
        <f>'ARAT - Data Entry'!Q14</f>
        <v>0</v>
      </c>
      <c r="BP16" s="290">
        <f>'ARAT - Data Entry'!S14</f>
        <v>0</v>
      </c>
      <c r="BQ16" s="290">
        <f>'ARAT - Data Entry'!CG14</f>
        <v>0</v>
      </c>
      <c r="BR16" s="290">
        <f>'ARAT - Data Entry'!CU14</f>
        <v>0</v>
      </c>
      <c r="BS16" s="290">
        <f>'ARAT - Data Entry'!CY14</f>
        <v>0</v>
      </c>
      <c r="BT16" s="290">
        <f>'ARAT - Data Entry'!DA14</f>
        <v>0</v>
      </c>
      <c r="BU16" s="290">
        <f t="shared" si="11"/>
        <v>0</v>
      </c>
      <c r="BV16" s="288"/>
      <c r="BW16" s="290" t="str">
        <f>IF(ISBLANK('ARAT - Data Entry'!V14),"",'ARAT - Data Entry'!V14)</f>
        <v/>
      </c>
      <c r="BX16" s="290" t="str">
        <f>IF(ISBLANK('ARAT - Data Entry'!W14),"",'ARAT - Data Entry'!W14)</f>
        <v/>
      </c>
      <c r="BY16" s="290" t="str">
        <f>IF(ISBLANK('ARAT - Data Entry'!Y14),"",'ARAT - Data Entry'!Y14)</f>
        <v/>
      </c>
      <c r="BZ16" s="290" t="str">
        <f>IF(ISBLANK('ARAT - Data Entry'!Z14),"",'ARAT - Data Entry'!Z14)</f>
        <v/>
      </c>
      <c r="CA16" s="290" t="str">
        <f>IF(ISBLANK('ARAT - Data Entry'!AB14),"",'ARAT - Data Entry'!AB14)</f>
        <v/>
      </c>
      <c r="CB16" s="290" t="str">
        <f>IF(ISBLANK('ARAT - Data Entry'!AC14),"",'ARAT - Data Entry'!AC14)</f>
        <v/>
      </c>
      <c r="CC16" s="290" t="str">
        <f>IF(ISBLANK('ARAT - Data Entry'!AE14),"",'ARAT - Data Entry'!AE14)</f>
        <v/>
      </c>
      <c r="CD16" s="290" t="str">
        <f>IF(ISBLANK('ARAT - Data Entry'!AF14),"",'ARAT - Data Entry'!AF14)</f>
        <v/>
      </c>
      <c r="CE16" s="290" t="str">
        <f>IF(ISBLANK('ARAT - Data Entry'!AH14),"",'ARAT - Data Entry'!AH14)</f>
        <v/>
      </c>
      <c r="CF16" s="290" t="str">
        <f>IF(ISBLANK('ARAT - Data Entry'!AI14),"",'ARAT - Data Entry'!AI14)</f>
        <v/>
      </c>
      <c r="CG16" s="290" t="str">
        <f>IF(ISBLANK('ARAT - Data Entry'!AK14),"",'ARAT - Data Entry'!AK14)</f>
        <v/>
      </c>
      <c r="CH16" s="290" t="str">
        <f>IF(ISBLANK('ARAT - Data Entry'!AL14),"",'ARAT - Data Entry'!AL14)</f>
        <v/>
      </c>
      <c r="CI16" s="290" t="str">
        <f>IF(ISBLANK('ARAT - Data Entry'!AN14),"",'ARAT - Data Entry'!AN14)</f>
        <v/>
      </c>
      <c r="CJ16" s="290" t="str">
        <f>IF(ISBLANK('ARAT - Data Entry'!AO14),"",'ARAT - Data Entry'!AO14)</f>
        <v/>
      </c>
      <c r="CK16" s="290" t="str">
        <f>IF(ISBLANK('ARAT - Data Entry'!AQ14),"",'ARAT - Data Entry'!AQ14)</f>
        <v/>
      </c>
      <c r="CL16" s="290" t="str">
        <f>IF(ISBLANK('ARAT - Data Entry'!AR14),"",'ARAT - Data Entry'!AR14)</f>
        <v/>
      </c>
      <c r="CM16" s="290" t="str">
        <f>IF(ISBLANK('ARAT - Data Entry'!AT14),"",'ARAT - Data Entry'!AT14)</f>
        <v/>
      </c>
      <c r="CN16" s="290" t="str">
        <f>IF(ISBLANK('ARAT - Data Entry'!AU14),"",'ARAT - Data Entry'!AU14)</f>
        <v/>
      </c>
      <c r="CO16" s="290" t="str">
        <f>IF(ISBLANK('ARAT - Data Entry'!AW14),"",'ARAT - Data Entry'!AW14)</f>
        <v/>
      </c>
      <c r="CP16" s="290" t="str">
        <f>IF(ISBLANK('ARAT - Data Entry'!AX14),"",'ARAT - Data Entry'!AX14)</f>
        <v/>
      </c>
      <c r="CQ16" s="290" t="str">
        <f>IF(ISBLANK('ARAT - Data Entry'!AZ14),"",'ARAT - Data Entry'!AZ14)</f>
        <v/>
      </c>
      <c r="CR16" s="290" t="str">
        <f>IF(ISBLANK('ARAT - Data Entry'!BA14),"",'ARAT - Data Entry'!BA14)</f>
        <v/>
      </c>
      <c r="CS16" s="290" t="str">
        <f>IF(ISBLANK('ARAT - Data Entry'!BC14),"",'ARAT - Data Entry'!BC14)</f>
        <v/>
      </c>
      <c r="CT16" s="290" t="str">
        <f>IF(ISBLANK('ARAT - Data Entry'!BD14),"",'ARAT - Data Entry'!BD14)</f>
        <v/>
      </c>
      <c r="CU16" s="290" t="str">
        <f>IF(ISBLANK('ARAT - Data Entry'!BF14),"",'ARAT - Data Entry'!BF14)</f>
        <v/>
      </c>
      <c r="CV16" s="290" t="str">
        <f>IF(ISBLANK('ARAT - Data Entry'!BG14),"",'ARAT - Data Entry'!BG14)</f>
        <v/>
      </c>
      <c r="CW16" s="290" t="str">
        <f>IF(ISBLANK('ARAT - Data Entry'!BI14),"",'ARAT - Data Entry'!BI14)</f>
        <v/>
      </c>
      <c r="CX16" s="290" t="str">
        <f>IF(ISBLANK('ARAT - Data Entry'!BJ14),"",'ARAT - Data Entry'!BJ14)</f>
        <v/>
      </c>
      <c r="CY16" s="290" t="str">
        <f>IF(ISBLANK('ARAT - Data Entry'!BL14),"",'ARAT - Data Entry'!BL14)</f>
        <v/>
      </c>
      <c r="CZ16" s="290" t="str">
        <f>IF(ISBLANK('ARAT - Data Entry'!BM14),"",'ARAT - Data Entry'!BM14)</f>
        <v/>
      </c>
      <c r="DA16" s="290" t="str">
        <f>IF(ISBLANK('ARAT - Data Entry'!BO14),"",'ARAT - Data Entry'!BO14)</f>
        <v/>
      </c>
      <c r="DB16" s="290" t="str">
        <f>IF(ISBLANK('ARAT - Data Entry'!BP14),"",'ARAT - Data Entry'!BP14)</f>
        <v/>
      </c>
      <c r="DC16" s="290" t="str">
        <f>IF(ISBLANK('ARAT - Data Entry'!BR14),"",'ARAT - Data Entry'!BR14)</f>
        <v/>
      </c>
      <c r="DD16" s="290" t="str">
        <f>IF(ISBLANK('ARAT - Data Entry'!BS14),"",'ARAT - Data Entry'!BS14)</f>
        <v/>
      </c>
      <c r="DE16" s="290" t="str">
        <f>IF(ISBLANK('ARAT - Data Entry'!BU14),"",'ARAT - Data Entry'!BU14)</f>
        <v/>
      </c>
      <c r="DF16" s="290" t="str">
        <f>IF(ISBLANK('ARAT - Data Entry'!BV14),"",'ARAT - Data Entry'!BV14)</f>
        <v/>
      </c>
      <c r="DG16" s="290" t="str">
        <f>IF(ISBLANK('ARAT - Data Entry'!CZ14),"",'ARAT - Data Entry'!CZ14)</f>
        <v/>
      </c>
    </row>
    <row r="17" spans="1:111" x14ac:dyDescent="0.25">
      <c r="A17" s="312" t="str">
        <f>IF(ISBLANK('ARAT - Data Entry'!A15),"",'ARAT - Data Entry'!A15)</f>
        <v/>
      </c>
      <c r="B17" s="312" t="str">
        <f>IF(ISBLANK('ARAT - Data Entry'!C15),"",'ARAT - Data Entry'!C15)</f>
        <v/>
      </c>
      <c r="C17" s="357" t="str">
        <f>IF(ISBLANK('ARAT - Data Entry'!D15),"",'ARAT - Data Entry'!D15)</f>
        <v/>
      </c>
      <c r="D17" s="357" t="str">
        <f>IF(ISBLANK('ARAT - Data Entry'!E15),"",'ARAT - Data Entry'!E15)</f>
        <v/>
      </c>
      <c r="E17" s="357" t="str">
        <f>IF(ISBLANK('ARAT - Data Entry'!F15),"",'ARAT - Data Entry'!F15)</f>
        <v/>
      </c>
      <c r="F17" s="357" t="str">
        <f>IF(ISBLANK('ARAT - Data Entry'!G15),"",'ARAT - Data Entry'!G15)</f>
        <v/>
      </c>
      <c r="G17" s="357" t="str">
        <f>IF(ISBLANK('ARAT - Data Entry'!H15),"",'ARAT - Data Entry'!H15)</f>
        <v/>
      </c>
      <c r="H17" s="357" t="str">
        <f>IF(ISBLANK('ARAT - Data Entry'!I15),"",'ARAT - Data Entry'!I15)</f>
        <v/>
      </c>
      <c r="I17" s="357" t="str">
        <f>IF(ISBLANK('ARAT - Data Entry'!J15),"",'ARAT - Data Entry'!J15)</f>
        <v/>
      </c>
      <c r="J17" s="357" t="str">
        <f>IF(ISBLANK('ARAT - Data Entry'!K15),"",'ARAT - Data Entry'!K15)</f>
        <v/>
      </c>
      <c r="K17" s="312" t="str">
        <f>IF(ISBLANK('ARAT - Data Entry'!L15),"",'ARAT - Data Entry'!L15)</f>
        <v/>
      </c>
      <c r="L17" s="312" t="str">
        <f>IF(ISBLANK('ARAT - Data Entry'!M15),"",'ARAT - Data Entry'!M15)</f>
        <v/>
      </c>
      <c r="M17" s="312" t="str">
        <f>IF(ISBLANK('ARAT - Data Entry'!N15),"",'ARAT - Data Entry'!N15)</f>
        <v/>
      </c>
      <c r="N17" s="312" t="str">
        <f>IF(ISBLANK('ARAT - Data Entry'!R15),"",'ARAT - Data Entry'!R15)</f>
        <v/>
      </c>
      <c r="O17" s="312" t="str">
        <f>IF(ISBLANK('ARAT - Data Entry'!T15),"",'ARAT - Data Entry'!T15)</f>
        <v/>
      </c>
      <c r="P17" s="298"/>
      <c r="Q17" s="4" t="str">
        <f t="shared" si="0"/>
        <v>No Improved Water Point/System</v>
      </c>
      <c r="R17" s="4" t="str">
        <f t="shared" si="6"/>
        <v>No Improved Water Point/System</v>
      </c>
      <c r="S17" s="5" t="str">
        <f t="shared" si="12"/>
        <v>No Improved Water Point/System</v>
      </c>
      <c r="T17" s="4" t="str">
        <f t="shared" si="13"/>
        <v>New Construction Needed</v>
      </c>
      <c r="U17" s="15">
        <f t="shared" si="7"/>
        <v>0</v>
      </c>
      <c r="V17" s="284"/>
      <c r="W17" s="291" t="str">
        <f t="shared" si="1"/>
        <v>New Construction Needed</v>
      </c>
      <c r="X17" s="292" t="str">
        <f t="shared" si="8"/>
        <v xml:space="preserve"> </v>
      </c>
      <c r="Y17" s="292" t="str">
        <f t="shared" si="9"/>
        <v>Plan For Investment and Construction</v>
      </c>
      <c r="Z17" s="285"/>
      <c r="AA17" s="290" t="str">
        <f t="shared" si="2"/>
        <v xml:space="preserve"> </v>
      </c>
      <c r="AB17" s="290" t="str">
        <f t="shared" si="10"/>
        <v xml:space="preserve"> </v>
      </c>
      <c r="AC17" s="290" t="str">
        <f t="shared" si="3"/>
        <v xml:space="preserve"> </v>
      </c>
      <c r="AD17" s="290" t="str">
        <f t="shared" si="4"/>
        <v xml:space="preserve"> </v>
      </c>
      <c r="AE17" s="290" t="str">
        <f t="shared" si="5"/>
        <v xml:space="preserve"> </v>
      </c>
      <c r="AF17" s="290" t="str">
        <f>IF(CG17=1,'ARAT - Reference Sheet'!$C$11 -(A17-CH17)," ")</f>
        <v xml:space="preserve"> </v>
      </c>
      <c r="AG17" s="290" t="str">
        <f>IF(CI17=1,'ARAT - Reference Sheet'!$C$12-(A17-CJ17)," ")</f>
        <v xml:space="preserve"> </v>
      </c>
      <c r="AH17" s="290" t="str">
        <f>IF(CK17=1,'ARAT - Reference Sheet'!$C$13-(A17-CL17)," ")</f>
        <v xml:space="preserve"> </v>
      </c>
      <c r="AI17" s="290" t="str">
        <f>IF(CM17=1,'ARAT - Reference Sheet'!$C$14-(A17-CN17)," ")</f>
        <v xml:space="preserve"> </v>
      </c>
      <c r="AJ17" s="290" t="str">
        <f>IF(CO17=1,'ARAT - Reference Sheet'!$C$15-(A17-CP17)," ")</f>
        <v xml:space="preserve"> </v>
      </c>
      <c r="AK17" s="290" t="str">
        <f>IF(CQ17=1,'ARAT - Reference Sheet'!$C$16-(A17-CR17)," ")</f>
        <v xml:space="preserve"> </v>
      </c>
      <c r="AL17" s="290" t="str">
        <f>IF(CS17=1,'ARAT - Reference Sheet'!$C$17-(A17-CT17)," ")</f>
        <v xml:space="preserve"> </v>
      </c>
      <c r="AM17" s="290" t="str">
        <f>IF(CU17=1,'ARAT - Reference Sheet'!$C$18-(A17-CV17)," ")</f>
        <v xml:space="preserve"> </v>
      </c>
      <c r="AN17" s="290" t="str">
        <f>IF(CW17=1,'ARAT - Reference Sheet'!$C$19-(A17-CX17)," ")</f>
        <v xml:space="preserve"> </v>
      </c>
      <c r="AO17" s="290" t="str">
        <f>IF(CY17=1,'ARAT - Reference Sheet'!$C$20-(A17-CZ17)," ")</f>
        <v xml:space="preserve"> </v>
      </c>
      <c r="AP17" s="290" t="str">
        <f>IF(DA17=1,'ARAT - Reference Sheet'!$C$21-(A17-DB17)," ")</f>
        <v xml:space="preserve"> </v>
      </c>
      <c r="AQ17" s="290" t="str">
        <f>IF(DC17=1,'ARAT - Reference Sheet'!$C$22-(A17-DD17)," ")</f>
        <v xml:space="preserve"> </v>
      </c>
      <c r="AR17" s="290" t="str">
        <f>IF(DE17=1,'ARAT - Reference Sheet'!$C$23-(A17-DF17)," ")</f>
        <v xml:space="preserve"> </v>
      </c>
      <c r="AS17" s="288"/>
      <c r="AT17" s="313" t="str">
        <f>IF(ISBLANK('ARAT - Data Entry'!X15),"",'ARAT - Data Entry'!X15)</f>
        <v/>
      </c>
      <c r="AU17" s="313" t="str">
        <f>IF(ISBLANK('ARAT - Data Entry'!AA15),"",'ARAT - Data Entry'!AA15)</f>
        <v/>
      </c>
      <c r="AV17" s="313" t="str">
        <f>IF(ISBLANK('ARAT - Data Entry'!AD15),"",'ARAT - Data Entry'!AD15)</f>
        <v/>
      </c>
      <c r="AW17" s="313" t="str">
        <f>IF(ISBLANK('ARAT - Data Entry'!AG15),"",'ARAT - Data Entry'!AG15)</f>
        <v/>
      </c>
      <c r="AX17" s="313" t="str">
        <f>IF(ISBLANK('ARAT - Data Entry'!AJ15),"",'ARAT - Data Entry'!AJ15)</f>
        <v/>
      </c>
      <c r="AY17" s="313" t="str">
        <f>IF(ISBLANK('ARAT - Data Entry'!AM15),"",'ARAT - Data Entry'!AM15)</f>
        <v/>
      </c>
      <c r="AZ17" s="313" t="str">
        <f>IF(ISBLANK('ARAT - Data Entry'!AP15),"",'ARAT - Data Entry'!AP15)</f>
        <v/>
      </c>
      <c r="BA17" s="313" t="str">
        <f>IF(ISBLANK('ARAT - Data Entry'!AS15),"",'ARAT - Data Entry'!AS15)</f>
        <v/>
      </c>
      <c r="BB17" s="313" t="str">
        <f>IF(ISBLANK('ARAT - Data Entry'!AV15),"",'ARAT - Data Entry'!AV15)</f>
        <v/>
      </c>
      <c r="BC17" s="313" t="str">
        <f>IF(ISBLANK('ARAT - Data Entry'!AY15),"",'ARAT - Data Entry'!AY15)</f>
        <v/>
      </c>
      <c r="BD17" s="313" t="str">
        <f>IF(ISBLANK('ARAT - Data Entry'!BB15),"",'ARAT - Data Entry'!BB15)</f>
        <v/>
      </c>
      <c r="BE17" s="313" t="str">
        <f>IF(ISBLANK('ARAT - Data Entry'!BE15),"",'ARAT - Data Entry'!BE15)</f>
        <v/>
      </c>
      <c r="BF17" s="313" t="str">
        <f>IF(ISBLANK('ARAT - Data Entry'!BF15),"",'ARAT - Data Entry'!BF15)</f>
        <v/>
      </c>
      <c r="BG17" s="313" t="str">
        <f>IF(ISBLANK('ARAT - Data Entry'!BK15),"",'ARAT - Data Entry'!BK15)</f>
        <v/>
      </c>
      <c r="BH17" s="313" t="str">
        <f>IF(ISBLANK('ARAT - Data Entry'!BL15),"",'ARAT - Data Entry'!BL15)</f>
        <v/>
      </c>
      <c r="BI17" s="313" t="str">
        <f>IF(ISBLANK('ARAT - Data Entry'!BQ15),"",'ARAT - Data Entry'!BQ15)</f>
        <v/>
      </c>
      <c r="BJ17" s="313" t="str">
        <f>IF(ISBLANK('ARAT - Data Entry'!BR15),"",'ARAT - Data Entry'!BR15)</f>
        <v/>
      </c>
      <c r="BK17" s="313" t="str">
        <f>IF(ISBLANK('ARAT - Data Entry'!BW15),"",'ARAT - Data Entry'!BW15)</f>
        <v/>
      </c>
      <c r="BL17" s="313" t="str">
        <f>IF(ISBLANK('ARAT - Data Entry'!DB15),"",'ARAT - Data Entry'!DB15)</f>
        <v/>
      </c>
      <c r="BM17" s="296"/>
      <c r="BN17" s="290">
        <f>'ARAT - Data Entry'!P15</f>
        <v>0</v>
      </c>
      <c r="BO17" s="290">
        <f>'ARAT - Data Entry'!Q15</f>
        <v>0</v>
      </c>
      <c r="BP17" s="290">
        <f>'ARAT - Data Entry'!S15</f>
        <v>0</v>
      </c>
      <c r="BQ17" s="290">
        <f>'ARAT - Data Entry'!CG15</f>
        <v>0</v>
      </c>
      <c r="BR17" s="290">
        <f>'ARAT - Data Entry'!CU15</f>
        <v>0</v>
      </c>
      <c r="BS17" s="290">
        <f>'ARAT - Data Entry'!CY15</f>
        <v>0</v>
      </c>
      <c r="BT17" s="290">
        <f>'ARAT - Data Entry'!DA15</f>
        <v>0</v>
      </c>
      <c r="BU17" s="290">
        <f t="shared" si="11"/>
        <v>0</v>
      </c>
      <c r="BV17" s="288"/>
      <c r="BW17" s="290" t="str">
        <f>IF(ISBLANK('ARAT - Data Entry'!V15),"",'ARAT - Data Entry'!V15)</f>
        <v/>
      </c>
      <c r="BX17" s="290" t="str">
        <f>IF(ISBLANK('ARAT - Data Entry'!W15),"",'ARAT - Data Entry'!W15)</f>
        <v/>
      </c>
      <c r="BY17" s="290" t="str">
        <f>IF(ISBLANK('ARAT - Data Entry'!Y15),"",'ARAT - Data Entry'!Y15)</f>
        <v/>
      </c>
      <c r="BZ17" s="290" t="str">
        <f>IF(ISBLANK('ARAT - Data Entry'!Z15),"",'ARAT - Data Entry'!Z15)</f>
        <v/>
      </c>
      <c r="CA17" s="290" t="str">
        <f>IF(ISBLANK('ARAT - Data Entry'!AB15),"",'ARAT - Data Entry'!AB15)</f>
        <v/>
      </c>
      <c r="CB17" s="290" t="str">
        <f>IF(ISBLANK('ARAT - Data Entry'!AC15),"",'ARAT - Data Entry'!AC15)</f>
        <v/>
      </c>
      <c r="CC17" s="290" t="str">
        <f>IF(ISBLANK('ARAT - Data Entry'!AE15),"",'ARAT - Data Entry'!AE15)</f>
        <v/>
      </c>
      <c r="CD17" s="290" t="str">
        <f>IF(ISBLANK('ARAT - Data Entry'!AF15),"",'ARAT - Data Entry'!AF15)</f>
        <v/>
      </c>
      <c r="CE17" s="290" t="str">
        <f>IF(ISBLANK('ARAT - Data Entry'!AH15),"",'ARAT - Data Entry'!AH15)</f>
        <v/>
      </c>
      <c r="CF17" s="290" t="str">
        <f>IF(ISBLANK('ARAT - Data Entry'!AI15),"",'ARAT - Data Entry'!AI15)</f>
        <v/>
      </c>
      <c r="CG17" s="290" t="str">
        <f>IF(ISBLANK('ARAT - Data Entry'!AK15),"",'ARAT - Data Entry'!AK15)</f>
        <v/>
      </c>
      <c r="CH17" s="290" t="str">
        <f>IF(ISBLANK('ARAT - Data Entry'!AL15),"",'ARAT - Data Entry'!AL15)</f>
        <v/>
      </c>
      <c r="CI17" s="290" t="str">
        <f>IF(ISBLANK('ARAT - Data Entry'!AN15),"",'ARAT - Data Entry'!AN15)</f>
        <v/>
      </c>
      <c r="CJ17" s="290" t="str">
        <f>IF(ISBLANK('ARAT - Data Entry'!AO15),"",'ARAT - Data Entry'!AO15)</f>
        <v/>
      </c>
      <c r="CK17" s="290" t="str">
        <f>IF(ISBLANK('ARAT - Data Entry'!AQ15),"",'ARAT - Data Entry'!AQ15)</f>
        <v/>
      </c>
      <c r="CL17" s="290" t="str">
        <f>IF(ISBLANK('ARAT - Data Entry'!AR15),"",'ARAT - Data Entry'!AR15)</f>
        <v/>
      </c>
      <c r="CM17" s="290" t="str">
        <f>IF(ISBLANK('ARAT - Data Entry'!AT15),"",'ARAT - Data Entry'!AT15)</f>
        <v/>
      </c>
      <c r="CN17" s="290" t="str">
        <f>IF(ISBLANK('ARAT - Data Entry'!AU15),"",'ARAT - Data Entry'!AU15)</f>
        <v/>
      </c>
      <c r="CO17" s="290" t="str">
        <f>IF(ISBLANK('ARAT - Data Entry'!AW15),"",'ARAT - Data Entry'!AW15)</f>
        <v/>
      </c>
      <c r="CP17" s="290" t="str">
        <f>IF(ISBLANK('ARAT - Data Entry'!AX15),"",'ARAT - Data Entry'!AX15)</f>
        <v/>
      </c>
      <c r="CQ17" s="290" t="str">
        <f>IF(ISBLANK('ARAT - Data Entry'!AZ15),"",'ARAT - Data Entry'!AZ15)</f>
        <v/>
      </c>
      <c r="CR17" s="290" t="str">
        <f>IF(ISBLANK('ARAT - Data Entry'!BA15),"",'ARAT - Data Entry'!BA15)</f>
        <v/>
      </c>
      <c r="CS17" s="290" t="str">
        <f>IF(ISBLANK('ARAT - Data Entry'!BC15),"",'ARAT - Data Entry'!BC15)</f>
        <v/>
      </c>
      <c r="CT17" s="290" t="str">
        <f>IF(ISBLANK('ARAT - Data Entry'!BD15),"",'ARAT - Data Entry'!BD15)</f>
        <v/>
      </c>
      <c r="CU17" s="290" t="str">
        <f>IF(ISBLANK('ARAT - Data Entry'!BF15),"",'ARAT - Data Entry'!BF15)</f>
        <v/>
      </c>
      <c r="CV17" s="290" t="str">
        <f>IF(ISBLANK('ARAT - Data Entry'!BG15),"",'ARAT - Data Entry'!BG15)</f>
        <v/>
      </c>
      <c r="CW17" s="290" t="str">
        <f>IF(ISBLANK('ARAT - Data Entry'!BI15),"",'ARAT - Data Entry'!BI15)</f>
        <v/>
      </c>
      <c r="CX17" s="290" t="str">
        <f>IF(ISBLANK('ARAT - Data Entry'!BJ15),"",'ARAT - Data Entry'!BJ15)</f>
        <v/>
      </c>
      <c r="CY17" s="290" t="str">
        <f>IF(ISBLANK('ARAT - Data Entry'!BL15),"",'ARAT - Data Entry'!BL15)</f>
        <v/>
      </c>
      <c r="CZ17" s="290" t="str">
        <f>IF(ISBLANK('ARAT - Data Entry'!BM15),"",'ARAT - Data Entry'!BM15)</f>
        <v/>
      </c>
      <c r="DA17" s="290" t="str">
        <f>IF(ISBLANK('ARAT - Data Entry'!BO15),"",'ARAT - Data Entry'!BO15)</f>
        <v/>
      </c>
      <c r="DB17" s="290" t="str">
        <f>IF(ISBLANK('ARAT - Data Entry'!BP15),"",'ARAT - Data Entry'!BP15)</f>
        <v/>
      </c>
      <c r="DC17" s="290" t="str">
        <f>IF(ISBLANK('ARAT - Data Entry'!BR15),"",'ARAT - Data Entry'!BR15)</f>
        <v/>
      </c>
      <c r="DD17" s="290" t="str">
        <f>IF(ISBLANK('ARAT - Data Entry'!BS15),"",'ARAT - Data Entry'!BS15)</f>
        <v/>
      </c>
      <c r="DE17" s="290" t="str">
        <f>IF(ISBLANK('ARAT - Data Entry'!BU15),"",'ARAT - Data Entry'!BU15)</f>
        <v/>
      </c>
      <c r="DF17" s="290" t="str">
        <f>IF(ISBLANK('ARAT - Data Entry'!BV15),"",'ARAT - Data Entry'!BV15)</f>
        <v/>
      </c>
      <c r="DG17" s="290" t="str">
        <f>IF(ISBLANK('ARAT - Data Entry'!CZ15),"",'ARAT - Data Entry'!CZ15)</f>
        <v/>
      </c>
    </row>
    <row r="18" spans="1:111" x14ac:dyDescent="0.25">
      <c r="A18" s="312" t="str">
        <f>IF(ISBLANK('ARAT - Data Entry'!A16),"",'ARAT - Data Entry'!A16)</f>
        <v/>
      </c>
      <c r="B18" s="312" t="str">
        <f>IF(ISBLANK('ARAT - Data Entry'!C16),"",'ARAT - Data Entry'!C16)</f>
        <v/>
      </c>
      <c r="C18" s="357" t="str">
        <f>IF(ISBLANK('ARAT - Data Entry'!D16),"",'ARAT - Data Entry'!D16)</f>
        <v/>
      </c>
      <c r="D18" s="357" t="str">
        <f>IF(ISBLANK('ARAT - Data Entry'!E16),"",'ARAT - Data Entry'!E16)</f>
        <v/>
      </c>
      <c r="E18" s="357" t="str">
        <f>IF(ISBLANK('ARAT - Data Entry'!F16),"",'ARAT - Data Entry'!F16)</f>
        <v/>
      </c>
      <c r="F18" s="357" t="str">
        <f>IF(ISBLANK('ARAT - Data Entry'!G16),"",'ARAT - Data Entry'!G16)</f>
        <v/>
      </c>
      <c r="G18" s="357" t="str">
        <f>IF(ISBLANK('ARAT - Data Entry'!H16),"",'ARAT - Data Entry'!H16)</f>
        <v/>
      </c>
      <c r="H18" s="357" t="str">
        <f>IF(ISBLANK('ARAT - Data Entry'!I16),"",'ARAT - Data Entry'!I16)</f>
        <v/>
      </c>
      <c r="I18" s="357" t="str">
        <f>IF(ISBLANK('ARAT - Data Entry'!J16),"",'ARAT - Data Entry'!J16)</f>
        <v/>
      </c>
      <c r="J18" s="357" t="str">
        <f>IF(ISBLANK('ARAT - Data Entry'!K16),"",'ARAT - Data Entry'!K16)</f>
        <v/>
      </c>
      <c r="K18" s="312" t="str">
        <f>IF(ISBLANK('ARAT - Data Entry'!L16),"",'ARAT - Data Entry'!L16)</f>
        <v/>
      </c>
      <c r="L18" s="312" t="str">
        <f>IF(ISBLANK('ARAT - Data Entry'!M16),"",'ARAT - Data Entry'!M16)</f>
        <v/>
      </c>
      <c r="M18" s="312" t="str">
        <f>IF(ISBLANK('ARAT - Data Entry'!N16),"",'ARAT - Data Entry'!N16)</f>
        <v/>
      </c>
      <c r="N18" s="312" t="str">
        <f>IF(ISBLANK('ARAT - Data Entry'!R16),"",'ARAT - Data Entry'!R16)</f>
        <v/>
      </c>
      <c r="O18" s="312" t="str">
        <f>IF(ISBLANK('ARAT - Data Entry'!T16),"",'ARAT - Data Entry'!T16)</f>
        <v/>
      </c>
      <c r="P18" s="298"/>
      <c r="Q18" s="4" t="str">
        <f t="shared" si="0"/>
        <v>No Improved Water Point/System</v>
      </c>
      <c r="R18" s="4" t="str">
        <f t="shared" si="6"/>
        <v>No Improved Water Point/System</v>
      </c>
      <c r="S18" s="5" t="str">
        <f t="shared" si="12"/>
        <v>No Improved Water Point/System</v>
      </c>
      <c r="T18" s="4" t="str">
        <f t="shared" si="13"/>
        <v>New Construction Needed</v>
      </c>
      <c r="U18" s="15">
        <f t="shared" si="7"/>
        <v>0</v>
      </c>
      <c r="V18" s="284"/>
      <c r="W18" s="291" t="str">
        <f t="shared" si="1"/>
        <v>New Construction Needed</v>
      </c>
      <c r="X18" s="292" t="str">
        <f t="shared" si="8"/>
        <v xml:space="preserve"> </v>
      </c>
      <c r="Y18" s="292" t="str">
        <f t="shared" si="9"/>
        <v>Plan For Investment and Construction</v>
      </c>
      <c r="Z18" s="285"/>
      <c r="AA18" s="290" t="str">
        <f t="shared" si="2"/>
        <v xml:space="preserve"> </v>
      </c>
      <c r="AB18" s="290" t="str">
        <f t="shared" si="10"/>
        <v xml:space="preserve"> </v>
      </c>
      <c r="AC18" s="290" t="str">
        <f t="shared" si="3"/>
        <v xml:space="preserve"> </v>
      </c>
      <c r="AD18" s="290" t="str">
        <f t="shared" si="4"/>
        <v xml:space="preserve"> </v>
      </c>
      <c r="AE18" s="290" t="str">
        <f t="shared" si="5"/>
        <v xml:space="preserve"> </v>
      </c>
      <c r="AF18" s="290" t="str">
        <f>IF(CG18=1,'ARAT - Reference Sheet'!$C$11 -(A18-CH18)," ")</f>
        <v xml:space="preserve"> </v>
      </c>
      <c r="AG18" s="290" t="str">
        <f>IF(CI18=1,'ARAT - Reference Sheet'!$C$12-(A18-CJ18)," ")</f>
        <v xml:space="preserve"> </v>
      </c>
      <c r="AH18" s="290" t="str">
        <f>IF(CK18=1,'ARAT - Reference Sheet'!$C$13-(A18-CL18)," ")</f>
        <v xml:space="preserve"> </v>
      </c>
      <c r="AI18" s="290" t="str">
        <f>IF(CM18=1,'ARAT - Reference Sheet'!$C$14-(A18-CN18)," ")</f>
        <v xml:space="preserve"> </v>
      </c>
      <c r="AJ18" s="290" t="str">
        <f>IF(CO18=1,'ARAT - Reference Sheet'!$C$15-(A18-CP18)," ")</f>
        <v xml:space="preserve"> </v>
      </c>
      <c r="AK18" s="290" t="str">
        <f>IF(CQ18=1,'ARAT - Reference Sheet'!$C$16-(A18-CR18)," ")</f>
        <v xml:space="preserve"> </v>
      </c>
      <c r="AL18" s="290" t="str">
        <f>IF(CS18=1,'ARAT - Reference Sheet'!$C$17-(A18-CT18)," ")</f>
        <v xml:space="preserve"> </v>
      </c>
      <c r="AM18" s="290" t="str">
        <f>IF(CU18=1,'ARAT - Reference Sheet'!$C$18-(A18-CV18)," ")</f>
        <v xml:space="preserve"> </v>
      </c>
      <c r="AN18" s="290" t="str">
        <f>IF(CW18=1,'ARAT - Reference Sheet'!$C$19-(A18-CX18)," ")</f>
        <v xml:space="preserve"> </v>
      </c>
      <c r="AO18" s="290" t="str">
        <f>IF(CY18=1,'ARAT - Reference Sheet'!$C$20-(A18-CZ18)," ")</f>
        <v xml:space="preserve"> </v>
      </c>
      <c r="AP18" s="290" t="str">
        <f>IF(DA18=1,'ARAT - Reference Sheet'!$C$21-(A18-DB18)," ")</f>
        <v xml:space="preserve"> </v>
      </c>
      <c r="AQ18" s="290" t="str">
        <f>IF(DC18=1,'ARAT - Reference Sheet'!$C$22-(A18-DD18)," ")</f>
        <v xml:space="preserve"> </v>
      </c>
      <c r="AR18" s="290" t="str">
        <f>IF(DE18=1,'ARAT - Reference Sheet'!$C$23-(A18-DF18)," ")</f>
        <v xml:space="preserve"> </v>
      </c>
      <c r="AS18" s="288"/>
      <c r="AT18" s="313" t="str">
        <f>IF(ISBLANK('ARAT - Data Entry'!X16),"",'ARAT - Data Entry'!X16)</f>
        <v/>
      </c>
      <c r="AU18" s="313" t="str">
        <f>IF(ISBLANK('ARAT - Data Entry'!AA16),"",'ARAT - Data Entry'!AA16)</f>
        <v/>
      </c>
      <c r="AV18" s="313" t="str">
        <f>IF(ISBLANK('ARAT - Data Entry'!AD16),"",'ARAT - Data Entry'!AD16)</f>
        <v/>
      </c>
      <c r="AW18" s="313" t="str">
        <f>IF(ISBLANK('ARAT - Data Entry'!AG16),"",'ARAT - Data Entry'!AG16)</f>
        <v/>
      </c>
      <c r="AX18" s="313" t="str">
        <f>IF(ISBLANK('ARAT - Data Entry'!AJ16),"",'ARAT - Data Entry'!AJ16)</f>
        <v/>
      </c>
      <c r="AY18" s="313" t="str">
        <f>IF(ISBLANK('ARAT - Data Entry'!AM16),"",'ARAT - Data Entry'!AM16)</f>
        <v/>
      </c>
      <c r="AZ18" s="313" t="str">
        <f>IF(ISBLANK('ARAT - Data Entry'!AP16),"",'ARAT - Data Entry'!AP16)</f>
        <v/>
      </c>
      <c r="BA18" s="313" t="str">
        <f>IF(ISBLANK('ARAT - Data Entry'!AS16),"",'ARAT - Data Entry'!AS16)</f>
        <v/>
      </c>
      <c r="BB18" s="313" t="str">
        <f>IF(ISBLANK('ARAT - Data Entry'!AV16),"",'ARAT - Data Entry'!AV16)</f>
        <v/>
      </c>
      <c r="BC18" s="313" t="str">
        <f>IF(ISBLANK('ARAT - Data Entry'!AY16),"",'ARAT - Data Entry'!AY16)</f>
        <v/>
      </c>
      <c r="BD18" s="313" t="str">
        <f>IF(ISBLANK('ARAT - Data Entry'!BB16),"",'ARAT - Data Entry'!BB16)</f>
        <v/>
      </c>
      <c r="BE18" s="313" t="str">
        <f>IF(ISBLANK('ARAT - Data Entry'!BE16),"",'ARAT - Data Entry'!BE16)</f>
        <v/>
      </c>
      <c r="BF18" s="313" t="str">
        <f>IF(ISBLANK('ARAT - Data Entry'!BF16),"",'ARAT - Data Entry'!BF16)</f>
        <v/>
      </c>
      <c r="BG18" s="313" t="str">
        <f>IF(ISBLANK('ARAT - Data Entry'!BK16),"",'ARAT - Data Entry'!BK16)</f>
        <v/>
      </c>
      <c r="BH18" s="313" t="str">
        <f>IF(ISBLANK('ARAT - Data Entry'!BL16),"",'ARAT - Data Entry'!BL16)</f>
        <v/>
      </c>
      <c r="BI18" s="313" t="str">
        <f>IF(ISBLANK('ARAT - Data Entry'!BQ16),"",'ARAT - Data Entry'!BQ16)</f>
        <v/>
      </c>
      <c r="BJ18" s="313" t="str">
        <f>IF(ISBLANK('ARAT - Data Entry'!BR16),"",'ARAT - Data Entry'!BR16)</f>
        <v/>
      </c>
      <c r="BK18" s="313" t="str">
        <f>IF(ISBLANK('ARAT - Data Entry'!BW16),"",'ARAT - Data Entry'!BW16)</f>
        <v/>
      </c>
      <c r="BL18" s="313" t="str">
        <f>IF(ISBLANK('ARAT - Data Entry'!DB16),"",'ARAT - Data Entry'!DB16)</f>
        <v/>
      </c>
      <c r="BM18" s="296"/>
      <c r="BN18" s="290">
        <f>'ARAT - Data Entry'!P16</f>
        <v>0</v>
      </c>
      <c r="BO18" s="290">
        <f>'ARAT - Data Entry'!Q16</f>
        <v>0</v>
      </c>
      <c r="BP18" s="290">
        <f>'ARAT - Data Entry'!S16</f>
        <v>0</v>
      </c>
      <c r="BQ18" s="290">
        <f>'ARAT - Data Entry'!CG16</f>
        <v>0</v>
      </c>
      <c r="BR18" s="290">
        <f>'ARAT - Data Entry'!CU16</f>
        <v>0</v>
      </c>
      <c r="BS18" s="290">
        <f>'ARAT - Data Entry'!CY16</f>
        <v>0</v>
      </c>
      <c r="BT18" s="290">
        <f>'ARAT - Data Entry'!DA16</f>
        <v>0</v>
      </c>
      <c r="BU18" s="290">
        <f t="shared" si="11"/>
        <v>0</v>
      </c>
      <c r="BV18" s="288"/>
      <c r="BW18" s="290" t="str">
        <f>IF(ISBLANK('ARAT - Data Entry'!V16),"",'ARAT - Data Entry'!V16)</f>
        <v/>
      </c>
      <c r="BX18" s="290" t="str">
        <f>IF(ISBLANK('ARAT - Data Entry'!W16),"",'ARAT - Data Entry'!W16)</f>
        <v/>
      </c>
      <c r="BY18" s="290" t="str">
        <f>IF(ISBLANK('ARAT - Data Entry'!Y16),"",'ARAT - Data Entry'!Y16)</f>
        <v/>
      </c>
      <c r="BZ18" s="290" t="str">
        <f>IF(ISBLANK('ARAT - Data Entry'!Z16),"",'ARAT - Data Entry'!Z16)</f>
        <v/>
      </c>
      <c r="CA18" s="290" t="str">
        <f>IF(ISBLANK('ARAT - Data Entry'!AB16),"",'ARAT - Data Entry'!AB16)</f>
        <v/>
      </c>
      <c r="CB18" s="290" t="str">
        <f>IF(ISBLANK('ARAT - Data Entry'!AC16),"",'ARAT - Data Entry'!AC16)</f>
        <v/>
      </c>
      <c r="CC18" s="290" t="str">
        <f>IF(ISBLANK('ARAT - Data Entry'!AE16),"",'ARAT - Data Entry'!AE16)</f>
        <v/>
      </c>
      <c r="CD18" s="290" t="str">
        <f>IF(ISBLANK('ARAT - Data Entry'!AF16),"",'ARAT - Data Entry'!AF16)</f>
        <v/>
      </c>
      <c r="CE18" s="290" t="str">
        <f>IF(ISBLANK('ARAT - Data Entry'!AH16),"",'ARAT - Data Entry'!AH16)</f>
        <v/>
      </c>
      <c r="CF18" s="290" t="str">
        <f>IF(ISBLANK('ARAT - Data Entry'!AI16),"",'ARAT - Data Entry'!AI16)</f>
        <v/>
      </c>
      <c r="CG18" s="290" t="str">
        <f>IF(ISBLANK('ARAT - Data Entry'!AK16),"",'ARAT - Data Entry'!AK16)</f>
        <v/>
      </c>
      <c r="CH18" s="290" t="str">
        <f>IF(ISBLANK('ARAT - Data Entry'!AL16),"",'ARAT - Data Entry'!AL16)</f>
        <v/>
      </c>
      <c r="CI18" s="290" t="str">
        <f>IF(ISBLANK('ARAT - Data Entry'!AN16),"",'ARAT - Data Entry'!AN16)</f>
        <v/>
      </c>
      <c r="CJ18" s="290" t="str">
        <f>IF(ISBLANK('ARAT - Data Entry'!AO16),"",'ARAT - Data Entry'!AO16)</f>
        <v/>
      </c>
      <c r="CK18" s="290" t="str">
        <f>IF(ISBLANK('ARAT - Data Entry'!AQ16),"",'ARAT - Data Entry'!AQ16)</f>
        <v/>
      </c>
      <c r="CL18" s="290" t="str">
        <f>IF(ISBLANK('ARAT - Data Entry'!AR16),"",'ARAT - Data Entry'!AR16)</f>
        <v/>
      </c>
      <c r="CM18" s="290" t="str">
        <f>IF(ISBLANK('ARAT - Data Entry'!AT16),"",'ARAT - Data Entry'!AT16)</f>
        <v/>
      </c>
      <c r="CN18" s="290" t="str">
        <f>IF(ISBLANK('ARAT - Data Entry'!AU16),"",'ARAT - Data Entry'!AU16)</f>
        <v/>
      </c>
      <c r="CO18" s="290" t="str">
        <f>IF(ISBLANK('ARAT - Data Entry'!AW16),"",'ARAT - Data Entry'!AW16)</f>
        <v/>
      </c>
      <c r="CP18" s="290" t="str">
        <f>IF(ISBLANK('ARAT - Data Entry'!AX16),"",'ARAT - Data Entry'!AX16)</f>
        <v/>
      </c>
      <c r="CQ18" s="290" t="str">
        <f>IF(ISBLANK('ARAT - Data Entry'!AZ16),"",'ARAT - Data Entry'!AZ16)</f>
        <v/>
      </c>
      <c r="CR18" s="290" t="str">
        <f>IF(ISBLANK('ARAT - Data Entry'!BA16),"",'ARAT - Data Entry'!BA16)</f>
        <v/>
      </c>
      <c r="CS18" s="290" t="str">
        <f>IF(ISBLANK('ARAT - Data Entry'!BC16),"",'ARAT - Data Entry'!BC16)</f>
        <v/>
      </c>
      <c r="CT18" s="290" t="str">
        <f>IF(ISBLANK('ARAT - Data Entry'!BD16),"",'ARAT - Data Entry'!BD16)</f>
        <v/>
      </c>
      <c r="CU18" s="290" t="str">
        <f>IF(ISBLANK('ARAT - Data Entry'!BF16),"",'ARAT - Data Entry'!BF16)</f>
        <v/>
      </c>
      <c r="CV18" s="290" t="str">
        <f>IF(ISBLANK('ARAT - Data Entry'!BG16),"",'ARAT - Data Entry'!BG16)</f>
        <v/>
      </c>
      <c r="CW18" s="290" t="str">
        <f>IF(ISBLANK('ARAT - Data Entry'!BI16),"",'ARAT - Data Entry'!BI16)</f>
        <v/>
      </c>
      <c r="CX18" s="290" t="str">
        <f>IF(ISBLANK('ARAT - Data Entry'!BJ16),"",'ARAT - Data Entry'!BJ16)</f>
        <v/>
      </c>
      <c r="CY18" s="290" t="str">
        <f>IF(ISBLANK('ARAT - Data Entry'!BL16),"",'ARAT - Data Entry'!BL16)</f>
        <v/>
      </c>
      <c r="CZ18" s="290" t="str">
        <f>IF(ISBLANK('ARAT - Data Entry'!BM16),"",'ARAT - Data Entry'!BM16)</f>
        <v/>
      </c>
      <c r="DA18" s="290" t="str">
        <f>IF(ISBLANK('ARAT - Data Entry'!BO16),"",'ARAT - Data Entry'!BO16)</f>
        <v/>
      </c>
      <c r="DB18" s="290" t="str">
        <f>IF(ISBLANK('ARAT - Data Entry'!BP16),"",'ARAT - Data Entry'!BP16)</f>
        <v/>
      </c>
      <c r="DC18" s="290" t="str">
        <f>IF(ISBLANK('ARAT - Data Entry'!BR16),"",'ARAT - Data Entry'!BR16)</f>
        <v/>
      </c>
      <c r="DD18" s="290" t="str">
        <f>IF(ISBLANK('ARAT - Data Entry'!BS16),"",'ARAT - Data Entry'!BS16)</f>
        <v/>
      </c>
      <c r="DE18" s="290" t="str">
        <f>IF(ISBLANK('ARAT - Data Entry'!BU16),"",'ARAT - Data Entry'!BU16)</f>
        <v/>
      </c>
      <c r="DF18" s="290" t="str">
        <f>IF(ISBLANK('ARAT - Data Entry'!BV16),"",'ARAT - Data Entry'!BV16)</f>
        <v/>
      </c>
      <c r="DG18" s="290" t="str">
        <f>IF(ISBLANK('ARAT - Data Entry'!CZ16),"",'ARAT - Data Entry'!CZ16)</f>
        <v/>
      </c>
    </row>
    <row r="19" spans="1:111" x14ac:dyDescent="0.25">
      <c r="A19" s="312" t="str">
        <f>IF(ISBLANK('ARAT - Data Entry'!A17),"",'ARAT - Data Entry'!A17)</f>
        <v/>
      </c>
      <c r="B19" s="312" t="str">
        <f>IF(ISBLANK('ARAT - Data Entry'!C17),"",'ARAT - Data Entry'!C17)</f>
        <v/>
      </c>
      <c r="C19" s="357" t="str">
        <f>IF(ISBLANK('ARAT - Data Entry'!D17),"",'ARAT - Data Entry'!D17)</f>
        <v/>
      </c>
      <c r="D19" s="357" t="str">
        <f>IF(ISBLANK('ARAT - Data Entry'!E17),"",'ARAT - Data Entry'!E17)</f>
        <v/>
      </c>
      <c r="E19" s="357" t="str">
        <f>IF(ISBLANK('ARAT - Data Entry'!F17),"",'ARAT - Data Entry'!F17)</f>
        <v/>
      </c>
      <c r="F19" s="357" t="str">
        <f>IF(ISBLANK('ARAT - Data Entry'!G17),"",'ARAT - Data Entry'!G17)</f>
        <v/>
      </c>
      <c r="G19" s="357" t="str">
        <f>IF(ISBLANK('ARAT - Data Entry'!H17),"",'ARAT - Data Entry'!H17)</f>
        <v/>
      </c>
      <c r="H19" s="357" t="str">
        <f>IF(ISBLANK('ARAT - Data Entry'!I17),"",'ARAT - Data Entry'!I17)</f>
        <v/>
      </c>
      <c r="I19" s="357" t="str">
        <f>IF(ISBLANK('ARAT - Data Entry'!J17),"",'ARAT - Data Entry'!J17)</f>
        <v/>
      </c>
      <c r="J19" s="357" t="str">
        <f>IF(ISBLANK('ARAT - Data Entry'!K17),"",'ARAT - Data Entry'!K17)</f>
        <v/>
      </c>
      <c r="K19" s="312" t="str">
        <f>IF(ISBLANK('ARAT - Data Entry'!L17),"",'ARAT - Data Entry'!L17)</f>
        <v/>
      </c>
      <c r="L19" s="312" t="str">
        <f>IF(ISBLANK('ARAT - Data Entry'!M17),"",'ARAT - Data Entry'!M17)</f>
        <v/>
      </c>
      <c r="M19" s="312" t="str">
        <f>IF(ISBLANK('ARAT - Data Entry'!N17),"",'ARAT - Data Entry'!N17)</f>
        <v/>
      </c>
      <c r="N19" s="312" t="str">
        <f>IF(ISBLANK('ARAT - Data Entry'!R17),"",'ARAT - Data Entry'!R17)</f>
        <v/>
      </c>
      <c r="O19" s="312" t="str">
        <f>IF(ISBLANK('ARAT - Data Entry'!T17),"",'ARAT - Data Entry'!T17)</f>
        <v/>
      </c>
      <c r="P19" s="298"/>
      <c r="Q19" s="4" t="str">
        <f t="shared" si="0"/>
        <v>No Improved Water Point/System</v>
      </c>
      <c r="R19" s="4" t="str">
        <f t="shared" si="6"/>
        <v>No Improved Water Point/System</v>
      </c>
      <c r="S19" s="5" t="str">
        <f t="shared" si="12"/>
        <v>No Improved Water Point/System</v>
      </c>
      <c r="T19" s="4" t="str">
        <f t="shared" si="13"/>
        <v>New Construction Needed</v>
      </c>
      <c r="U19" s="15">
        <f t="shared" si="7"/>
        <v>0</v>
      </c>
      <c r="V19" s="284"/>
      <c r="W19" s="291" t="str">
        <f t="shared" si="1"/>
        <v>New Construction Needed</v>
      </c>
      <c r="X19" s="292" t="str">
        <f t="shared" si="8"/>
        <v xml:space="preserve"> </v>
      </c>
      <c r="Y19" s="292" t="str">
        <f t="shared" si="9"/>
        <v>Plan For Investment and Construction</v>
      </c>
      <c r="Z19" s="285"/>
      <c r="AA19" s="290" t="str">
        <f t="shared" si="2"/>
        <v xml:space="preserve"> </v>
      </c>
      <c r="AB19" s="290" t="str">
        <f t="shared" si="10"/>
        <v xml:space="preserve"> </v>
      </c>
      <c r="AC19" s="290" t="str">
        <f t="shared" si="3"/>
        <v xml:space="preserve"> </v>
      </c>
      <c r="AD19" s="290" t="str">
        <f t="shared" si="4"/>
        <v xml:space="preserve"> </v>
      </c>
      <c r="AE19" s="290" t="str">
        <f t="shared" si="5"/>
        <v xml:space="preserve"> </v>
      </c>
      <c r="AF19" s="290" t="str">
        <f>IF(CG19=1,'ARAT - Reference Sheet'!$C$11 -(A19-CH19)," ")</f>
        <v xml:space="preserve"> </v>
      </c>
      <c r="AG19" s="290" t="str">
        <f>IF(CI19=1,'ARAT - Reference Sheet'!$C$12-(A19-CJ19)," ")</f>
        <v xml:space="preserve"> </v>
      </c>
      <c r="AH19" s="290" t="str">
        <f>IF(CK19=1,'ARAT - Reference Sheet'!$C$13-(A19-CL19)," ")</f>
        <v xml:space="preserve"> </v>
      </c>
      <c r="AI19" s="290" t="str">
        <f>IF(CM19=1,'ARAT - Reference Sheet'!$C$14-(A19-CN19)," ")</f>
        <v xml:space="preserve"> </v>
      </c>
      <c r="AJ19" s="290" t="str">
        <f>IF(CO19=1,'ARAT - Reference Sheet'!$C$15-(A19-CP19)," ")</f>
        <v xml:space="preserve"> </v>
      </c>
      <c r="AK19" s="290" t="str">
        <f>IF(CQ19=1,'ARAT - Reference Sheet'!$C$16-(A19-CR19)," ")</f>
        <v xml:space="preserve"> </v>
      </c>
      <c r="AL19" s="290" t="str">
        <f>IF(CS19=1,'ARAT - Reference Sheet'!$C$17-(A19-CT19)," ")</f>
        <v xml:space="preserve"> </v>
      </c>
      <c r="AM19" s="290" t="str">
        <f>IF(CU19=1,'ARAT - Reference Sheet'!$C$18-(A19-CV19)," ")</f>
        <v xml:space="preserve"> </v>
      </c>
      <c r="AN19" s="290" t="str">
        <f>IF(CW19=1,'ARAT - Reference Sheet'!$C$19-(A19-CX19)," ")</f>
        <v xml:space="preserve"> </v>
      </c>
      <c r="AO19" s="290" t="str">
        <f>IF(CY19=1,'ARAT - Reference Sheet'!$C$20-(A19-CZ19)," ")</f>
        <v xml:space="preserve"> </v>
      </c>
      <c r="AP19" s="290" t="str">
        <f>IF(DA19=1,'ARAT - Reference Sheet'!$C$21-(A19-DB19)," ")</f>
        <v xml:space="preserve"> </v>
      </c>
      <c r="AQ19" s="290" t="str">
        <f>IF(DC19=1,'ARAT - Reference Sheet'!$C$22-(A19-DD19)," ")</f>
        <v xml:space="preserve"> </v>
      </c>
      <c r="AR19" s="290" t="str">
        <f>IF(DE19=1,'ARAT - Reference Sheet'!$C$23-(A19-DF19)," ")</f>
        <v xml:space="preserve"> </v>
      </c>
      <c r="AS19" s="288"/>
      <c r="AT19" s="313" t="str">
        <f>IF(ISBLANK('ARAT - Data Entry'!X17),"",'ARAT - Data Entry'!X17)</f>
        <v/>
      </c>
      <c r="AU19" s="313" t="str">
        <f>IF(ISBLANK('ARAT - Data Entry'!AA17),"",'ARAT - Data Entry'!AA17)</f>
        <v/>
      </c>
      <c r="AV19" s="313" t="str">
        <f>IF(ISBLANK('ARAT - Data Entry'!AD17),"",'ARAT - Data Entry'!AD17)</f>
        <v/>
      </c>
      <c r="AW19" s="313" t="str">
        <f>IF(ISBLANK('ARAT - Data Entry'!AG17),"",'ARAT - Data Entry'!AG17)</f>
        <v/>
      </c>
      <c r="AX19" s="313" t="str">
        <f>IF(ISBLANK('ARAT - Data Entry'!AJ17),"",'ARAT - Data Entry'!AJ17)</f>
        <v/>
      </c>
      <c r="AY19" s="313" t="str">
        <f>IF(ISBLANK('ARAT - Data Entry'!AM17),"",'ARAT - Data Entry'!AM17)</f>
        <v/>
      </c>
      <c r="AZ19" s="313" t="str">
        <f>IF(ISBLANK('ARAT - Data Entry'!AP17),"",'ARAT - Data Entry'!AP17)</f>
        <v/>
      </c>
      <c r="BA19" s="313" t="str">
        <f>IF(ISBLANK('ARAT - Data Entry'!AS17),"",'ARAT - Data Entry'!AS17)</f>
        <v/>
      </c>
      <c r="BB19" s="313" t="str">
        <f>IF(ISBLANK('ARAT - Data Entry'!AV17),"",'ARAT - Data Entry'!AV17)</f>
        <v/>
      </c>
      <c r="BC19" s="313" t="str">
        <f>IF(ISBLANK('ARAT - Data Entry'!AY17),"",'ARAT - Data Entry'!AY17)</f>
        <v/>
      </c>
      <c r="BD19" s="313" t="str">
        <f>IF(ISBLANK('ARAT - Data Entry'!BB17),"",'ARAT - Data Entry'!BB17)</f>
        <v/>
      </c>
      <c r="BE19" s="313" t="str">
        <f>IF(ISBLANK('ARAT - Data Entry'!BE17),"",'ARAT - Data Entry'!BE17)</f>
        <v/>
      </c>
      <c r="BF19" s="313" t="str">
        <f>IF(ISBLANK('ARAT - Data Entry'!BF17),"",'ARAT - Data Entry'!BF17)</f>
        <v/>
      </c>
      <c r="BG19" s="313" t="str">
        <f>IF(ISBLANK('ARAT - Data Entry'!BK17),"",'ARAT - Data Entry'!BK17)</f>
        <v/>
      </c>
      <c r="BH19" s="313" t="str">
        <f>IF(ISBLANK('ARAT - Data Entry'!BL17),"",'ARAT - Data Entry'!BL17)</f>
        <v/>
      </c>
      <c r="BI19" s="313" t="str">
        <f>IF(ISBLANK('ARAT - Data Entry'!BQ17),"",'ARAT - Data Entry'!BQ17)</f>
        <v/>
      </c>
      <c r="BJ19" s="313" t="str">
        <f>IF(ISBLANK('ARAT - Data Entry'!BR17),"",'ARAT - Data Entry'!BR17)</f>
        <v/>
      </c>
      <c r="BK19" s="313" t="str">
        <f>IF(ISBLANK('ARAT - Data Entry'!BW17),"",'ARAT - Data Entry'!BW17)</f>
        <v/>
      </c>
      <c r="BL19" s="313" t="str">
        <f>IF(ISBLANK('ARAT - Data Entry'!DB17),"",'ARAT - Data Entry'!DB17)</f>
        <v/>
      </c>
      <c r="BM19" s="296"/>
      <c r="BN19" s="290">
        <f>'ARAT - Data Entry'!P17</f>
        <v>0</v>
      </c>
      <c r="BO19" s="290">
        <f>'ARAT - Data Entry'!Q17</f>
        <v>0</v>
      </c>
      <c r="BP19" s="290">
        <f>'ARAT - Data Entry'!S17</f>
        <v>0</v>
      </c>
      <c r="BQ19" s="290">
        <f>'ARAT - Data Entry'!CG17</f>
        <v>0</v>
      </c>
      <c r="BR19" s="290">
        <f>'ARAT - Data Entry'!CU17</f>
        <v>0</v>
      </c>
      <c r="BS19" s="290">
        <f>'ARAT - Data Entry'!CY17</f>
        <v>0</v>
      </c>
      <c r="BT19" s="290">
        <f>'ARAT - Data Entry'!DA17</f>
        <v>0</v>
      </c>
      <c r="BU19" s="290">
        <f t="shared" si="11"/>
        <v>0</v>
      </c>
      <c r="BV19" s="288"/>
      <c r="BW19" s="290" t="str">
        <f>IF(ISBLANK('ARAT - Data Entry'!V17),"",'ARAT - Data Entry'!V17)</f>
        <v/>
      </c>
      <c r="BX19" s="290" t="str">
        <f>IF(ISBLANK('ARAT - Data Entry'!W17),"",'ARAT - Data Entry'!W17)</f>
        <v/>
      </c>
      <c r="BY19" s="290" t="str">
        <f>IF(ISBLANK('ARAT - Data Entry'!Y17),"",'ARAT - Data Entry'!Y17)</f>
        <v/>
      </c>
      <c r="BZ19" s="290" t="str">
        <f>IF(ISBLANK('ARAT - Data Entry'!Z17),"",'ARAT - Data Entry'!Z17)</f>
        <v/>
      </c>
      <c r="CA19" s="290" t="str">
        <f>IF(ISBLANK('ARAT - Data Entry'!AB17),"",'ARAT - Data Entry'!AB17)</f>
        <v/>
      </c>
      <c r="CB19" s="290" t="str">
        <f>IF(ISBLANK('ARAT - Data Entry'!AC17),"",'ARAT - Data Entry'!AC17)</f>
        <v/>
      </c>
      <c r="CC19" s="290" t="str">
        <f>IF(ISBLANK('ARAT - Data Entry'!AE17),"",'ARAT - Data Entry'!AE17)</f>
        <v/>
      </c>
      <c r="CD19" s="290" t="str">
        <f>IF(ISBLANK('ARAT - Data Entry'!AF17),"",'ARAT - Data Entry'!AF17)</f>
        <v/>
      </c>
      <c r="CE19" s="290" t="str">
        <f>IF(ISBLANK('ARAT - Data Entry'!AH17),"",'ARAT - Data Entry'!AH17)</f>
        <v/>
      </c>
      <c r="CF19" s="290" t="str">
        <f>IF(ISBLANK('ARAT - Data Entry'!AI17),"",'ARAT - Data Entry'!AI17)</f>
        <v/>
      </c>
      <c r="CG19" s="290" t="str">
        <f>IF(ISBLANK('ARAT - Data Entry'!AK17),"",'ARAT - Data Entry'!AK17)</f>
        <v/>
      </c>
      <c r="CH19" s="290" t="str">
        <f>IF(ISBLANK('ARAT - Data Entry'!AL17),"",'ARAT - Data Entry'!AL17)</f>
        <v/>
      </c>
      <c r="CI19" s="290" t="str">
        <f>IF(ISBLANK('ARAT - Data Entry'!AN17),"",'ARAT - Data Entry'!AN17)</f>
        <v/>
      </c>
      <c r="CJ19" s="290" t="str">
        <f>IF(ISBLANK('ARAT - Data Entry'!AO17),"",'ARAT - Data Entry'!AO17)</f>
        <v/>
      </c>
      <c r="CK19" s="290" t="str">
        <f>IF(ISBLANK('ARAT - Data Entry'!AQ17),"",'ARAT - Data Entry'!AQ17)</f>
        <v/>
      </c>
      <c r="CL19" s="290" t="str">
        <f>IF(ISBLANK('ARAT - Data Entry'!AR17),"",'ARAT - Data Entry'!AR17)</f>
        <v/>
      </c>
      <c r="CM19" s="290" t="str">
        <f>IF(ISBLANK('ARAT - Data Entry'!AT17),"",'ARAT - Data Entry'!AT17)</f>
        <v/>
      </c>
      <c r="CN19" s="290" t="str">
        <f>IF(ISBLANK('ARAT - Data Entry'!AU17),"",'ARAT - Data Entry'!AU17)</f>
        <v/>
      </c>
      <c r="CO19" s="290" t="str">
        <f>IF(ISBLANK('ARAT - Data Entry'!AW17),"",'ARAT - Data Entry'!AW17)</f>
        <v/>
      </c>
      <c r="CP19" s="290" t="str">
        <f>IF(ISBLANK('ARAT - Data Entry'!AX17),"",'ARAT - Data Entry'!AX17)</f>
        <v/>
      </c>
      <c r="CQ19" s="290" t="str">
        <f>IF(ISBLANK('ARAT - Data Entry'!AZ17),"",'ARAT - Data Entry'!AZ17)</f>
        <v/>
      </c>
      <c r="CR19" s="290" t="str">
        <f>IF(ISBLANK('ARAT - Data Entry'!BA17),"",'ARAT - Data Entry'!BA17)</f>
        <v/>
      </c>
      <c r="CS19" s="290" t="str">
        <f>IF(ISBLANK('ARAT - Data Entry'!BC17),"",'ARAT - Data Entry'!BC17)</f>
        <v/>
      </c>
      <c r="CT19" s="290" t="str">
        <f>IF(ISBLANK('ARAT - Data Entry'!BD17),"",'ARAT - Data Entry'!BD17)</f>
        <v/>
      </c>
      <c r="CU19" s="290" t="str">
        <f>IF(ISBLANK('ARAT - Data Entry'!BF17),"",'ARAT - Data Entry'!BF17)</f>
        <v/>
      </c>
      <c r="CV19" s="290" t="str">
        <f>IF(ISBLANK('ARAT - Data Entry'!BG17),"",'ARAT - Data Entry'!BG17)</f>
        <v/>
      </c>
      <c r="CW19" s="290" t="str">
        <f>IF(ISBLANK('ARAT - Data Entry'!BI17),"",'ARAT - Data Entry'!BI17)</f>
        <v/>
      </c>
      <c r="CX19" s="290" t="str">
        <f>IF(ISBLANK('ARAT - Data Entry'!BJ17),"",'ARAT - Data Entry'!BJ17)</f>
        <v/>
      </c>
      <c r="CY19" s="290" t="str">
        <f>IF(ISBLANK('ARAT - Data Entry'!BL17),"",'ARAT - Data Entry'!BL17)</f>
        <v/>
      </c>
      <c r="CZ19" s="290" t="str">
        <f>IF(ISBLANK('ARAT - Data Entry'!BM17),"",'ARAT - Data Entry'!BM17)</f>
        <v/>
      </c>
      <c r="DA19" s="290" t="str">
        <f>IF(ISBLANK('ARAT - Data Entry'!BO17),"",'ARAT - Data Entry'!BO17)</f>
        <v/>
      </c>
      <c r="DB19" s="290" t="str">
        <f>IF(ISBLANK('ARAT - Data Entry'!BP17),"",'ARAT - Data Entry'!BP17)</f>
        <v/>
      </c>
      <c r="DC19" s="290" t="str">
        <f>IF(ISBLANK('ARAT - Data Entry'!BR17),"",'ARAT - Data Entry'!BR17)</f>
        <v/>
      </c>
      <c r="DD19" s="290" t="str">
        <f>IF(ISBLANK('ARAT - Data Entry'!BS17),"",'ARAT - Data Entry'!BS17)</f>
        <v/>
      </c>
      <c r="DE19" s="290" t="str">
        <f>IF(ISBLANK('ARAT - Data Entry'!BU17),"",'ARAT - Data Entry'!BU17)</f>
        <v/>
      </c>
      <c r="DF19" s="290" t="str">
        <f>IF(ISBLANK('ARAT - Data Entry'!BV17),"",'ARAT - Data Entry'!BV17)</f>
        <v/>
      </c>
      <c r="DG19" s="290" t="str">
        <f>IF(ISBLANK('ARAT - Data Entry'!CZ17),"",'ARAT - Data Entry'!CZ17)</f>
        <v/>
      </c>
    </row>
    <row r="20" spans="1:111" x14ac:dyDescent="0.25">
      <c r="A20" s="312" t="str">
        <f>IF(ISBLANK('ARAT - Data Entry'!A18),"",'ARAT - Data Entry'!A18)</f>
        <v/>
      </c>
      <c r="B20" s="312" t="str">
        <f>IF(ISBLANK('ARAT - Data Entry'!C18),"",'ARAT - Data Entry'!C18)</f>
        <v/>
      </c>
      <c r="C20" s="357" t="str">
        <f>IF(ISBLANK('ARAT - Data Entry'!D18),"",'ARAT - Data Entry'!D18)</f>
        <v/>
      </c>
      <c r="D20" s="357" t="str">
        <f>IF(ISBLANK('ARAT - Data Entry'!E18),"",'ARAT - Data Entry'!E18)</f>
        <v/>
      </c>
      <c r="E20" s="357" t="str">
        <f>IF(ISBLANK('ARAT - Data Entry'!F18),"",'ARAT - Data Entry'!F18)</f>
        <v/>
      </c>
      <c r="F20" s="357" t="str">
        <f>IF(ISBLANK('ARAT - Data Entry'!G18),"",'ARAT - Data Entry'!G18)</f>
        <v/>
      </c>
      <c r="G20" s="357" t="str">
        <f>IF(ISBLANK('ARAT - Data Entry'!H18),"",'ARAT - Data Entry'!H18)</f>
        <v/>
      </c>
      <c r="H20" s="357" t="str">
        <f>IF(ISBLANK('ARAT - Data Entry'!I18),"",'ARAT - Data Entry'!I18)</f>
        <v/>
      </c>
      <c r="I20" s="357" t="str">
        <f>IF(ISBLANK('ARAT - Data Entry'!J18),"",'ARAT - Data Entry'!J18)</f>
        <v/>
      </c>
      <c r="J20" s="357" t="str">
        <f>IF(ISBLANK('ARAT - Data Entry'!K18),"",'ARAT - Data Entry'!K18)</f>
        <v/>
      </c>
      <c r="K20" s="312" t="str">
        <f>IF(ISBLANK('ARAT - Data Entry'!L18),"",'ARAT - Data Entry'!L18)</f>
        <v/>
      </c>
      <c r="L20" s="312" t="str">
        <f>IF(ISBLANK('ARAT - Data Entry'!M18),"",'ARAT - Data Entry'!M18)</f>
        <v/>
      </c>
      <c r="M20" s="312" t="str">
        <f>IF(ISBLANK('ARAT - Data Entry'!N18),"",'ARAT - Data Entry'!N18)</f>
        <v/>
      </c>
      <c r="N20" s="312" t="str">
        <f>IF(ISBLANK('ARAT - Data Entry'!R18),"",'ARAT - Data Entry'!R18)</f>
        <v/>
      </c>
      <c r="O20" s="312" t="str">
        <f>IF(ISBLANK('ARAT - Data Entry'!T18),"",'ARAT - Data Entry'!T18)</f>
        <v/>
      </c>
      <c r="P20" s="298"/>
      <c r="Q20" s="4" t="str">
        <f t="shared" si="0"/>
        <v>No Improved Water Point/System</v>
      </c>
      <c r="R20" s="4" t="str">
        <f t="shared" si="6"/>
        <v>No Improved Water Point/System</v>
      </c>
      <c r="S20" s="5" t="str">
        <f t="shared" si="12"/>
        <v>No Improved Water Point/System</v>
      </c>
      <c r="T20" s="4" t="str">
        <f t="shared" si="13"/>
        <v>New Construction Needed</v>
      </c>
      <c r="U20" s="15">
        <f t="shared" si="7"/>
        <v>0</v>
      </c>
      <c r="V20" s="284"/>
      <c r="W20" s="291" t="str">
        <f t="shared" si="1"/>
        <v>New Construction Needed</v>
      </c>
      <c r="X20" s="292" t="str">
        <f t="shared" si="8"/>
        <v xml:space="preserve"> </v>
      </c>
      <c r="Y20" s="292" t="str">
        <f t="shared" si="9"/>
        <v>Plan For Investment and Construction</v>
      </c>
      <c r="Z20" s="285"/>
      <c r="AA20" s="290" t="str">
        <f t="shared" si="2"/>
        <v xml:space="preserve"> </v>
      </c>
      <c r="AB20" s="290" t="str">
        <f t="shared" si="10"/>
        <v xml:space="preserve"> </v>
      </c>
      <c r="AC20" s="290" t="str">
        <f t="shared" si="3"/>
        <v xml:space="preserve"> </v>
      </c>
      <c r="AD20" s="290" t="str">
        <f t="shared" si="4"/>
        <v xml:space="preserve"> </v>
      </c>
      <c r="AE20" s="290" t="str">
        <f t="shared" si="5"/>
        <v xml:space="preserve"> </v>
      </c>
      <c r="AF20" s="290" t="str">
        <f>IF(CG20=1,'ARAT - Reference Sheet'!$C$11 -(A20-CH20)," ")</f>
        <v xml:space="preserve"> </v>
      </c>
      <c r="AG20" s="290" t="str">
        <f>IF(CI20=1,'ARAT - Reference Sheet'!$C$12-(A20-CJ20)," ")</f>
        <v xml:space="preserve"> </v>
      </c>
      <c r="AH20" s="290" t="str">
        <f>IF(CK20=1,'ARAT - Reference Sheet'!$C$13-(A20-CL20)," ")</f>
        <v xml:space="preserve"> </v>
      </c>
      <c r="AI20" s="290" t="str">
        <f>IF(CM20=1,'ARAT - Reference Sheet'!$C$14-(A20-CN20)," ")</f>
        <v xml:space="preserve"> </v>
      </c>
      <c r="AJ20" s="290" t="str">
        <f>IF(CO20=1,'ARAT - Reference Sheet'!$C$15-(A20-CP20)," ")</f>
        <v xml:space="preserve"> </v>
      </c>
      <c r="AK20" s="290" t="str">
        <f>IF(CQ20=1,'ARAT - Reference Sheet'!$C$16-(A20-CR20)," ")</f>
        <v xml:space="preserve"> </v>
      </c>
      <c r="AL20" s="290" t="str">
        <f>IF(CS20=1,'ARAT - Reference Sheet'!$C$17-(A20-CT20)," ")</f>
        <v xml:space="preserve"> </v>
      </c>
      <c r="AM20" s="290" t="str">
        <f>IF(CU20=1,'ARAT - Reference Sheet'!$C$18-(A20-CV20)," ")</f>
        <v xml:space="preserve"> </v>
      </c>
      <c r="AN20" s="290" t="str">
        <f>IF(CW20=1,'ARAT - Reference Sheet'!$C$19-(A20-CX20)," ")</f>
        <v xml:space="preserve"> </v>
      </c>
      <c r="AO20" s="290" t="str">
        <f>IF(CY20=1,'ARAT - Reference Sheet'!$C$20-(A20-CZ20)," ")</f>
        <v xml:space="preserve"> </v>
      </c>
      <c r="AP20" s="290" t="str">
        <f>IF(DA20=1,'ARAT - Reference Sheet'!$C$21-(A20-DB20)," ")</f>
        <v xml:space="preserve"> </v>
      </c>
      <c r="AQ20" s="290" t="str">
        <f>IF(DC20=1,'ARAT - Reference Sheet'!$C$22-(A20-DD20)," ")</f>
        <v xml:space="preserve"> </v>
      </c>
      <c r="AR20" s="290" t="str">
        <f>IF(DE20=1,'ARAT - Reference Sheet'!$C$23-(A20-DF20)," ")</f>
        <v xml:space="preserve"> </v>
      </c>
      <c r="AS20" s="288"/>
      <c r="AT20" s="313" t="str">
        <f>IF(ISBLANK('ARAT - Data Entry'!X18),"",'ARAT - Data Entry'!X18)</f>
        <v/>
      </c>
      <c r="AU20" s="313" t="str">
        <f>IF(ISBLANK('ARAT - Data Entry'!AA18),"",'ARAT - Data Entry'!AA18)</f>
        <v/>
      </c>
      <c r="AV20" s="313" t="str">
        <f>IF(ISBLANK('ARAT - Data Entry'!AD18),"",'ARAT - Data Entry'!AD18)</f>
        <v/>
      </c>
      <c r="AW20" s="313" t="str">
        <f>IF(ISBLANK('ARAT - Data Entry'!AG18),"",'ARAT - Data Entry'!AG18)</f>
        <v/>
      </c>
      <c r="AX20" s="313" t="str">
        <f>IF(ISBLANK('ARAT - Data Entry'!AJ18),"",'ARAT - Data Entry'!AJ18)</f>
        <v/>
      </c>
      <c r="AY20" s="313" t="str">
        <f>IF(ISBLANK('ARAT - Data Entry'!AM18),"",'ARAT - Data Entry'!AM18)</f>
        <v/>
      </c>
      <c r="AZ20" s="313" t="str">
        <f>IF(ISBLANK('ARAT - Data Entry'!AP18),"",'ARAT - Data Entry'!AP18)</f>
        <v/>
      </c>
      <c r="BA20" s="313" t="str">
        <f>IF(ISBLANK('ARAT - Data Entry'!AS18),"",'ARAT - Data Entry'!AS18)</f>
        <v/>
      </c>
      <c r="BB20" s="313" t="str">
        <f>IF(ISBLANK('ARAT - Data Entry'!AV18),"",'ARAT - Data Entry'!AV18)</f>
        <v/>
      </c>
      <c r="BC20" s="313" t="str">
        <f>IF(ISBLANK('ARAT - Data Entry'!AY18),"",'ARAT - Data Entry'!AY18)</f>
        <v/>
      </c>
      <c r="BD20" s="313" t="str">
        <f>IF(ISBLANK('ARAT - Data Entry'!BB18),"",'ARAT - Data Entry'!BB18)</f>
        <v/>
      </c>
      <c r="BE20" s="313" t="str">
        <f>IF(ISBLANK('ARAT - Data Entry'!BE18),"",'ARAT - Data Entry'!BE18)</f>
        <v/>
      </c>
      <c r="BF20" s="313" t="str">
        <f>IF(ISBLANK('ARAT - Data Entry'!BF18),"",'ARAT - Data Entry'!BF18)</f>
        <v/>
      </c>
      <c r="BG20" s="313" t="str">
        <f>IF(ISBLANK('ARAT - Data Entry'!BK18),"",'ARAT - Data Entry'!BK18)</f>
        <v/>
      </c>
      <c r="BH20" s="313" t="str">
        <f>IF(ISBLANK('ARAT - Data Entry'!BL18),"",'ARAT - Data Entry'!BL18)</f>
        <v/>
      </c>
      <c r="BI20" s="313" t="str">
        <f>IF(ISBLANK('ARAT - Data Entry'!BQ18),"",'ARAT - Data Entry'!BQ18)</f>
        <v/>
      </c>
      <c r="BJ20" s="313" t="str">
        <f>IF(ISBLANK('ARAT - Data Entry'!BR18),"",'ARAT - Data Entry'!BR18)</f>
        <v/>
      </c>
      <c r="BK20" s="313" t="str">
        <f>IF(ISBLANK('ARAT - Data Entry'!BW18),"",'ARAT - Data Entry'!BW18)</f>
        <v/>
      </c>
      <c r="BL20" s="313" t="str">
        <f>IF(ISBLANK('ARAT - Data Entry'!DB18),"",'ARAT - Data Entry'!DB18)</f>
        <v/>
      </c>
      <c r="BM20" s="296"/>
      <c r="BN20" s="290">
        <f>'ARAT - Data Entry'!P18</f>
        <v>0</v>
      </c>
      <c r="BO20" s="290">
        <f>'ARAT - Data Entry'!Q18</f>
        <v>0</v>
      </c>
      <c r="BP20" s="290">
        <f>'ARAT - Data Entry'!S18</f>
        <v>0</v>
      </c>
      <c r="BQ20" s="290">
        <f>'ARAT - Data Entry'!CG18</f>
        <v>0</v>
      </c>
      <c r="BR20" s="290">
        <f>'ARAT - Data Entry'!CU18</f>
        <v>0</v>
      </c>
      <c r="BS20" s="290">
        <f>'ARAT - Data Entry'!CY18</f>
        <v>0</v>
      </c>
      <c r="BT20" s="290">
        <f>'ARAT - Data Entry'!DA18</f>
        <v>0</v>
      </c>
      <c r="BU20" s="290">
        <f t="shared" si="11"/>
        <v>0</v>
      </c>
      <c r="BV20" s="288"/>
      <c r="BW20" s="290" t="str">
        <f>IF(ISBLANK('ARAT - Data Entry'!V18),"",'ARAT - Data Entry'!V18)</f>
        <v/>
      </c>
      <c r="BX20" s="290" t="str">
        <f>IF(ISBLANK('ARAT - Data Entry'!W18),"",'ARAT - Data Entry'!W18)</f>
        <v/>
      </c>
      <c r="BY20" s="290" t="str">
        <f>IF(ISBLANK('ARAT - Data Entry'!Y18),"",'ARAT - Data Entry'!Y18)</f>
        <v/>
      </c>
      <c r="BZ20" s="290" t="str">
        <f>IF(ISBLANK('ARAT - Data Entry'!Z18),"",'ARAT - Data Entry'!Z18)</f>
        <v/>
      </c>
      <c r="CA20" s="290" t="str">
        <f>IF(ISBLANK('ARAT - Data Entry'!AB18),"",'ARAT - Data Entry'!AB18)</f>
        <v/>
      </c>
      <c r="CB20" s="290" t="str">
        <f>IF(ISBLANK('ARAT - Data Entry'!AC18),"",'ARAT - Data Entry'!AC18)</f>
        <v/>
      </c>
      <c r="CC20" s="290" t="str">
        <f>IF(ISBLANK('ARAT - Data Entry'!AE18),"",'ARAT - Data Entry'!AE18)</f>
        <v/>
      </c>
      <c r="CD20" s="290" t="str">
        <f>IF(ISBLANK('ARAT - Data Entry'!AF18),"",'ARAT - Data Entry'!AF18)</f>
        <v/>
      </c>
      <c r="CE20" s="290" t="str">
        <f>IF(ISBLANK('ARAT - Data Entry'!AH18),"",'ARAT - Data Entry'!AH18)</f>
        <v/>
      </c>
      <c r="CF20" s="290" t="str">
        <f>IF(ISBLANK('ARAT - Data Entry'!AI18),"",'ARAT - Data Entry'!AI18)</f>
        <v/>
      </c>
      <c r="CG20" s="290" t="str">
        <f>IF(ISBLANK('ARAT - Data Entry'!AK18),"",'ARAT - Data Entry'!AK18)</f>
        <v/>
      </c>
      <c r="CH20" s="290" t="str">
        <f>IF(ISBLANK('ARAT - Data Entry'!AL18),"",'ARAT - Data Entry'!AL18)</f>
        <v/>
      </c>
      <c r="CI20" s="290" t="str">
        <f>IF(ISBLANK('ARAT - Data Entry'!AN18),"",'ARAT - Data Entry'!AN18)</f>
        <v/>
      </c>
      <c r="CJ20" s="290" t="str">
        <f>IF(ISBLANK('ARAT - Data Entry'!AO18),"",'ARAT - Data Entry'!AO18)</f>
        <v/>
      </c>
      <c r="CK20" s="290" t="str">
        <f>IF(ISBLANK('ARAT - Data Entry'!AQ18),"",'ARAT - Data Entry'!AQ18)</f>
        <v/>
      </c>
      <c r="CL20" s="290" t="str">
        <f>IF(ISBLANK('ARAT - Data Entry'!AR18),"",'ARAT - Data Entry'!AR18)</f>
        <v/>
      </c>
      <c r="CM20" s="290" t="str">
        <f>IF(ISBLANK('ARAT - Data Entry'!AT18),"",'ARAT - Data Entry'!AT18)</f>
        <v/>
      </c>
      <c r="CN20" s="290" t="str">
        <f>IF(ISBLANK('ARAT - Data Entry'!AU18),"",'ARAT - Data Entry'!AU18)</f>
        <v/>
      </c>
      <c r="CO20" s="290" t="str">
        <f>IF(ISBLANK('ARAT - Data Entry'!AW18),"",'ARAT - Data Entry'!AW18)</f>
        <v/>
      </c>
      <c r="CP20" s="290" t="str">
        <f>IF(ISBLANK('ARAT - Data Entry'!AX18),"",'ARAT - Data Entry'!AX18)</f>
        <v/>
      </c>
      <c r="CQ20" s="290" t="str">
        <f>IF(ISBLANK('ARAT - Data Entry'!AZ18),"",'ARAT - Data Entry'!AZ18)</f>
        <v/>
      </c>
      <c r="CR20" s="290" t="str">
        <f>IF(ISBLANK('ARAT - Data Entry'!BA18),"",'ARAT - Data Entry'!BA18)</f>
        <v/>
      </c>
      <c r="CS20" s="290" t="str">
        <f>IF(ISBLANK('ARAT - Data Entry'!BC18),"",'ARAT - Data Entry'!BC18)</f>
        <v/>
      </c>
      <c r="CT20" s="290" t="str">
        <f>IF(ISBLANK('ARAT - Data Entry'!BD18),"",'ARAT - Data Entry'!BD18)</f>
        <v/>
      </c>
      <c r="CU20" s="290" t="str">
        <f>IF(ISBLANK('ARAT - Data Entry'!BF18),"",'ARAT - Data Entry'!BF18)</f>
        <v/>
      </c>
      <c r="CV20" s="290" t="str">
        <f>IF(ISBLANK('ARAT - Data Entry'!BG18),"",'ARAT - Data Entry'!BG18)</f>
        <v/>
      </c>
      <c r="CW20" s="290" t="str">
        <f>IF(ISBLANK('ARAT - Data Entry'!BI18),"",'ARAT - Data Entry'!BI18)</f>
        <v/>
      </c>
      <c r="CX20" s="290" t="str">
        <f>IF(ISBLANK('ARAT - Data Entry'!BJ18),"",'ARAT - Data Entry'!BJ18)</f>
        <v/>
      </c>
      <c r="CY20" s="290" t="str">
        <f>IF(ISBLANK('ARAT - Data Entry'!BL18),"",'ARAT - Data Entry'!BL18)</f>
        <v/>
      </c>
      <c r="CZ20" s="290" t="str">
        <f>IF(ISBLANK('ARAT - Data Entry'!BM18),"",'ARAT - Data Entry'!BM18)</f>
        <v/>
      </c>
      <c r="DA20" s="290" t="str">
        <f>IF(ISBLANK('ARAT - Data Entry'!BO18),"",'ARAT - Data Entry'!BO18)</f>
        <v/>
      </c>
      <c r="DB20" s="290" t="str">
        <f>IF(ISBLANK('ARAT - Data Entry'!BP18),"",'ARAT - Data Entry'!BP18)</f>
        <v/>
      </c>
      <c r="DC20" s="290" t="str">
        <f>IF(ISBLANK('ARAT - Data Entry'!BR18),"",'ARAT - Data Entry'!BR18)</f>
        <v/>
      </c>
      <c r="DD20" s="290" t="str">
        <f>IF(ISBLANK('ARAT - Data Entry'!BS18),"",'ARAT - Data Entry'!BS18)</f>
        <v/>
      </c>
      <c r="DE20" s="290" t="str">
        <f>IF(ISBLANK('ARAT - Data Entry'!BU18),"",'ARAT - Data Entry'!BU18)</f>
        <v/>
      </c>
      <c r="DF20" s="290" t="str">
        <f>IF(ISBLANK('ARAT - Data Entry'!BV18),"",'ARAT - Data Entry'!BV18)</f>
        <v/>
      </c>
      <c r="DG20" s="290" t="str">
        <f>IF(ISBLANK('ARAT - Data Entry'!CZ18),"",'ARAT - Data Entry'!CZ18)</f>
        <v/>
      </c>
    </row>
    <row r="21" spans="1:111" x14ac:dyDescent="0.25">
      <c r="A21" s="312" t="str">
        <f>IF(ISBLANK('ARAT - Data Entry'!A19),"",'ARAT - Data Entry'!A19)</f>
        <v/>
      </c>
      <c r="B21" s="312" t="str">
        <f>IF(ISBLANK('ARAT - Data Entry'!C19),"",'ARAT - Data Entry'!C19)</f>
        <v/>
      </c>
      <c r="C21" s="357" t="str">
        <f>IF(ISBLANK('ARAT - Data Entry'!D19),"",'ARAT - Data Entry'!D19)</f>
        <v/>
      </c>
      <c r="D21" s="357" t="str">
        <f>IF(ISBLANK('ARAT - Data Entry'!E19),"",'ARAT - Data Entry'!E19)</f>
        <v/>
      </c>
      <c r="E21" s="357" t="str">
        <f>IF(ISBLANK('ARAT - Data Entry'!F19),"",'ARAT - Data Entry'!F19)</f>
        <v/>
      </c>
      <c r="F21" s="357" t="str">
        <f>IF(ISBLANK('ARAT - Data Entry'!G19),"",'ARAT - Data Entry'!G19)</f>
        <v/>
      </c>
      <c r="G21" s="357" t="str">
        <f>IF(ISBLANK('ARAT - Data Entry'!H19),"",'ARAT - Data Entry'!H19)</f>
        <v/>
      </c>
      <c r="H21" s="357" t="str">
        <f>IF(ISBLANK('ARAT - Data Entry'!I19),"",'ARAT - Data Entry'!I19)</f>
        <v/>
      </c>
      <c r="I21" s="357" t="str">
        <f>IF(ISBLANK('ARAT - Data Entry'!J19),"",'ARAT - Data Entry'!J19)</f>
        <v/>
      </c>
      <c r="J21" s="357" t="str">
        <f>IF(ISBLANK('ARAT - Data Entry'!K19),"",'ARAT - Data Entry'!K19)</f>
        <v/>
      </c>
      <c r="K21" s="312" t="str">
        <f>IF(ISBLANK('ARAT - Data Entry'!L19),"",'ARAT - Data Entry'!L19)</f>
        <v/>
      </c>
      <c r="L21" s="312" t="str">
        <f>IF(ISBLANK('ARAT - Data Entry'!M19),"",'ARAT - Data Entry'!M19)</f>
        <v/>
      </c>
      <c r="M21" s="312" t="str">
        <f>IF(ISBLANK('ARAT - Data Entry'!N19),"",'ARAT - Data Entry'!N19)</f>
        <v/>
      </c>
      <c r="N21" s="312" t="str">
        <f>IF(ISBLANK('ARAT - Data Entry'!R19),"",'ARAT - Data Entry'!R19)</f>
        <v/>
      </c>
      <c r="O21" s="312" t="str">
        <f>IF(ISBLANK('ARAT - Data Entry'!T19),"",'ARAT - Data Entry'!T19)</f>
        <v/>
      </c>
      <c r="P21" s="298"/>
      <c r="Q21" s="4" t="str">
        <f t="shared" si="0"/>
        <v>No Improved Water Point/System</v>
      </c>
      <c r="R21" s="4" t="str">
        <f t="shared" si="6"/>
        <v>No Improved Water Point/System</v>
      </c>
      <c r="S21" s="5" t="str">
        <f t="shared" si="12"/>
        <v>No Improved Water Point/System</v>
      </c>
      <c r="T21" s="4" t="str">
        <f t="shared" si="13"/>
        <v>New Construction Needed</v>
      </c>
      <c r="U21" s="15">
        <f t="shared" si="7"/>
        <v>0</v>
      </c>
      <c r="V21" s="284"/>
      <c r="W21" s="291" t="str">
        <f t="shared" si="1"/>
        <v>New Construction Needed</v>
      </c>
      <c r="X21" s="292" t="str">
        <f t="shared" si="8"/>
        <v xml:space="preserve"> </v>
      </c>
      <c r="Y21" s="292" t="str">
        <f t="shared" si="9"/>
        <v>Plan For Investment and Construction</v>
      </c>
      <c r="Z21" s="285"/>
      <c r="AA21" s="290" t="str">
        <f t="shared" si="2"/>
        <v xml:space="preserve"> </v>
      </c>
      <c r="AB21" s="290" t="str">
        <f t="shared" si="10"/>
        <v xml:space="preserve"> </v>
      </c>
      <c r="AC21" s="290" t="str">
        <f t="shared" si="3"/>
        <v xml:space="preserve"> </v>
      </c>
      <c r="AD21" s="290" t="str">
        <f t="shared" si="4"/>
        <v xml:space="preserve"> </v>
      </c>
      <c r="AE21" s="290" t="str">
        <f t="shared" si="5"/>
        <v xml:space="preserve"> </v>
      </c>
      <c r="AF21" s="290" t="str">
        <f>IF(CG21=1,'ARAT - Reference Sheet'!$C$11 -(A21-CH21)," ")</f>
        <v xml:space="preserve"> </v>
      </c>
      <c r="AG21" s="290" t="str">
        <f>IF(CI21=1,'ARAT - Reference Sheet'!$C$12-(A21-CJ21)," ")</f>
        <v xml:space="preserve"> </v>
      </c>
      <c r="AH21" s="290" t="str">
        <f>IF(CK21=1,'ARAT - Reference Sheet'!$C$13-(A21-CL21)," ")</f>
        <v xml:space="preserve"> </v>
      </c>
      <c r="AI21" s="290" t="str">
        <f>IF(CM21=1,'ARAT - Reference Sheet'!$C$14-(A21-CN21)," ")</f>
        <v xml:space="preserve"> </v>
      </c>
      <c r="AJ21" s="290" t="str">
        <f>IF(CO21=1,'ARAT - Reference Sheet'!$C$15-(A21-CP21)," ")</f>
        <v xml:space="preserve"> </v>
      </c>
      <c r="AK21" s="290" t="str">
        <f>IF(CQ21=1,'ARAT - Reference Sheet'!$C$16-(A21-CR21)," ")</f>
        <v xml:space="preserve"> </v>
      </c>
      <c r="AL21" s="290" t="str">
        <f>IF(CS21=1,'ARAT - Reference Sheet'!$C$17-(A21-CT21)," ")</f>
        <v xml:space="preserve"> </v>
      </c>
      <c r="AM21" s="290" t="str">
        <f>IF(CU21=1,'ARAT - Reference Sheet'!$C$18-(A21-CV21)," ")</f>
        <v xml:space="preserve"> </v>
      </c>
      <c r="AN21" s="290" t="str">
        <f>IF(CW21=1,'ARAT - Reference Sheet'!$C$19-(A21-CX21)," ")</f>
        <v xml:space="preserve"> </v>
      </c>
      <c r="AO21" s="290" t="str">
        <f>IF(CY21=1,'ARAT - Reference Sheet'!$C$20-(A21-CZ21)," ")</f>
        <v xml:space="preserve"> </v>
      </c>
      <c r="AP21" s="290" t="str">
        <f>IF(DA21=1,'ARAT - Reference Sheet'!$C$21-(A21-DB21)," ")</f>
        <v xml:space="preserve"> </v>
      </c>
      <c r="AQ21" s="290" t="str">
        <f>IF(DC21=1,'ARAT - Reference Sheet'!$C$22-(A21-DD21)," ")</f>
        <v xml:space="preserve"> </v>
      </c>
      <c r="AR21" s="290" t="str">
        <f>IF(DE21=1,'ARAT - Reference Sheet'!$C$23-(A21-DF21)," ")</f>
        <v xml:space="preserve"> </v>
      </c>
      <c r="AS21" s="288"/>
      <c r="AT21" s="313" t="str">
        <f>IF(ISBLANK('ARAT - Data Entry'!X19),"",'ARAT - Data Entry'!X19)</f>
        <v/>
      </c>
      <c r="AU21" s="313" t="str">
        <f>IF(ISBLANK('ARAT - Data Entry'!AA19),"",'ARAT - Data Entry'!AA19)</f>
        <v/>
      </c>
      <c r="AV21" s="313" t="str">
        <f>IF(ISBLANK('ARAT - Data Entry'!AD19),"",'ARAT - Data Entry'!AD19)</f>
        <v/>
      </c>
      <c r="AW21" s="313" t="str">
        <f>IF(ISBLANK('ARAT - Data Entry'!AG19),"",'ARAT - Data Entry'!AG19)</f>
        <v/>
      </c>
      <c r="AX21" s="313" t="str">
        <f>IF(ISBLANK('ARAT - Data Entry'!AJ19),"",'ARAT - Data Entry'!AJ19)</f>
        <v/>
      </c>
      <c r="AY21" s="313" t="str">
        <f>IF(ISBLANK('ARAT - Data Entry'!AM19),"",'ARAT - Data Entry'!AM19)</f>
        <v/>
      </c>
      <c r="AZ21" s="313" t="str">
        <f>IF(ISBLANK('ARAT - Data Entry'!AP19),"",'ARAT - Data Entry'!AP19)</f>
        <v/>
      </c>
      <c r="BA21" s="313" t="str">
        <f>IF(ISBLANK('ARAT - Data Entry'!AS19),"",'ARAT - Data Entry'!AS19)</f>
        <v/>
      </c>
      <c r="BB21" s="313" t="str">
        <f>IF(ISBLANK('ARAT - Data Entry'!AV19),"",'ARAT - Data Entry'!AV19)</f>
        <v/>
      </c>
      <c r="BC21" s="313" t="str">
        <f>IF(ISBLANK('ARAT - Data Entry'!AY19),"",'ARAT - Data Entry'!AY19)</f>
        <v/>
      </c>
      <c r="BD21" s="313" t="str">
        <f>IF(ISBLANK('ARAT - Data Entry'!BB19),"",'ARAT - Data Entry'!BB19)</f>
        <v/>
      </c>
      <c r="BE21" s="313" t="str">
        <f>IF(ISBLANK('ARAT - Data Entry'!BE19),"",'ARAT - Data Entry'!BE19)</f>
        <v/>
      </c>
      <c r="BF21" s="313" t="str">
        <f>IF(ISBLANK('ARAT - Data Entry'!BF19),"",'ARAT - Data Entry'!BF19)</f>
        <v/>
      </c>
      <c r="BG21" s="313" t="str">
        <f>IF(ISBLANK('ARAT - Data Entry'!BK19),"",'ARAT - Data Entry'!BK19)</f>
        <v/>
      </c>
      <c r="BH21" s="313" t="str">
        <f>IF(ISBLANK('ARAT - Data Entry'!BL19),"",'ARAT - Data Entry'!BL19)</f>
        <v/>
      </c>
      <c r="BI21" s="313" t="str">
        <f>IF(ISBLANK('ARAT - Data Entry'!BQ19),"",'ARAT - Data Entry'!BQ19)</f>
        <v/>
      </c>
      <c r="BJ21" s="313" t="str">
        <f>IF(ISBLANK('ARAT - Data Entry'!BR19),"",'ARAT - Data Entry'!BR19)</f>
        <v/>
      </c>
      <c r="BK21" s="313" t="str">
        <f>IF(ISBLANK('ARAT - Data Entry'!BW19),"",'ARAT - Data Entry'!BW19)</f>
        <v/>
      </c>
      <c r="BL21" s="313" t="str">
        <f>IF(ISBLANK('ARAT - Data Entry'!DB19),"",'ARAT - Data Entry'!DB19)</f>
        <v/>
      </c>
      <c r="BM21" s="296"/>
      <c r="BN21" s="290">
        <f>'ARAT - Data Entry'!P19</f>
        <v>0</v>
      </c>
      <c r="BO21" s="290">
        <f>'ARAT - Data Entry'!Q19</f>
        <v>0</v>
      </c>
      <c r="BP21" s="290">
        <f>'ARAT - Data Entry'!S19</f>
        <v>0</v>
      </c>
      <c r="BQ21" s="290">
        <f>'ARAT - Data Entry'!CG19</f>
        <v>0</v>
      </c>
      <c r="BR21" s="290">
        <f>'ARAT - Data Entry'!CU19</f>
        <v>0</v>
      </c>
      <c r="BS21" s="290">
        <f>'ARAT - Data Entry'!CY19</f>
        <v>0</v>
      </c>
      <c r="BT21" s="290">
        <f>'ARAT - Data Entry'!DA19</f>
        <v>0</v>
      </c>
      <c r="BU21" s="290">
        <f t="shared" si="11"/>
        <v>0</v>
      </c>
      <c r="BV21" s="288"/>
      <c r="BW21" s="290" t="str">
        <f>IF(ISBLANK('ARAT - Data Entry'!V19),"",'ARAT - Data Entry'!V19)</f>
        <v/>
      </c>
      <c r="BX21" s="290" t="str">
        <f>IF(ISBLANK('ARAT - Data Entry'!W19),"",'ARAT - Data Entry'!W19)</f>
        <v/>
      </c>
      <c r="BY21" s="290" t="str">
        <f>IF(ISBLANK('ARAT - Data Entry'!Y19),"",'ARAT - Data Entry'!Y19)</f>
        <v/>
      </c>
      <c r="BZ21" s="290" t="str">
        <f>IF(ISBLANK('ARAT - Data Entry'!Z19),"",'ARAT - Data Entry'!Z19)</f>
        <v/>
      </c>
      <c r="CA21" s="290" t="str">
        <f>IF(ISBLANK('ARAT - Data Entry'!AB19),"",'ARAT - Data Entry'!AB19)</f>
        <v/>
      </c>
      <c r="CB21" s="290" t="str">
        <f>IF(ISBLANK('ARAT - Data Entry'!AC19),"",'ARAT - Data Entry'!AC19)</f>
        <v/>
      </c>
      <c r="CC21" s="290" t="str">
        <f>IF(ISBLANK('ARAT - Data Entry'!AE19),"",'ARAT - Data Entry'!AE19)</f>
        <v/>
      </c>
      <c r="CD21" s="290" t="str">
        <f>IF(ISBLANK('ARAT - Data Entry'!AF19),"",'ARAT - Data Entry'!AF19)</f>
        <v/>
      </c>
      <c r="CE21" s="290" t="str">
        <f>IF(ISBLANK('ARAT - Data Entry'!AH19),"",'ARAT - Data Entry'!AH19)</f>
        <v/>
      </c>
      <c r="CF21" s="290" t="str">
        <f>IF(ISBLANK('ARAT - Data Entry'!AI19),"",'ARAT - Data Entry'!AI19)</f>
        <v/>
      </c>
      <c r="CG21" s="290" t="str">
        <f>IF(ISBLANK('ARAT - Data Entry'!AK19),"",'ARAT - Data Entry'!AK19)</f>
        <v/>
      </c>
      <c r="CH21" s="290" t="str">
        <f>IF(ISBLANK('ARAT - Data Entry'!AL19),"",'ARAT - Data Entry'!AL19)</f>
        <v/>
      </c>
      <c r="CI21" s="290" t="str">
        <f>IF(ISBLANK('ARAT - Data Entry'!AN19),"",'ARAT - Data Entry'!AN19)</f>
        <v/>
      </c>
      <c r="CJ21" s="290" t="str">
        <f>IF(ISBLANK('ARAT - Data Entry'!AO19),"",'ARAT - Data Entry'!AO19)</f>
        <v/>
      </c>
      <c r="CK21" s="290" t="str">
        <f>IF(ISBLANK('ARAT - Data Entry'!AQ19),"",'ARAT - Data Entry'!AQ19)</f>
        <v/>
      </c>
      <c r="CL21" s="290" t="str">
        <f>IF(ISBLANK('ARAT - Data Entry'!AR19),"",'ARAT - Data Entry'!AR19)</f>
        <v/>
      </c>
      <c r="CM21" s="290" t="str">
        <f>IF(ISBLANK('ARAT - Data Entry'!AT19),"",'ARAT - Data Entry'!AT19)</f>
        <v/>
      </c>
      <c r="CN21" s="290" t="str">
        <f>IF(ISBLANK('ARAT - Data Entry'!AU19),"",'ARAT - Data Entry'!AU19)</f>
        <v/>
      </c>
      <c r="CO21" s="290" t="str">
        <f>IF(ISBLANK('ARAT - Data Entry'!AW19),"",'ARAT - Data Entry'!AW19)</f>
        <v/>
      </c>
      <c r="CP21" s="290" t="str">
        <f>IF(ISBLANK('ARAT - Data Entry'!AX19),"",'ARAT - Data Entry'!AX19)</f>
        <v/>
      </c>
      <c r="CQ21" s="290" t="str">
        <f>IF(ISBLANK('ARAT - Data Entry'!AZ19),"",'ARAT - Data Entry'!AZ19)</f>
        <v/>
      </c>
      <c r="CR21" s="290" t="str">
        <f>IF(ISBLANK('ARAT - Data Entry'!BA19),"",'ARAT - Data Entry'!BA19)</f>
        <v/>
      </c>
      <c r="CS21" s="290" t="str">
        <f>IF(ISBLANK('ARAT - Data Entry'!BC19),"",'ARAT - Data Entry'!BC19)</f>
        <v/>
      </c>
      <c r="CT21" s="290" t="str">
        <f>IF(ISBLANK('ARAT - Data Entry'!BD19),"",'ARAT - Data Entry'!BD19)</f>
        <v/>
      </c>
      <c r="CU21" s="290" t="str">
        <f>IF(ISBLANK('ARAT - Data Entry'!BF19),"",'ARAT - Data Entry'!BF19)</f>
        <v/>
      </c>
      <c r="CV21" s="290" t="str">
        <f>IF(ISBLANK('ARAT - Data Entry'!BG19),"",'ARAT - Data Entry'!BG19)</f>
        <v/>
      </c>
      <c r="CW21" s="290" t="str">
        <f>IF(ISBLANK('ARAT - Data Entry'!BI19),"",'ARAT - Data Entry'!BI19)</f>
        <v/>
      </c>
      <c r="CX21" s="290" t="str">
        <f>IF(ISBLANK('ARAT - Data Entry'!BJ19),"",'ARAT - Data Entry'!BJ19)</f>
        <v/>
      </c>
      <c r="CY21" s="290" t="str">
        <f>IF(ISBLANK('ARAT - Data Entry'!BL19),"",'ARAT - Data Entry'!BL19)</f>
        <v/>
      </c>
      <c r="CZ21" s="290" t="str">
        <f>IF(ISBLANK('ARAT - Data Entry'!BM19),"",'ARAT - Data Entry'!BM19)</f>
        <v/>
      </c>
      <c r="DA21" s="290" t="str">
        <f>IF(ISBLANK('ARAT - Data Entry'!BO19),"",'ARAT - Data Entry'!BO19)</f>
        <v/>
      </c>
      <c r="DB21" s="290" t="str">
        <f>IF(ISBLANK('ARAT - Data Entry'!BP19),"",'ARAT - Data Entry'!BP19)</f>
        <v/>
      </c>
      <c r="DC21" s="290" t="str">
        <f>IF(ISBLANK('ARAT - Data Entry'!BR19),"",'ARAT - Data Entry'!BR19)</f>
        <v/>
      </c>
      <c r="DD21" s="290" t="str">
        <f>IF(ISBLANK('ARAT - Data Entry'!BS19),"",'ARAT - Data Entry'!BS19)</f>
        <v/>
      </c>
      <c r="DE21" s="290" t="str">
        <f>IF(ISBLANK('ARAT - Data Entry'!BU19),"",'ARAT - Data Entry'!BU19)</f>
        <v/>
      </c>
      <c r="DF21" s="290" t="str">
        <f>IF(ISBLANK('ARAT - Data Entry'!BV19),"",'ARAT - Data Entry'!BV19)</f>
        <v/>
      </c>
      <c r="DG21" s="290" t="str">
        <f>IF(ISBLANK('ARAT - Data Entry'!CZ19),"",'ARAT - Data Entry'!CZ19)</f>
        <v/>
      </c>
    </row>
    <row r="22" spans="1:111" x14ac:dyDescent="0.25">
      <c r="A22" s="312" t="str">
        <f>IF(ISBLANK('ARAT - Data Entry'!A20),"",'ARAT - Data Entry'!A20)</f>
        <v/>
      </c>
      <c r="B22" s="312" t="str">
        <f>IF(ISBLANK('ARAT - Data Entry'!C20),"",'ARAT - Data Entry'!C20)</f>
        <v/>
      </c>
      <c r="C22" s="357" t="str">
        <f>IF(ISBLANK('ARAT - Data Entry'!D20),"",'ARAT - Data Entry'!D20)</f>
        <v/>
      </c>
      <c r="D22" s="357" t="str">
        <f>IF(ISBLANK('ARAT - Data Entry'!E20),"",'ARAT - Data Entry'!E20)</f>
        <v/>
      </c>
      <c r="E22" s="357" t="str">
        <f>IF(ISBLANK('ARAT - Data Entry'!F20),"",'ARAT - Data Entry'!F20)</f>
        <v/>
      </c>
      <c r="F22" s="357" t="str">
        <f>IF(ISBLANK('ARAT - Data Entry'!G20),"",'ARAT - Data Entry'!G20)</f>
        <v/>
      </c>
      <c r="G22" s="357" t="str">
        <f>IF(ISBLANK('ARAT - Data Entry'!H20),"",'ARAT - Data Entry'!H20)</f>
        <v/>
      </c>
      <c r="H22" s="357" t="str">
        <f>IF(ISBLANK('ARAT - Data Entry'!I20),"",'ARAT - Data Entry'!I20)</f>
        <v/>
      </c>
      <c r="I22" s="357" t="str">
        <f>IF(ISBLANK('ARAT - Data Entry'!J20),"",'ARAT - Data Entry'!J20)</f>
        <v/>
      </c>
      <c r="J22" s="357" t="str">
        <f>IF(ISBLANK('ARAT - Data Entry'!K20),"",'ARAT - Data Entry'!K20)</f>
        <v/>
      </c>
      <c r="K22" s="312" t="str">
        <f>IF(ISBLANK('ARAT - Data Entry'!L20),"",'ARAT - Data Entry'!L20)</f>
        <v/>
      </c>
      <c r="L22" s="312" t="str">
        <f>IF(ISBLANK('ARAT - Data Entry'!M20),"",'ARAT - Data Entry'!M20)</f>
        <v/>
      </c>
      <c r="M22" s="312" t="str">
        <f>IF(ISBLANK('ARAT - Data Entry'!N20),"",'ARAT - Data Entry'!N20)</f>
        <v/>
      </c>
      <c r="N22" s="312" t="str">
        <f>IF(ISBLANK('ARAT - Data Entry'!R20),"",'ARAT - Data Entry'!R20)</f>
        <v/>
      </c>
      <c r="O22" s="312" t="str">
        <f>IF(ISBLANK('ARAT - Data Entry'!T20),"",'ARAT - Data Entry'!T20)</f>
        <v/>
      </c>
      <c r="P22" s="298"/>
      <c r="Q22" s="4" t="str">
        <f t="shared" si="0"/>
        <v>No Improved Water Point/System</v>
      </c>
      <c r="R22" s="4" t="str">
        <f t="shared" si="6"/>
        <v>No Improved Water Point/System</v>
      </c>
      <c r="S22" s="5" t="str">
        <f t="shared" si="12"/>
        <v>No Improved Water Point/System</v>
      </c>
      <c r="T22" s="4" t="str">
        <f t="shared" si="13"/>
        <v>New Construction Needed</v>
      </c>
      <c r="U22" s="15">
        <f t="shared" si="7"/>
        <v>0</v>
      </c>
      <c r="V22" s="284"/>
      <c r="W22" s="291" t="str">
        <f t="shared" si="1"/>
        <v>New Construction Needed</v>
      </c>
      <c r="X22" s="292" t="str">
        <f t="shared" si="8"/>
        <v xml:space="preserve"> </v>
      </c>
      <c r="Y22" s="292" t="str">
        <f t="shared" si="9"/>
        <v>Plan For Investment and Construction</v>
      </c>
      <c r="Z22" s="285"/>
      <c r="AA22" s="290" t="str">
        <f t="shared" si="2"/>
        <v xml:space="preserve"> </v>
      </c>
      <c r="AB22" s="290" t="str">
        <f t="shared" si="10"/>
        <v xml:space="preserve"> </v>
      </c>
      <c r="AC22" s="290" t="str">
        <f t="shared" si="3"/>
        <v xml:space="preserve"> </v>
      </c>
      <c r="AD22" s="290" t="str">
        <f t="shared" si="4"/>
        <v xml:space="preserve"> </v>
      </c>
      <c r="AE22" s="290" t="str">
        <f t="shared" si="5"/>
        <v xml:space="preserve"> </v>
      </c>
      <c r="AF22" s="290" t="str">
        <f>IF(CG22=1,'ARAT - Reference Sheet'!$C$11 -(A22-CH22)," ")</f>
        <v xml:space="preserve"> </v>
      </c>
      <c r="AG22" s="290" t="str">
        <f>IF(CI22=1,'ARAT - Reference Sheet'!$C$12-(A22-CJ22)," ")</f>
        <v xml:space="preserve"> </v>
      </c>
      <c r="AH22" s="290" t="str">
        <f>IF(CK22=1,'ARAT - Reference Sheet'!$C$13-(A22-CL22)," ")</f>
        <v xml:space="preserve"> </v>
      </c>
      <c r="AI22" s="290" t="str">
        <f>IF(CM22=1,'ARAT - Reference Sheet'!$C$14-(A22-CN22)," ")</f>
        <v xml:space="preserve"> </v>
      </c>
      <c r="AJ22" s="290" t="str">
        <f>IF(CO22=1,'ARAT - Reference Sheet'!$C$15-(A22-CP22)," ")</f>
        <v xml:space="preserve"> </v>
      </c>
      <c r="AK22" s="290" t="str">
        <f>IF(CQ22=1,'ARAT - Reference Sheet'!$C$16-(A22-CR22)," ")</f>
        <v xml:space="preserve"> </v>
      </c>
      <c r="AL22" s="290" t="str">
        <f>IF(CS22=1,'ARAT - Reference Sheet'!$C$17-(A22-CT22)," ")</f>
        <v xml:space="preserve"> </v>
      </c>
      <c r="AM22" s="290" t="str">
        <f>IF(CU22=1,'ARAT - Reference Sheet'!$C$18-(A22-CV22)," ")</f>
        <v xml:space="preserve"> </v>
      </c>
      <c r="AN22" s="290" t="str">
        <f>IF(CW22=1,'ARAT - Reference Sheet'!$C$19-(A22-CX22)," ")</f>
        <v xml:space="preserve"> </v>
      </c>
      <c r="AO22" s="290" t="str">
        <f>IF(CY22=1,'ARAT - Reference Sheet'!$C$20-(A22-CZ22)," ")</f>
        <v xml:space="preserve"> </v>
      </c>
      <c r="AP22" s="290" t="str">
        <f>IF(DA22=1,'ARAT - Reference Sheet'!$C$21-(A22-DB22)," ")</f>
        <v xml:space="preserve"> </v>
      </c>
      <c r="AQ22" s="290" t="str">
        <f>IF(DC22=1,'ARAT - Reference Sheet'!$C$22-(A22-DD22)," ")</f>
        <v xml:space="preserve"> </v>
      </c>
      <c r="AR22" s="290" t="str">
        <f>IF(DE22=1,'ARAT - Reference Sheet'!$C$23-(A22-DF22)," ")</f>
        <v xml:space="preserve"> </v>
      </c>
      <c r="AS22" s="288"/>
      <c r="AT22" s="313" t="str">
        <f>IF(ISBLANK('ARAT - Data Entry'!X20),"",'ARAT - Data Entry'!X20)</f>
        <v/>
      </c>
      <c r="AU22" s="313" t="str">
        <f>IF(ISBLANK('ARAT - Data Entry'!AA20),"",'ARAT - Data Entry'!AA20)</f>
        <v/>
      </c>
      <c r="AV22" s="313" t="str">
        <f>IF(ISBLANK('ARAT - Data Entry'!AD20),"",'ARAT - Data Entry'!AD20)</f>
        <v/>
      </c>
      <c r="AW22" s="313" t="str">
        <f>IF(ISBLANK('ARAT - Data Entry'!AG20),"",'ARAT - Data Entry'!AG20)</f>
        <v/>
      </c>
      <c r="AX22" s="313" t="str">
        <f>IF(ISBLANK('ARAT - Data Entry'!AJ20),"",'ARAT - Data Entry'!AJ20)</f>
        <v/>
      </c>
      <c r="AY22" s="313" t="str">
        <f>IF(ISBLANK('ARAT - Data Entry'!AM20),"",'ARAT - Data Entry'!AM20)</f>
        <v/>
      </c>
      <c r="AZ22" s="313" t="str">
        <f>IF(ISBLANK('ARAT - Data Entry'!AP20),"",'ARAT - Data Entry'!AP20)</f>
        <v/>
      </c>
      <c r="BA22" s="313" t="str">
        <f>IF(ISBLANK('ARAT - Data Entry'!AS20),"",'ARAT - Data Entry'!AS20)</f>
        <v/>
      </c>
      <c r="BB22" s="313" t="str">
        <f>IF(ISBLANK('ARAT - Data Entry'!AV20),"",'ARAT - Data Entry'!AV20)</f>
        <v/>
      </c>
      <c r="BC22" s="313" t="str">
        <f>IF(ISBLANK('ARAT - Data Entry'!AY20),"",'ARAT - Data Entry'!AY20)</f>
        <v/>
      </c>
      <c r="BD22" s="313" t="str">
        <f>IF(ISBLANK('ARAT - Data Entry'!BB20),"",'ARAT - Data Entry'!BB20)</f>
        <v/>
      </c>
      <c r="BE22" s="313" t="str">
        <f>IF(ISBLANK('ARAT - Data Entry'!BE20),"",'ARAT - Data Entry'!BE20)</f>
        <v/>
      </c>
      <c r="BF22" s="313" t="str">
        <f>IF(ISBLANK('ARAT - Data Entry'!BF20),"",'ARAT - Data Entry'!BF20)</f>
        <v/>
      </c>
      <c r="BG22" s="313" t="str">
        <f>IF(ISBLANK('ARAT - Data Entry'!BK20),"",'ARAT - Data Entry'!BK20)</f>
        <v/>
      </c>
      <c r="BH22" s="313" t="str">
        <f>IF(ISBLANK('ARAT - Data Entry'!BL20),"",'ARAT - Data Entry'!BL20)</f>
        <v/>
      </c>
      <c r="BI22" s="313" t="str">
        <f>IF(ISBLANK('ARAT - Data Entry'!BQ20),"",'ARAT - Data Entry'!BQ20)</f>
        <v/>
      </c>
      <c r="BJ22" s="313" t="str">
        <f>IF(ISBLANK('ARAT - Data Entry'!BR20),"",'ARAT - Data Entry'!BR20)</f>
        <v/>
      </c>
      <c r="BK22" s="313" t="str">
        <f>IF(ISBLANK('ARAT - Data Entry'!BW20),"",'ARAT - Data Entry'!BW20)</f>
        <v/>
      </c>
      <c r="BL22" s="313" t="str">
        <f>IF(ISBLANK('ARAT - Data Entry'!DB20),"",'ARAT - Data Entry'!DB20)</f>
        <v/>
      </c>
      <c r="BM22" s="296"/>
      <c r="BN22" s="290">
        <f>'ARAT - Data Entry'!P20</f>
        <v>0</v>
      </c>
      <c r="BO22" s="290">
        <f>'ARAT - Data Entry'!Q20</f>
        <v>0</v>
      </c>
      <c r="BP22" s="290">
        <f>'ARAT - Data Entry'!S20</f>
        <v>0</v>
      </c>
      <c r="BQ22" s="290">
        <f>'ARAT - Data Entry'!CG20</f>
        <v>0</v>
      </c>
      <c r="BR22" s="290">
        <f>'ARAT - Data Entry'!CU20</f>
        <v>0</v>
      </c>
      <c r="BS22" s="290">
        <f>'ARAT - Data Entry'!CY20</f>
        <v>0</v>
      </c>
      <c r="BT22" s="290">
        <f>'ARAT - Data Entry'!DA20</f>
        <v>0</v>
      </c>
      <c r="BU22" s="290">
        <f t="shared" si="11"/>
        <v>0</v>
      </c>
      <c r="BV22" s="288"/>
      <c r="BW22" s="290" t="str">
        <f>IF(ISBLANK('ARAT - Data Entry'!V20),"",'ARAT - Data Entry'!V20)</f>
        <v/>
      </c>
      <c r="BX22" s="290" t="str">
        <f>IF(ISBLANK('ARAT - Data Entry'!W20),"",'ARAT - Data Entry'!W20)</f>
        <v/>
      </c>
      <c r="BY22" s="290" t="str">
        <f>IF(ISBLANK('ARAT - Data Entry'!Y20),"",'ARAT - Data Entry'!Y20)</f>
        <v/>
      </c>
      <c r="BZ22" s="290" t="str">
        <f>IF(ISBLANK('ARAT - Data Entry'!Z20),"",'ARAT - Data Entry'!Z20)</f>
        <v/>
      </c>
      <c r="CA22" s="290" t="str">
        <f>IF(ISBLANK('ARAT - Data Entry'!AB20),"",'ARAT - Data Entry'!AB20)</f>
        <v/>
      </c>
      <c r="CB22" s="290" t="str">
        <f>IF(ISBLANK('ARAT - Data Entry'!AC20),"",'ARAT - Data Entry'!AC20)</f>
        <v/>
      </c>
      <c r="CC22" s="290" t="str">
        <f>IF(ISBLANK('ARAT - Data Entry'!AE20),"",'ARAT - Data Entry'!AE20)</f>
        <v/>
      </c>
      <c r="CD22" s="290" t="str">
        <f>IF(ISBLANK('ARAT - Data Entry'!AF20),"",'ARAT - Data Entry'!AF20)</f>
        <v/>
      </c>
      <c r="CE22" s="290" t="str">
        <f>IF(ISBLANK('ARAT - Data Entry'!AH20),"",'ARAT - Data Entry'!AH20)</f>
        <v/>
      </c>
      <c r="CF22" s="290" t="str">
        <f>IF(ISBLANK('ARAT - Data Entry'!AI20),"",'ARAT - Data Entry'!AI20)</f>
        <v/>
      </c>
      <c r="CG22" s="290" t="str">
        <f>IF(ISBLANK('ARAT - Data Entry'!AK20),"",'ARAT - Data Entry'!AK20)</f>
        <v/>
      </c>
      <c r="CH22" s="290" t="str">
        <f>IF(ISBLANK('ARAT - Data Entry'!AL20),"",'ARAT - Data Entry'!AL20)</f>
        <v/>
      </c>
      <c r="CI22" s="290" t="str">
        <f>IF(ISBLANK('ARAT - Data Entry'!AN20),"",'ARAT - Data Entry'!AN20)</f>
        <v/>
      </c>
      <c r="CJ22" s="290" t="str">
        <f>IF(ISBLANK('ARAT - Data Entry'!AO20),"",'ARAT - Data Entry'!AO20)</f>
        <v/>
      </c>
      <c r="CK22" s="290" t="str">
        <f>IF(ISBLANK('ARAT - Data Entry'!AQ20),"",'ARAT - Data Entry'!AQ20)</f>
        <v/>
      </c>
      <c r="CL22" s="290" t="str">
        <f>IF(ISBLANK('ARAT - Data Entry'!AR20),"",'ARAT - Data Entry'!AR20)</f>
        <v/>
      </c>
      <c r="CM22" s="290" t="str">
        <f>IF(ISBLANK('ARAT - Data Entry'!AT20),"",'ARAT - Data Entry'!AT20)</f>
        <v/>
      </c>
      <c r="CN22" s="290" t="str">
        <f>IF(ISBLANK('ARAT - Data Entry'!AU20),"",'ARAT - Data Entry'!AU20)</f>
        <v/>
      </c>
      <c r="CO22" s="290" t="str">
        <f>IF(ISBLANK('ARAT - Data Entry'!AW20),"",'ARAT - Data Entry'!AW20)</f>
        <v/>
      </c>
      <c r="CP22" s="290" t="str">
        <f>IF(ISBLANK('ARAT - Data Entry'!AX20),"",'ARAT - Data Entry'!AX20)</f>
        <v/>
      </c>
      <c r="CQ22" s="290" t="str">
        <f>IF(ISBLANK('ARAT - Data Entry'!AZ20),"",'ARAT - Data Entry'!AZ20)</f>
        <v/>
      </c>
      <c r="CR22" s="290" t="str">
        <f>IF(ISBLANK('ARAT - Data Entry'!BA20),"",'ARAT - Data Entry'!BA20)</f>
        <v/>
      </c>
      <c r="CS22" s="290" t="str">
        <f>IF(ISBLANK('ARAT - Data Entry'!BC20),"",'ARAT - Data Entry'!BC20)</f>
        <v/>
      </c>
      <c r="CT22" s="290" t="str">
        <f>IF(ISBLANK('ARAT - Data Entry'!BD20),"",'ARAT - Data Entry'!BD20)</f>
        <v/>
      </c>
      <c r="CU22" s="290" t="str">
        <f>IF(ISBLANK('ARAT - Data Entry'!BF20),"",'ARAT - Data Entry'!BF20)</f>
        <v/>
      </c>
      <c r="CV22" s="290" t="str">
        <f>IF(ISBLANK('ARAT - Data Entry'!BG20),"",'ARAT - Data Entry'!BG20)</f>
        <v/>
      </c>
      <c r="CW22" s="290" t="str">
        <f>IF(ISBLANK('ARAT - Data Entry'!BI20),"",'ARAT - Data Entry'!BI20)</f>
        <v/>
      </c>
      <c r="CX22" s="290" t="str">
        <f>IF(ISBLANK('ARAT - Data Entry'!BJ20),"",'ARAT - Data Entry'!BJ20)</f>
        <v/>
      </c>
      <c r="CY22" s="290" t="str">
        <f>IF(ISBLANK('ARAT - Data Entry'!BL20),"",'ARAT - Data Entry'!BL20)</f>
        <v/>
      </c>
      <c r="CZ22" s="290" t="str">
        <f>IF(ISBLANK('ARAT - Data Entry'!BM20),"",'ARAT - Data Entry'!BM20)</f>
        <v/>
      </c>
      <c r="DA22" s="290" t="str">
        <f>IF(ISBLANK('ARAT - Data Entry'!BO20),"",'ARAT - Data Entry'!BO20)</f>
        <v/>
      </c>
      <c r="DB22" s="290" t="str">
        <f>IF(ISBLANK('ARAT - Data Entry'!BP20),"",'ARAT - Data Entry'!BP20)</f>
        <v/>
      </c>
      <c r="DC22" s="290" t="str">
        <f>IF(ISBLANK('ARAT - Data Entry'!BR20),"",'ARAT - Data Entry'!BR20)</f>
        <v/>
      </c>
      <c r="DD22" s="290" t="str">
        <f>IF(ISBLANK('ARAT - Data Entry'!BS20),"",'ARAT - Data Entry'!BS20)</f>
        <v/>
      </c>
      <c r="DE22" s="290" t="str">
        <f>IF(ISBLANK('ARAT - Data Entry'!BU20),"",'ARAT - Data Entry'!BU20)</f>
        <v/>
      </c>
      <c r="DF22" s="290" t="str">
        <f>IF(ISBLANK('ARAT - Data Entry'!BV20),"",'ARAT - Data Entry'!BV20)</f>
        <v/>
      </c>
      <c r="DG22" s="290" t="str">
        <f>IF(ISBLANK('ARAT - Data Entry'!CZ20),"",'ARAT - Data Entry'!CZ20)</f>
        <v/>
      </c>
    </row>
    <row r="23" spans="1:111" x14ac:dyDescent="0.25">
      <c r="A23" s="312" t="str">
        <f>IF(ISBLANK('ARAT - Data Entry'!A21),"",'ARAT - Data Entry'!A21)</f>
        <v/>
      </c>
      <c r="B23" s="312" t="str">
        <f>IF(ISBLANK('ARAT - Data Entry'!C21),"",'ARAT - Data Entry'!C21)</f>
        <v/>
      </c>
      <c r="C23" s="357" t="str">
        <f>IF(ISBLANK('ARAT - Data Entry'!D21),"",'ARAT - Data Entry'!D21)</f>
        <v/>
      </c>
      <c r="D23" s="357" t="str">
        <f>IF(ISBLANK('ARAT - Data Entry'!E21),"",'ARAT - Data Entry'!E21)</f>
        <v/>
      </c>
      <c r="E23" s="357" t="str">
        <f>IF(ISBLANK('ARAT - Data Entry'!F21),"",'ARAT - Data Entry'!F21)</f>
        <v/>
      </c>
      <c r="F23" s="357" t="str">
        <f>IF(ISBLANK('ARAT - Data Entry'!G21),"",'ARAT - Data Entry'!G21)</f>
        <v/>
      </c>
      <c r="G23" s="357" t="str">
        <f>IF(ISBLANK('ARAT - Data Entry'!H21),"",'ARAT - Data Entry'!H21)</f>
        <v/>
      </c>
      <c r="H23" s="357" t="str">
        <f>IF(ISBLANK('ARAT - Data Entry'!I21),"",'ARAT - Data Entry'!I21)</f>
        <v/>
      </c>
      <c r="I23" s="357" t="str">
        <f>IF(ISBLANK('ARAT - Data Entry'!J21),"",'ARAT - Data Entry'!J21)</f>
        <v/>
      </c>
      <c r="J23" s="357" t="str">
        <f>IF(ISBLANK('ARAT - Data Entry'!K21),"",'ARAT - Data Entry'!K21)</f>
        <v/>
      </c>
      <c r="K23" s="312" t="str">
        <f>IF(ISBLANK('ARAT - Data Entry'!L21),"",'ARAT - Data Entry'!L21)</f>
        <v/>
      </c>
      <c r="L23" s="312" t="str">
        <f>IF(ISBLANK('ARAT - Data Entry'!M21),"",'ARAT - Data Entry'!M21)</f>
        <v/>
      </c>
      <c r="M23" s="312" t="str">
        <f>IF(ISBLANK('ARAT - Data Entry'!N21),"",'ARAT - Data Entry'!N21)</f>
        <v/>
      </c>
      <c r="N23" s="312" t="str">
        <f>IF(ISBLANK('ARAT - Data Entry'!R21),"",'ARAT - Data Entry'!R21)</f>
        <v/>
      </c>
      <c r="O23" s="312" t="str">
        <f>IF(ISBLANK('ARAT - Data Entry'!T21),"",'ARAT - Data Entry'!T21)</f>
        <v/>
      </c>
      <c r="P23" s="298"/>
      <c r="Q23" s="4" t="str">
        <f t="shared" si="0"/>
        <v>No Improved Water Point/System</v>
      </c>
      <c r="R23" s="4" t="str">
        <f t="shared" si="6"/>
        <v>No Improved Water Point/System</v>
      </c>
      <c r="S23" s="5" t="str">
        <f t="shared" si="12"/>
        <v>No Improved Water Point/System</v>
      </c>
      <c r="T23" s="4" t="str">
        <f t="shared" si="13"/>
        <v>New Construction Needed</v>
      </c>
      <c r="U23" s="15">
        <f t="shared" si="7"/>
        <v>0</v>
      </c>
      <c r="V23" s="284"/>
      <c r="W23" s="291" t="str">
        <f t="shared" si="1"/>
        <v>New Construction Needed</v>
      </c>
      <c r="X23" s="292" t="str">
        <f t="shared" si="8"/>
        <v xml:space="preserve"> </v>
      </c>
      <c r="Y23" s="292" t="str">
        <f t="shared" si="9"/>
        <v>Plan For Investment and Construction</v>
      </c>
      <c r="Z23" s="285"/>
      <c r="AA23" s="290" t="str">
        <f t="shared" si="2"/>
        <v xml:space="preserve"> </v>
      </c>
      <c r="AB23" s="290" t="str">
        <f t="shared" si="10"/>
        <v xml:space="preserve"> </v>
      </c>
      <c r="AC23" s="290" t="str">
        <f t="shared" si="3"/>
        <v xml:space="preserve"> </v>
      </c>
      <c r="AD23" s="290" t="str">
        <f t="shared" si="4"/>
        <v xml:space="preserve"> </v>
      </c>
      <c r="AE23" s="290" t="str">
        <f t="shared" si="5"/>
        <v xml:space="preserve"> </v>
      </c>
      <c r="AF23" s="290" t="str">
        <f>IF(CG23=1,'ARAT - Reference Sheet'!$C$11 -(A23-CH23)," ")</f>
        <v xml:space="preserve"> </v>
      </c>
      <c r="AG23" s="290" t="str">
        <f>IF(CI23=1,'ARAT - Reference Sheet'!$C$12-(A23-CJ23)," ")</f>
        <v xml:space="preserve"> </v>
      </c>
      <c r="AH23" s="290" t="str">
        <f>IF(CK23=1,'ARAT - Reference Sheet'!$C$13-(A23-CL23)," ")</f>
        <v xml:space="preserve"> </v>
      </c>
      <c r="AI23" s="290" t="str">
        <f>IF(CM23=1,'ARAT - Reference Sheet'!$C$14-(A23-CN23)," ")</f>
        <v xml:space="preserve"> </v>
      </c>
      <c r="AJ23" s="290" t="str">
        <f>IF(CO23=1,'ARAT - Reference Sheet'!$C$15-(A23-CP23)," ")</f>
        <v xml:space="preserve"> </v>
      </c>
      <c r="AK23" s="290" t="str">
        <f>IF(CQ23=1,'ARAT - Reference Sheet'!$C$16-(A23-CR23)," ")</f>
        <v xml:space="preserve"> </v>
      </c>
      <c r="AL23" s="290" t="str">
        <f>IF(CS23=1,'ARAT - Reference Sheet'!$C$17-(A23-CT23)," ")</f>
        <v xml:space="preserve"> </v>
      </c>
      <c r="AM23" s="290" t="str">
        <f>IF(CU23=1,'ARAT - Reference Sheet'!$C$18-(A23-CV23)," ")</f>
        <v xml:space="preserve"> </v>
      </c>
      <c r="AN23" s="290" t="str">
        <f>IF(CW23=1,'ARAT - Reference Sheet'!$C$19-(A23-CX23)," ")</f>
        <v xml:space="preserve"> </v>
      </c>
      <c r="AO23" s="290" t="str">
        <f>IF(CY23=1,'ARAT - Reference Sheet'!$C$20-(A23-CZ23)," ")</f>
        <v xml:space="preserve"> </v>
      </c>
      <c r="AP23" s="290" t="str">
        <f>IF(DA23=1,'ARAT - Reference Sheet'!$C$21-(A23-DB23)," ")</f>
        <v xml:space="preserve"> </v>
      </c>
      <c r="AQ23" s="290" t="str">
        <f>IF(DC23=1,'ARAT - Reference Sheet'!$C$22-(A23-DD23)," ")</f>
        <v xml:space="preserve"> </v>
      </c>
      <c r="AR23" s="290" t="str">
        <f>IF(DE23=1,'ARAT - Reference Sheet'!$C$23-(A23-DF23)," ")</f>
        <v xml:space="preserve"> </v>
      </c>
      <c r="AS23" s="288"/>
      <c r="AT23" s="313" t="str">
        <f>IF(ISBLANK('ARAT - Data Entry'!X21),"",'ARAT - Data Entry'!X21)</f>
        <v/>
      </c>
      <c r="AU23" s="313" t="str">
        <f>IF(ISBLANK('ARAT - Data Entry'!AA21),"",'ARAT - Data Entry'!AA21)</f>
        <v/>
      </c>
      <c r="AV23" s="313" t="str">
        <f>IF(ISBLANK('ARAT - Data Entry'!AD21),"",'ARAT - Data Entry'!AD21)</f>
        <v/>
      </c>
      <c r="AW23" s="313" t="str">
        <f>IF(ISBLANK('ARAT - Data Entry'!AG21),"",'ARAT - Data Entry'!AG21)</f>
        <v/>
      </c>
      <c r="AX23" s="313" t="str">
        <f>IF(ISBLANK('ARAT - Data Entry'!AJ21),"",'ARAT - Data Entry'!AJ21)</f>
        <v/>
      </c>
      <c r="AY23" s="313" t="str">
        <f>IF(ISBLANK('ARAT - Data Entry'!AM21),"",'ARAT - Data Entry'!AM21)</f>
        <v/>
      </c>
      <c r="AZ23" s="313" t="str">
        <f>IF(ISBLANK('ARAT - Data Entry'!AP21),"",'ARAT - Data Entry'!AP21)</f>
        <v/>
      </c>
      <c r="BA23" s="313" t="str">
        <f>IF(ISBLANK('ARAT - Data Entry'!AS21),"",'ARAT - Data Entry'!AS21)</f>
        <v/>
      </c>
      <c r="BB23" s="313" t="str">
        <f>IF(ISBLANK('ARAT - Data Entry'!AV21),"",'ARAT - Data Entry'!AV21)</f>
        <v/>
      </c>
      <c r="BC23" s="313" t="str">
        <f>IF(ISBLANK('ARAT - Data Entry'!AY21),"",'ARAT - Data Entry'!AY21)</f>
        <v/>
      </c>
      <c r="BD23" s="313" t="str">
        <f>IF(ISBLANK('ARAT - Data Entry'!BB21),"",'ARAT - Data Entry'!BB21)</f>
        <v/>
      </c>
      <c r="BE23" s="313" t="str">
        <f>IF(ISBLANK('ARAT - Data Entry'!BE21),"",'ARAT - Data Entry'!BE21)</f>
        <v/>
      </c>
      <c r="BF23" s="313" t="str">
        <f>IF(ISBLANK('ARAT - Data Entry'!BF21),"",'ARAT - Data Entry'!BF21)</f>
        <v/>
      </c>
      <c r="BG23" s="313" t="str">
        <f>IF(ISBLANK('ARAT - Data Entry'!BK21),"",'ARAT - Data Entry'!BK21)</f>
        <v/>
      </c>
      <c r="BH23" s="313" t="str">
        <f>IF(ISBLANK('ARAT - Data Entry'!BL21),"",'ARAT - Data Entry'!BL21)</f>
        <v/>
      </c>
      <c r="BI23" s="313" t="str">
        <f>IF(ISBLANK('ARAT - Data Entry'!BQ21),"",'ARAT - Data Entry'!BQ21)</f>
        <v/>
      </c>
      <c r="BJ23" s="313" t="str">
        <f>IF(ISBLANK('ARAT - Data Entry'!BR21),"",'ARAT - Data Entry'!BR21)</f>
        <v/>
      </c>
      <c r="BK23" s="313" t="str">
        <f>IF(ISBLANK('ARAT - Data Entry'!BW21),"",'ARAT - Data Entry'!BW21)</f>
        <v/>
      </c>
      <c r="BL23" s="313" t="str">
        <f>IF(ISBLANK('ARAT - Data Entry'!DB21),"",'ARAT - Data Entry'!DB21)</f>
        <v/>
      </c>
      <c r="BM23" s="296"/>
      <c r="BN23" s="290">
        <f>'ARAT - Data Entry'!P21</f>
        <v>0</v>
      </c>
      <c r="BO23" s="290">
        <f>'ARAT - Data Entry'!Q21</f>
        <v>0</v>
      </c>
      <c r="BP23" s="290">
        <f>'ARAT - Data Entry'!S21</f>
        <v>0</v>
      </c>
      <c r="BQ23" s="290">
        <f>'ARAT - Data Entry'!CG21</f>
        <v>0</v>
      </c>
      <c r="BR23" s="290">
        <f>'ARAT - Data Entry'!CU21</f>
        <v>0</v>
      </c>
      <c r="BS23" s="290">
        <f>'ARAT - Data Entry'!CY21</f>
        <v>0</v>
      </c>
      <c r="BT23" s="290">
        <f>'ARAT - Data Entry'!DA21</f>
        <v>0</v>
      </c>
      <c r="BU23" s="290">
        <f t="shared" si="11"/>
        <v>0</v>
      </c>
      <c r="BV23" s="288"/>
      <c r="BW23" s="290" t="str">
        <f>IF(ISBLANK('ARAT - Data Entry'!V21),"",'ARAT - Data Entry'!V21)</f>
        <v/>
      </c>
      <c r="BX23" s="290" t="str">
        <f>IF(ISBLANK('ARAT - Data Entry'!W21),"",'ARAT - Data Entry'!W21)</f>
        <v/>
      </c>
      <c r="BY23" s="290" t="str">
        <f>IF(ISBLANK('ARAT - Data Entry'!Y21),"",'ARAT - Data Entry'!Y21)</f>
        <v/>
      </c>
      <c r="BZ23" s="290" t="str">
        <f>IF(ISBLANK('ARAT - Data Entry'!Z21),"",'ARAT - Data Entry'!Z21)</f>
        <v/>
      </c>
      <c r="CA23" s="290" t="str">
        <f>IF(ISBLANK('ARAT - Data Entry'!AB21),"",'ARAT - Data Entry'!AB21)</f>
        <v/>
      </c>
      <c r="CB23" s="290" t="str">
        <f>IF(ISBLANK('ARAT - Data Entry'!AC21),"",'ARAT - Data Entry'!AC21)</f>
        <v/>
      </c>
      <c r="CC23" s="290" t="str">
        <f>IF(ISBLANK('ARAT - Data Entry'!AE21),"",'ARAT - Data Entry'!AE21)</f>
        <v/>
      </c>
      <c r="CD23" s="290" t="str">
        <f>IF(ISBLANK('ARAT - Data Entry'!AF21),"",'ARAT - Data Entry'!AF21)</f>
        <v/>
      </c>
      <c r="CE23" s="290" t="str">
        <f>IF(ISBLANK('ARAT - Data Entry'!AH21),"",'ARAT - Data Entry'!AH21)</f>
        <v/>
      </c>
      <c r="CF23" s="290" t="str">
        <f>IF(ISBLANK('ARAT - Data Entry'!AI21),"",'ARAT - Data Entry'!AI21)</f>
        <v/>
      </c>
      <c r="CG23" s="290" t="str">
        <f>IF(ISBLANK('ARAT - Data Entry'!AK21),"",'ARAT - Data Entry'!AK21)</f>
        <v/>
      </c>
      <c r="CH23" s="290" t="str">
        <f>IF(ISBLANK('ARAT - Data Entry'!AL21),"",'ARAT - Data Entry'!AL21)</f>
        <v/>
      </c>
      <c r="CI23" s="290" t="str">
        <f>IF(ISBLANK('ARAT - Data Entry'!AN21),"",'ARAT - Data Entry'!AN21)</f>
        <v/>
      </c>
      <c r="CJ23" s="290" t="str">
        <f>IF(ISBLANK('ARAT - Data Entry'!AO21),"",'ARAT - Data Entry'!AO21)</f>
        <v/>
      </c>
      <c r="CK23" s="290" t="str">
        <f>IF(ISBLANK('ARAT - Data Entry'!AQ21),"",'ARAT - Data Entry'!AQ21)</f>
        <v/>
      </c>
      <c r="CL23" s="290" t="str">
        <f>IF(ISBLANK('ARAT - Data Entry'!AR21),"",'ARAT - Data Entry'!AR21)</f>
        <v/>
      </c>
      <c r="CM23" s="290" t="str">
        <f>IF(ISBLANK('ARAT - Data Entry'!AT21),"",'ARAT - Data Entry'!AT21)</f>
        <v/>
      </c>
      <c r="CN23" s="290" t="str">
        <f>IF(ISBLANK('ARAT - Data Entry'!AU21),"",'ARAT - Data Entry'!AU21)</f>
        <v/>
      </c>
      <c r="CO23" s="290" t="str">
        <f>IF(ISBLANK('ARAT - Data Entry'!AW21),"",'ARAT - Data Entry'!AW21)</f>
        <v/>
      </c>
      <c r="CP23" s="290" t="str">
        <f>IF(ISBLANK('ARAT - Data Entry'!AX21),"",'ARAT - Data Entry'!AX21)</f>
        <v/>
      </c>
      <c r="CQ23" s="290" t="str">
        <f>IF(ISBLANK('ARAT - Data Entry'!AZ21),"",'ARAT - Data Entry'!AZ21)</f>
        <v/>
      </c>
      <c r="CR23" s="290" t="str">
        <f>IF(ISBLANK('ARAT - Data Entry'!BA21),"",'ARAT - Data Entry'!BA21)</f>
        <v/>
      </c>
      <c r="CS23" s="290" t="str">
        <f>IF(ISBLANK('ARAT - Data Entry'!BC21),"",'ARAT - Data Entry'!BC21)</f>
        <v/>
      </c>
      <c r="CT23" s="290" t="str">
        <f>IF(ISBLANK('ARAT - Data Entry'!BD21),"",'ARAT - Data Entry'!BD21)</f>
        <v/>
      </c>
      <c r="CU23" s="290" t="str">
        <f>IF(ISBLANK('ARAT - Data Entry'!BF21),"",'ARAT - Data Entry'!BF21)</f>
        <v/>
      </c>
      <c r="CV23" s="290" t="str">
        <f>IF(ISBLANK('ARAT - Data Entry'!BG21),"",'ARAT - Data Entry'!BG21)</f>
        <v/>
      </c>
      <c r="CW23" s="290" t="str">
        <f>IF(ISBLANK('ARAT - Data Entry'!BI21),"",'ARAT - Data Entry'!BI21)</f>
        <v/>
      </c>
      <c r="CX23" s="290" t="str">
        <f>IF(ISBLANK('ARAT - Data Entry'!BJ21),"",'ARAT - Data Entry'!BJ21)</f>
        <v/>
      </c>
      <c r="CY23" s="290" t="str">
        <f>IF(ISBLANK('ARAT - Data Entry'!BL21),"",'ARAT - Data Entry'!BL21)</f>
        <v/>
      </c>
      <c r="CZ23" s="290" t="str">
        <f>IF(ISBLANK('ARAT - Data Entry'!BM21),"",'ARAT - Data Entry'!BM21)</f>
        <v/>
      </c>
      <c r="DA23" s="290" t="str">
        <f>IF(ISBLANK('ARAT - Data Entry'!BO21),"",'ARAT - Data Entry'!BO21)</f>
        <v/>
      </c>
      <c r="DB23" s="290" t="str">
        <f>IF(ISBLANK('ARAT - Data Entry'!BP21),"",'ARAT - Data Entry'!BP21)</f>
        <v/>
      </c>
      <c r="DC23" s="290" t="str">
        <f>IF(ISBLANK('ARAT - Data Entry'!BR21),"",'ARAT - Data Entry'!BR21)</f>
        <v/>
      </c>
      <c r="DD23" s="290" t="str">
        <f>IF(ISBLANK('ARAT - Data Entry'!BS21),"",'ARAT - Data Entry'!BS21)</f>
        <v/>
      </c>
      <c r="DE23" s="290" t="str">
        <f>IF(ISBLANK('ARAT - Data Entry'!BU21),"",'ARAT - Data Entry'!BU21)</f>
        <v/>
      </c>
      <c r="DF23" s="290" t="str">
        <f>IF(ISBLANK('ARAT - Data Entry'!BV21),"",'ARAT - Data Entry'!BV21)</f>
        <v/>
      </c>
      <c r="DG23" s="290" t="str">
        <f>IF(ISBLANK('ARAT - Data Entry'!CZ21),"",'ARAT - Data Entry'!CZ21)</f>
        <v/>
      </c>
    </row>
    <row r="24" spans="1:111" x14ac:dyDescent="0.25">
      <c r="A24" s="312" t="str">
        <f>IF(ISBLANK('ARAT - Data Entry'!A22),"",'ARAT - Data Entry'!A22)</f>
        <v/>
      </c>
      <c r="B24" s="312" t="str">
        <f>IF(ISBLANK('ARAT - Data Entry'!C22),"",'ARAT - Data Entry'!C22)</f>
        <v/>
      </c>
      <c r="C24" s="357" t="str">
        <f>IF(ISBLANK('ARAT - Data Entry'!D22),"",'ARAT - Data Entry'!D22)</f>
        <v/>
      </c>
      <c r="D24" s="357" t="str">
        <f>IF(ISBLANK('ARAT - Data Entry'!E22),"",'ARAT - Data Entry'!E22)</f>
        <v/>
      </c>
      <c r="E24" s="357" t="str">
        <f>IF(ISBLANK('ARAT - Data Entry'!F22),"",'ARAT - Data Entry'!F22)</f>
        <v/>
      </c>
      <c r="F24" s="357" t="str">
        <f>IF(ISBLANK('ARAT - Data Entry'!G22),"",'ARAT - Data Entry'!G22)</f>
        <v/>
      </c>
      <c r="G24" s="357" t="str">
        <f>IF(ISBLANK('ARAT - Data Entry'!H22),"",'ARAT - Data Entry'!H22)</f>
        <v/>
      </c>
      <c r="H24" s="357" t="str">
        <f>IF(ISBLANK('ARAT - Data Entry'!I22),"",'ARAT - Data Entry'!I22)</f>
        <v/>
      </c>
      <c r="I24" s="357" t="str">
        <f>IF(ISBLANK('ARAT - Data Entry'!J22),"",'ARAT - Data Entry'!J22)</f>
        <v/>
      </c>
      <c r="J24" s="357" t="str">
        <f>IF(ISBLANK('ARAT - Data Entry'!K22),"",'ARAT - Data Entry'!K22)</f>
        <v/>
      </c>
      <c r="K24" s="312" t="str">
        <f>IF(ISBLANK('ARAT - Data Entry'!L22),"",'ARAT - Data Entry'!L22)</f>
        <v/>
      </c>
      <c r="L24" s="312" t="str">
        <f>IF(ISBLANK('ARAT - Data Entry'!M22),"",'ARAT - Data Entry'!M22)</f>
        <v/>
      </c>
      <c r="M24" s="312" t="str">
        <f>IF(ISBLANK('ARAT - Data Entry'!N22),"",'ARAT - Data Entry'!N22)</f>
        <v/>
      </c>
      <c r="N24" s="312" t="str">
        <f>IF(ISBLANK('ARAT - Data Entry'!R22),"",'ARAT - Data Entry'!R22)</f>
        <v/>
      </c>
      <c r="O24" s="312" t="str">
        <f>IF(ISBLANK('ARAT - Data Entry'!T22),"",'ARAT - Data Entry'!T22)</f>
        <v/>
      </c>
      <c r="P24" s="298"/>
      <c r="Q24" s="4" t="str">
        <f t="shared" si="0"/>
        <v>No Improved Water Point/System</v>
      </c>
      <c r="R24" s="4" t="str">
        <f t="shared" si="6"/>
        <v>No Improved Water Point/System</v>
      </c>
      <c r="S24" s="5" t="str">
        <f t="shared" si="12"/>
        <v>No Improved Water Point/System</v>
      </c>
      <c r="T24" s="4" t="str">
        <f t="shared" si="13"/>
        <v>New Construction Needed</v>
      </c>
      <c r="U24" s="15">
        <f t="shared" si="7"/>
        <v>0</v>
      </c>
      <c r="V24" s="284"/>
      <c r="W24" s="291" t="str">
        <f t="shared" si="1"/>
        <v>New Construction Needed</v>
      </c>
      <c r="X24" s="292" t="str">
        <f t="shared" si="8"/>
        <v xml:space="preserve"> </v>
      </c>
      <c r="Y24" s="292" t="str">
        <f t="shared" si="9"/>
        <v>Plan For Investment and Construction</v>
      </c>
      <c r="Z24" s="285"/>
      <c r="AA24" s="290" t="str">
        <f t="shared" si="2"/>
        <v xml:space="preserve"> </v>
      </c>
      <c r="AB24" s="290" t="str">
        <f t="shared" si="10"/>
        <v xml:space="preserve"> </v>
      </c>
      <c r="AC24" s="290" t="str">
        <f t="shared" si="3"/>
        <v xml:space="preserve"> </v>
      </c>
      <c r="AD24" s="290" t="str">
        <f t="shared" si="4"/>
        <v xml:space="preserve"> </v>
      </c>
      <c r="AE24" s="290" t="str">
        <f t="shared" si="5"/>
        <v xml:space="preserve"> </v>
      </c>
      <c r="AF24" s="290" t="str">
        <f>IF(CG24=1,'ARAT - Reference Sheet'!$C$11 -(A24-CH24)," ")</f>
        <v xml:space="preserve"> </v>
      </c>
      <c r="AG24" s="290" t="str">
        <f>IF(CI24=1,'ARAT - Reference Sheet'!$C$12-(A24-CJ24)," ")</f>
        <v xml:space="preserve"> </v>
      </c>
      <c r="AH24" s="290" t="str">
        <f>IF(CK24=1,'ARAT - Reference Sheet'!$C$13-(A24-CL24)," ")</f>
        <v xml:space="preserve"> </v>
      </c>
      <c r="AI24" s="290" t="str">
        <f>IF(CM24=1,'ARAT - Reference Sheet'!$C$14-(A24-CN24)," ")</f>
        <v xml:space="preserve"> </v>
      </c>
      <c r="AJ24" s="290" t="str">
        <f>IF(CO24=1,'ARAT - Reference Sheet'!$C$15-(A24-CP24)," ")</f>
        <v xml:space="preserve"> </v>
      </c>
      <c r="AK24" s="290" t="str">
        <f>IF(CQ24=1,'ARAT - Reference Sheet'!$C$16-(A24-CR24)," ")</f>
        <v xml:space="preserve"> </v>
      </c>
      <c r="AL24" s="290" t="str">
        <f>IF(CS24=1,'ARAT - Reference Sheet'!$C$17-(A24-CT24)," ")</f>
        <v xml:space="preserve"> </v>
      </c>
      <c r="AM24" s="290" t="str">
        <f>IF(CU24=1,'ARAT - Reference Sheet'!$C$18-(A24-CV24)," ")</f>
        <v xml:space="preserve"> </v>
      </c>
      <c r="AN24" s="290" t="str">
        <f>IF(CW24=1,'ARAT - Reference Sheet'!$C$19-(A24-CX24)," ")</f>
        <v xml:space="preserve"> </v>
      </c>
      <c r="AO24" s="290" t="str">
        <f>IF(CY24=1,'ARAT - Reference Sheet'!$C$20-(A24-CZ24)," ")</f>
        <v xml:space="preserve"> </v>
      </c>
      <c r="AP24" s="290" t="str">
        <f>IF(DA24=1,'ARAT - Reference Sheet'!$C$21-(A24-DB24)," ")</f>
        <v xml:space="preserve"> </v>
      </c>
      <c r="AQ24" s="290" t="str">
        <f>IF(DC24=1,'ARAT - Reference Sheet'!$C$22-(A24-DD24)," ")</f>
        <v xml:space="preserve"> </v>
      </c>
      <c r="AR24" s="290" t="str">
        <f>IF(DE24=1,'ARAT - Reference Sheet'!$C$23-(A24-DF24)," ")</f>
        <v xml:space="preserve"> </v>
      </c>
      <c r="AS24" s="288"/>
      <c r="AT24" s="313" t="str">
        <f>IF(ISBLANK('ARAT - Data Entry'!X22),"",'ARAT - Data Entry'!X22)</f>
        <v/>
      </c>
      <c r="AU24" s="313" t="str">
        <f>IF(ISBLANK('ARAT - Data Entry'!AA22),"",'ARAT - Data Entry'!AA22)</f>
        <v/>
      </c>
      <c r="AV24" s="313" t="str">
        <f>IF(ISBLANK('ARAT - Data Entry'!AD22),"",'ARAT - Data Entry'!AD22)</f>
        <v/>
      </c>
      <c r="AW24" s="313" t="str">
        <f>IF(ISBLANK('ARAT - Data Entry'!AG22),"",'ARAT - Data Entry'!AG22)</f>
        <v/>
      </c>
      <c r="AX24" s="313" t="str">
        <f>IF(ISBLANK('ARAT - Data Entry'!AJ22),"",'ARAT - Data Entry'!AJ22)</f>
        <v/>
      </c>
      <c r="AY24" s="313" t="str">
        <f>IF(ISBLANK('ARAT - Data Entry'!AM22),"",'ARAT - Data Entry'!AM22)</f>
        <v/>
      </c>
      <c r="AZ24" s="313" t="str">
        <f>IF(ISBLANK('ARAT - Data Entry'!AP22),"",'ARAT - Data Entry'!AP22)</f>
        <v/>
      </c>
      <c r="BA24" s="313" t="str">
        <f>IF(ISBLANK('ARAT - Data Entry'!AS22),"",'ARAT - Data Entry'!AS22)</f>
        <v/>
      </c>
      <c r="BB24" s="313" t="str">
        <f>IF(ISBLANK('ARAT - Data Entry'!AV22),"",'ARAT - Data Entry'!AV22)</f>
        <v/>
      </c>
      <c r="BC24" s="313" t="str">
        <f>IF(ISBLANK('ARAT - Data Entry'!AY22),"",'ARAT - Data Entry'!AY22)</f>
        <v/>
      </c>
      <c r="BD24" s="313" t="str">
        <f>IF(ISBLANK('ARAT - Data Entry'!BB22),"",'ARAT - Data Entry'!BB22)</f>
        <v/>
      </c>
      <c r="BE24" s="313" t="str">
        <f>IF(ISBLANK('ARAT - Data Entry'!BE22),"",'ARAT - Data Entry'!BE22)</f>
        <v/>
      </c>
      <c r="BF24" s="313" t="str">
        <f>IF(ISBLANK('ARAT - Data Entry'!BF22),"",'ARAT - Data Entry'!BF22)</f>
        <v/>
      </c>
      <c r="BG24" s="313" t="str">
        <f>IF(ISBLANK('ARAT - Data Entry'!BK22),"",'ARAT - Data Entry'!BK22)</f>
        <v/>
      </c>
      <c r="BH24" s="313" t="str">
        <f>IF(ISBLANK('ARAT - Data Entry'!BL22),"",'ARAT - Data Entry'!BL22)</f>
        <v/>
      </c>
      <c r="BI24" s="313" t="str">
        <f>IF(ISBLANK('ARAT - Data Entry'!BQ22),"",'ARAT - Data Entry'!BQ22)</f>
        <v/>
      </c>
      <c r="BJ24" s="313" t="str">
        <f>IF(ISBLANK('ARAT - Data Entry'!BR22),"",'ARAT - Data Entry'!BR22)</f>
        <v/>
      </c>
      <c r="BK24" s="313" t="str">
        <f>IF(ISBLANK('ARAT - Data Entry'!BW22),"",'ARAT - Data Entry'!BW22)</f>
        <v/>
      </c>
      <c r="BL24" s="313" t="str">
        <f>IF(ISBLANK('ARAT - Data Entry'!DB22),"",'ARAT - Data Entry'!DB22)</f>
        <v/>
      </c>
      <c r="BM24" s="296"/>
      <c r="BN24" s="290">
        <f>'ARAT - Data Entry'!P22</f>
        <v>0</v>
      </c>
      <c r="BO24" s="290">
        <f>'ARAT - Data Entry'!Q22</f>
        <v>0</v>
      </c>
      <c r="BP24" s="290">
        <f>'ARAT - Data Entry'!S22</f>
        <v>0</v>
      </c>
      <c r="BQ24" s="290">
        <f>'ARAT - Data Entry'!CG22</f>
        <v>0</v>
      </c>
      <c r="BR24" s="290">
        <f>'ARAT - Data Entry'!CU22</f>
        <v>0</v>
      </c>
      <c r="BS24" s="290">
        <f>'ARAT - Data Entry'!CY22</f>
        <v>0</v>
      </c>
      <c r="BT24" s="290">
        <f>'ARAT - Data Entry'!DA22</f>
        <v>0</v>
      </c>
      <c r="BU24" s="290">
        <f t="shared" si="11"/>
        <v>0</v>
      </c>
      <c r="BV24" s="288"/>
      <c r="BW24" s="290" t="str">
        <f>IF(ISBLANK('ARAT - Data Entry'!V22),"",'ARAT - Data Entry'!V22)</f>
        <v/>
      </c>
      <c r="BX24" s="290" t="str">
        <f>IF(ISBLANK('ARAT - Data Entry'!W22),"",'ARAT - Data Entry'!W22)</f>
        <v/>
      </c>
      <c r="BY24" s="290" t="str">
        <f>IF(ISBLANK('ARAT - Data Entry'!Y22),"",'ARAT - Data Entry'!Y22)</f>
        <v/>
      </c>
      <c r="BZ24" s="290" t="str">
        <f>IF(ISBLANK('ARAT - Data Entry'!Z22),"",'ARAT - Data Entry'!Z22)</f>
        <v/>
      </c>
      <c r="CA24" s="290" t="str">
        <f>IF(ISBLANK('ARAT - Data Entry'!AB22),"",'ARAT - Data Entry'!AB22)</f>
        <v/>
      </c>
      <c r="CB24" s="290" t="str">
        <f>IF(ISBLANK('ARAT - Data Entry'!AC22),"",'ARAT - Data Entry'!AC22)</f>
        <v/>
      </c>
      <c r="CC24" s="290" t="str">
        <f>IF(ISBLANK('ARAT - Data Entry'!AE22),"",'ARAT - Data Entry'!AE22)</f>
        <v/>
      </c>
      <c r="CD24" s="290" t="str">
        <f>IF(ISBLANK('ARAT - Data Entry'!AF22),"",'ARAT - Data Entry'!AF22)</f>
        <v/>
      </c>
      <c r="CE24" s="290" t="str">
        <f>IF(ISBLANK('ARAT - Data Entry'!AH22),"",'ARAT - Data Entry'!AH22)</f>
        <v/>
      </c>
      <c r="CF24" s="290" t="str">
        <f>IF(ISBLANK('ARAT - Data Entry'!AI22),"",'ARAT - Data Entry'!AI22)</f>
        <v/>
      </c>
      <c r="CG24" s="290" t="str">
        <f>IF(ISBLANK('ARAT - Data Entry'!AK22),"",'ARAT - Data Entry'!AK22)</f>
        <v/>
      </c>
      <c r="CH24" s="290" t="str">
        <f>IF(ISBLANK('ARAT - Data Entry'!AL22),"",'ARAT - Data Entry'!AL22)</f>
        <v/>
      </c>
      <c r="CI24" s="290" t="str">
        <f>IF(ISBLANK('ARAT - Data Entry'!AN22),"",'ARAT - Data Entry'!AN22)</f>
        <v/>
      </c>
      <c r="CJ24" s="290" t="str">
        <f>IF(ISBLANK('ARAT - Data Entry'!AO22),"",'ARAT - Data Entry'!AO22)</f>
        <v/>
      </c>
      <c r="CK24" s="290" t="str">
        <f>IF(ISBLANK('ARAT - Data Entry'!AQ22),"",'ARAT - Data Entry'!AQ22)</f>
        <v/>
      </c>
      <c r="CL24" s="290" t="str">
        <f>IF(ISBLANK('ARAT - Data Entry'!AR22),"",'ARAT - Data Entry'!AR22)</f>
        <v/>
      </c>
      <c r="CM24" s="290" t="str">
        <f>IF(ISBLANK('ARAT - Data Entry'!AT22),"",'ARAT - Data Entry'!AT22)</f>
        <v/>
      </c>
      <c r="CN24" s="290" t="str">
        <f>IF(ISBLANK('ARAT - Data Entry'!AU22),"",'ARAT - Data Entry'!AU22)</f>
        <v/>
      </c>
      <c r="CO24" s="290" t="str">
        <f>IF(ISBLANK('ARAT - Data Entry'!AW22),"",'ARAT - Data Entry'!AW22)</f>
        <v/>
      </c>
      <c r="CP24" s="290" t="str">
        <f>IF(ISBLANK('ARAT - Data Entry'!AX22),"",'ARAT - Data Entry'!AX22)</f>
        <v/>
      </c>
      <c r="CQ24" s="290" t="str">
        <f>IF(ISBLANK('ARAT - Data Entry'!AZ22),"",'ARAT - Data Entry'!AZ22)</f>
        <v/>
      </c>
      <c r="CR24" s="290" t="str">
        <f>IF(ISBLANK('ARAT - Data Entry'!BA22),"",'ARAT - Data Entry'!BA22)</f>
        <v/>
      </c>
      <c r="CS24" s="290" t="str">
        <f>IF(ISBLANK('ARAT - Data Entry'!BC22),"",'ARAT - Data Entry'!BC22)</f>
        <v/>
      </c>
      <c r="CT24" s="290" t="str">
        <f>IF(ISBLANK('ARAT - Data Entry'!BD22),"",'ARAT - Data Entry'!BD22)</f>
        <v/>
      </c>
      <c r="CU24" s="290" t="str">
        <f>IF(ISBLANK('ARAT - Data Entry'!BF22),"",'ARAT - Data Entry'!BF22)</f>
        <v/>
      </c>
      <c r="CV24" s="290" t="str">
        <f>IF(ISBLANK('ARAT - Data Entry'!BG22),"",'ARAT - Data Entry'!BG22)</f>
        <v/>
      </c>
      <c r="CW24" s="290" t="str">
        <f>IF(ISBLANK('ARAT - Data Entry'!BI22),"",'ARAT - Data Entry'!BI22)</f>
        <v/>
      </c>
      <c r="CX24" s="290" t="str">
        <f>IF(ISBLANK('ARAT - Data Entry'!BJ22),"",'ARAT - Data Entry'!BJ22)</f>
        <v/>
      </c>
      <c r="CY24" s="290" t="str">
        <f>IF(ISBLANK('ARAT - Data Entry'!BL22),"",'ARAT - Data Entry'!BL22)</f>
        <v/>
      </c>
      <c r="CZ24" s="290" t="str">
        <f>IF(ISBLANK('ARAT - Data Entry'!BM22),"",'ARAT - Data Entry'!BM22)</f>
        <v/>
      </c>
      <c r="DA24" s="290" t="str">
        <f>IF(ISBLANK('ARAT - Data Entry'!BO22),"",'ARAT - Data Entry'!BO22)</f>
        <v/>
      </c>
      <c r="DB24" s="290" t="str">
        <f>IF(ISBLANK('ARAT - Data Entry'!BP22),"",'ARAT - Data Entry'!BP22)</f>
        <v/>
      </c>
      <c r="DC24" s="290" t="str">
        <f>IF(ISBLANK('ARAT - Data Entry'!BR22),"",'ARAT - Data Entry'!BR22)</f>
        <v/>
      </c>
      <c r="DD24" s="290" t="str">
        <f>IF(ISBLANK('ARAT - Data Entry'!BS22),"",'ARAT - Data Entry'!BS22)</f>
        <v/>
      </c>
      <c r="DE24" s="290" t="str">
        <f>IF(ISBLANK('ARAT - Data Entry'!BU22),"",'ARAT - Data Entry'!BU22)</f>
        <v/>
      </c>
      <c r="DF24" s="290" t="str">
        <f>IF(ISBLANK('ARAT - Data Entry'!BV22),"",'ARAT - Data Entry'!BV22)</f>
        <v/>
      </c>
      <c r="DG24" s="290" t="str">
        <f>IF(ISBLANK('ARAT - Data Entry'!CZ22),"",'ARAT - Data Entry'!CZ22)</f>
        <v/>
      </c>
    </row>
    <row r="25" spans="1:111" x14ac:dyDescent="0.25">
      <c r="A25" s="312" t="str">
        <f>IF(ISBLANK('ARAT - Data Entry'!A23),"",'ARAT - Data Entry'!A23)</f>
        <v/>
      </c>
      <c r="B25" s="312" t="str">
        <f>IF(ISBLANK('ARAT - Data Entry'!C23),"",'ARAT - Data Entry'!C23)</f>
        <v/>
      </c>
      <c r="C25" s="357" t="str">
        <f>IF(ISBLANK('ARAT - Data Entry'!D23),"",'ARAT - Data Entry'!D23)</f>
        <v/>
      </c>
      <c r="D25" s="357" t="str">
        <f>IF(ISBLANK('ARAT - Data Entry'!E23),"",'ARAT - Data Entry'!E23)</f>
        <v/>
      </c>
      <c r="E25" s="357" t="str">
        <f>IF(ISBLANK('ARAT - Data Entry'!F23),"",'ARAT - Data Entry'!F23)</f>
        <v/>
      </c>
      <c r="F25" s="357" t="str">
        <f>IF(ISBLANK('ARAT - Data Entry'!G23),"",'ARAT - Data Entry'!G23)</f>
        <v/>
      </c>
      <c r="G25" s="357" t="str">
        <f>IF(ISBLANK('ARAT - Data Entry'!H23),"",'ARAT - Data Entry'!H23)</f>
        <v/>
      </c>
      <c r="H25" s="357" t="str">
        <f>IF(ISBLANK('ARAT - Data Entry'!I23),"",'ARAT - Data Entry'!I23)</f>
        <v/>
      </c>
      <c r="I25" s="357" t="str">
        <f>IF(ISBLANK('ARAT - Data Entry'!J23),"",'ARAT - Data Entry'!J23)</f>
        <v/>
      </c>
      <c r="J25" s="357" t="str">
        <f>IF(ISBLANK('ARAT - Data Entry'!K23),"",'ARAT - Data Entry'!K23)</f>
        <v/>
      </c>
      <c r="K25" s="312" t="str">
        <f>IF(ISBLANK('ARAT - Data Entry'!L23),"",'ARAT - Data Entry'!L23)</f>
        <v/>
      </c>
      <c r="L25" s="312" t="str">
        <f>IF(ISBLANK('ARAT - Data Entry'!M23),"",'ARAT - Data Entry'!M23)</f>
        <v/>
      </c>
      <c r="M25" s="312" t="str">
        <f>IF(ISBLANK('ARAT - Data Entry'!N23),"",'ARAT - Data Entry'!N23)</f>
        <v/>
      </c>
      <c r="N25" s="312" t="str">
        <f>IF(ISBLANK('ARAT - Data Entry'!R23),"",'ARAT - Data Entry'!R23)</f>
        <v/>
      </c>
      <c r="O25" s="312" t="str">
        <f>IF(ISBLANK('ARAT - Data Entry'!T23),"",'ARAT - Data Entry'!T23)</f>
        <v/>
      </c>
      <c r="P25" s="298"/>
      <c r="Q25" s="4" t="str">
        <f t="shared" si="0"/>
        <v>No Improved Water Point/System</v>
      </c>
      <c r="R25" s="4" t="str">
        <f t="shared" si="6"/>
        <v>No Improved Water Point/System</v>
      </c>
      <c r="S25" s="5" t="str">
        <f t="shared" si="12"/>
        <v>No Improved Water Point/System</v>
      </c>
      <c r="T25" s="4" t="str">
        <f t="shared" si="13"/>
        <v>New Construction Needed</v>
      </c>
      <c r="U25" s="15">
        <f t="shared" si="7"/>
        <v>0</v>
      </c>
      <c r="V25" s="284"/>
      <c r="W25" s="291" t="str">
        <f t="shared" si="1"/>
        <v>New Construction Needed</v>
      </c>
      <c r="X25" s="292" t="str">
        <f t="shared" si="8"/>
        <v xml:space="preserve"> </v>
      </c>
      <c r="Y25" s="292" t="str">
        <f t="shared" si="9"/>
        <v>Plan For Investment and Construction</v>
      </c>
      <c r="Z25" s="285"/>
      <c r="AA25" s="290" t="str">
        <f t="shared" si="2"/>
        <v xml:space="preserve"> </v>
      </c>
      <c r="AB25" s="290" t="str">
        <f t="shared" si="10"/>
        <v xml:space="preserve"> </v>
      </c>
      <c r="AC25" s="290" t="str">
        <f t="shared" si="3"/>
        <v xml:space="preserve"> </v>
      </c>
      <c r="AD25" s="290" t="str">
        <f t="shared" si="4"/>
        <v xml:space="preserve"> </v>
      </c>
      <c r="AE25" s="290" t="str">
        <f t="shared" si="5"/>
        <v xml:space="preserve"> </v>
      </c>
      <c r="AF25" s="290" t="str">
        <f>IF(CG25=1,'ARAT - Reference Sheet'!$C$11 -(A25-CH25)," ")</f>
        <v xml:space="preserve"> </v>
      </c>
      <c r="AG25" s="290" t="str">
        <f>IF(CI25=1,'ARAT - Reference Sheet'!$C$12-(A25-CJ25)," ")</f>
        <v xml:space="preserve"> </v>
      </c>
      <c r="AH25" s="290" t="str">
        <f>IF(CK25=1,'ARAT - Reference Sheet'!$C$13-(A25-CL25)," ")</f>
        <v xml:space="preserve"> </v>
      </c>
      <c r="AI25" s="290" t="str">
        <f>IF(CM25=1,'ARAT - Reference Sheet'!$C$14-(A25-CN25)," ")</f>
        <v xml:space="preserve"> </v>
      </c>
      <c r="AJ25" s="290" t="str">
        <f>IF(CO25=1,'ARAT - Reference Sheet'!$C$15-(A25-CP25)," ")</f>
        <v xml:space="preserve"> </v>
      </c>
      <c r="AK25" s="290" t="str">
        <f>IF(CQ25=1,'ARAT - Reference Sheet'!$C$16-(A25-CR25)," ")</f>
        <v xml:space="preserve"> </v>
      </c>
      <c r="AL25" s="290" t="str">
        <f>IF(CS25=1,'ARAT - Reference Sheet'!$C$17-(A25-CT25)," ")</f>
        <v xml:space="preserve"> </v>
      </c>
      <c r="AM25" s="290" t="str">
        <f>IF(CU25=1,'ARAT - Reference Sheet'!$C$18-(A25-CV25)," ")</f>
        <v xml:space="preserve"> </v>
      </c>
      <c r="AN25" s="290" t="str">
        <f>IF(CW25=1,'ARAT - Reference Sheet'!$C$19-(A25-CX25)," ")</f>
        <v xml:space="preserve"> </v>
      </c>
      <c r="AO25" s="290" t="str">
        <f>IF(CY25=1,'ARAT - Reference Sheet'!$C$20-(A25-CZ25)," ")</f>
        <v xml:space="preserve"> </v>
      </c>
      <c r="AP25" s="290" t="str">
        <f>IF(DA25=1,'ARAT - Reference Sheet'!$C$21-(A25-DB25)," ")</f>
        <v xml:space="preserve"> </v>
      </c>
      <c r="AQ25" s="290" t="str">
        <f>IF(DC25=1,'ARAT - Reference Sheet'!$C$22-(A25-DD25)," ")</f>
        <v xml:space="preserve"> </v>
      </c>
      <c r="AR25" s="290" t="str">
        <f>IF(DE25=1,'ARAT - Reference Sheet'!$C$23-(A25-DF25)," ")</f>
        <v xml:space="preserve"> </v>
      </c>
      <c r="AS25" s="288"/>
      <c r="AT25" s="313" t="str">
        <f>IF(ISBLANK('ARAT - Data Entry'!X23),"",'ARAT - Data Entry'!X23)</f>
        <v/>
      </c>
      <c r="AU25" s="313" t="str">
        <f>IF(ISBLANK('ARAT - Data Entry'!AA23),"",'ARAT - Data Entry'!AA23)</f>
        <v/>
      </c>
      <c r="AV25" s="313" t="str">
        <f>IF(ISBLANK('ARAT - Data Entry'!AD23),"",'ARAT - Data Entry'!AD23)</f>
        <v/>
      </c>
      <c r="AW25" s="313" t="str">
        <f>IF(ISBLANK('ARAT - Data Entry'!AG23),"",'ARAT - Data Entry'!AG23)</f>
        <v/>
      </c>
      <c r="AX25" s="313" t="str">
        <f>IF(ISBLANK('ARAT - Data Entry'!AJ23),"",'ARAT - Data Entry'!AJ23)</f>
        <v/>
      </c>
      <c r="AY25" s="313" t="str">
        <f>IF(ISBLANK('ARAT - Data Entry'!AM23),"",'ARAT - Data Entry'!AM23)</f>
        <v/>
      </c>
      <c r="AZ25" s="313" t="str">
        <f>IF(ISBLANK('ARAT - Data Entry'!AP23),"",'ARAT - Data Entry'!AP23)</f>
        <v/>
      </c>
      <c r="BA25" s="313" t="str">
        <f>IF(ISBLANK('ARAT - Data Entry'!AS23),"",'ARAT - Data Entry'!AS23)</f>
        <v/>
      </c>
      <c r="BB25" s="313" t="str">
        <f>IF(ISBLANK('ARAT - Data Entry'!AV23),"",'ARAT - Data Entry'!AV23)</f>
        <v/>
      </c>
      <c r="BC25" s="313" t="str">
        <f>IF(ISBLANK('ARAT - Data Entry'!AY23),"",'ARAT - Data Entry'!AY23)</f>
        <v/>
      </c>
      <c r="BD25" s="313" t="str">
        <f>IF(ISBLANK('ARAT - Data Entry'!BB23),"",'ARAT - Data Entry'!BB23)</f>
        <v/>
      </c>
      <c r="BE25" s="313" t="str">
        <f>IF(ISBLANK('ARAT - Data Entry'!BE23),"",'ARAT - Data Entry'!BE23)</f>
        <v/>
      </c>
      <c r="BF25" s="313" t="str">
        <f>IF(ISBLANK('ARAT - Data Entry'!BF23),"",'ARAT - Data Entry'!BF23)</f>
        <v/>
      </c>
      <c r="BG25" s="313" t="str">
        <f>IF(ISBLANK('ARAT - Data Entry'!BK23),"",'ARAT - Data Entry'!BK23)</f>
        <v/>
      </c>
      <c r="BH25" s="313" t="str">
        <f>IF(ISBLANK('ARAT - Data Entry'!BL23),"",'ARAT - Data Entry'!BL23)</f>
        <v/>
      </c>
      <c r="BI25" s="313" t="str">
        <f>IF(ISBLANK('ARAT - Data Entry'!BQ23),"",'ARAT - Data Entry'!BQ23)</f>
        <v/>
      </c>
      <c r="BJ25" s="313" t="str">
        <f>IF(ISBLANK('ARAT - Data Entry'!BR23),"",'ARAT - Data Entry'!BR23)</f>
        <v/>
      </c>
      <c r="BK25" s="313" t="str">
        <f>IF(ISBLANK('ARAT - Data Entry'!BW23),"",'ARAT - Data Entry'!BW23)</f>
        <v/>
      </c>
      <c r="BL25" s="313" t="str">
        <f>IF(ISBLANK('ARAT - Data Entry'!DB23),"",'ARAT - Data Entry'!DB23)</f>
        <v/>
      </c>
      <c r="BM25" s="296"/>
      <c r="BN25" s="290">
        <f>'ARAT - Data Entry'!P23</f>
        <v>0</v>
      </c>
      <c r="BO25" s="290">
        <f>'ARAT - Data Entry'!Q23</f>
        <v>0</v>
      </c>
      <c r="BP25" s="290">
        <f>'ARAT - Data Entry'!S23</f>
        <v>0</v>
      </c>
      <c r="BQ25" s="290">
        <f>'ARAT - Data Entry'!CG23</f>
        <v>0</v>
      </c>
      <c r="BR25" s="290">
        <f>'ARAT - Data Entry'!CU23</f>
        <v>0</v>
      </c>
      <c r="BS25" s="290">
        <f>'ARAT - Data Entry'!CY23</f>
        <v>0</v>
      </c>
      <c r="BT25" s="290">
        <f>'ARAT - Data Entry'!DA23</f>
        <v>0</v>
      </c>
      <c r="BU25" s="290">
        <f t="shared" si="11"/>
        <v>0</v>
      </c>
      <c r="BV25" s="288"/>
      <c r="BW25" s="290" t="str">
        <f>IF(ISBLANK('ARAT - Data Entry'!V23),"",'ARAT - Data Entry'!V23)</f>
        <v/>
      </c>
      <c r="BX25" s="290" t="str">
        <f>IF(ISBLANK('ARAT - Data Entry'!W23),"",'ARAT - Data Entry'!W23)</f>
        <v/>
      </c>
      <c r="BY25" s="290" t="str">
        <f>IF(ISBLANK('ARAT - Data Entry'!Y23),"",'ARAT - Data Entry'!Y23)</f>
        <v/>
      </c>
      <c r="BZ25" s="290" t="str">
        <f>IF(ISBLANK('ARAT - Data Entry'!Z23),"",'ARAT - Data Entry'!Z23)</f>
        <v/>
      </c>
      <c r="CA25" s="290" t="str">
        <f>IF(ISBLANK('ARAT - Data Entry'!AB23),"",'ARAT - Data Entry'!AB23)</f>
        <v/>
      </c>
      <c r="CB25" s="290" t="str">
        <f>IF(ISBLANK('ARAT - Data Entry'!AC23),"",'ARAT - Data Entry'!AC23)</f>
        <v/>
      </c>
      <c r="CC25" s="290" t="str">
        <f>IF(ISBLANK('ARAT - Data Entry'!AE23),"",'ARAT - Data Entry'!AE23)</f>
        <v/>
      </c>
      <c r="CD25" s="290" t="str">
        <f>IF(ISBLANK('ARAT - Data Entry'!AF23),"",'ARAT - Data Entry'!AF23)</f>
        <v/>
      </c>
      <c r="CE25" s="290" t="str">
        <f>IF(ISBLANK('ARAT - Data Entry'!AH23),"",'ARAT - Data Entry'!AH23)</f>
        <v/>
      </c>
      <c r="CF25" s="290" t="str">
        <f>IF(ISBLANK('ARAT - Data Entry'!AI23),"",'ARAT - Data Entry'!AI23)</f>
        <v/>
      </c>
      <c r="CG25" s="290" t="str">
        <f>IF(ISBLANK('ARAT - Data Entry'!AK23),"",'ARAT - Data Entry'!AK23)</f>
        <v/>
      </c>
      <c r="CH25" s="290" t="str">
        <f>IF(ISBLANK('ARAT - Data Entry'!AL23),"",'ARAT - Data Entry'!AL23)</f>
        <v/>
      </c>
      <c r="CI25" s="290" t="str">
        <f>IF(ISBLANK('ARAT - Data Entry'!AN23),"",'ARAT - Data Entry'!AN23)</f>
        <v/>
      </c>
      <c r="CJ25" s="290" t="str">
        <f>IF(ISBLANK('ARAT - Data Entry'!AO23),"",'ARAT - Data Entry'!AO23)</f>
        <v/>
      </c>
      <c r="CK25" s="290" t="str">
        <f>IF(ISBLANK('ARAT - Data Entry'!AQ23),"",'ARAT - Data Entry'!AQ23)</f>
        <v/>
      </c>
      <c r="CL25" s="290" t="str">
        <f>IF(ISBLANK('ARAT - Data Entry'!AR23),"",'ARAT - Data Entry'!AR23)</f>
        <v/>
      </c>
      <c r="CM25" s="290" t="str">
        <f>IF(ISBLANK('ARAT - Data Entry'!AT23),"",'ARAT - Data Entry'!AT23)</f>
        <v/>
      </c>
      <c r="CN25" s="290" t="str">
        <f>IF(ISBLANK('ARAT - Data Entry'!AU23),"",'ARAT - Data Entry'!AU23)</f>
        <v/>
      </c>
      <c r="CO25" s="290" t="str">
        <f>IF(ISBLANK('ARAT - Data Entry'!AW23),"",'ARAT - Data Entry'!AW23)</f>
        <v/>
      </c>
      <c r="CP25" s="290" t="str">
        <f>IF(ISBLANK('ARAT - Data Entry'!AX23),"",'ARAT - Data Entry'!AX23)</f>
        <v/>
      </c>
      <c r="CQ25" s="290" t="str">
        <f>IF(ISBLANK('ARAT - Data Entry'!AZ23),"",'ARAT - Data Entry'!AZ23)</f>
        <v/>
      </c>
      <c r="CR25" s="290" t="str">
        <f>IF(ISBLANK('ARAT - Data Entry'!BA23),"",'ARAT - Data Entry'!BA23)</f>
        <v/>
      </c>
      <c r="CS25" s="290" t="str">
        <f>IF(ISBLANK('ARAT - Data Entry'!BC23),"",'ARAT - Data Entry'!BC23)</f>
        <v/>
      </c>
      <c r="CT25" s="290" t="str">
        <f>IF(ISBLANK('ARAT - Data Entry'!BD23),"",'ARAT - Data Entry'!BD23)</f>
        <v/>
      </c>
      <c r="CU25" s="290" t="str">
        <f>IF(ISBLANK('ARAT - Data Entry'!BF23),"",'ARAT - Data Entry'!BF23)</f>
        <v/>
      </c>
      <c r="CV25" s="290" t="str">
        <f>IF(ISBLANK('ARAT - Data Entry'!BG23),"",'ARAT - Data Entry'!BG23)</f>
        <v/>
      </c>
      <c r="CW25" s="290" t="str">
        <f>IF(ISBLANK('ARAT - Data Entry'!BI23),"",'ARAT - Data Entry'!BI23)</f>
        <v/>
      </c>
      <c r="CX25" s="290" t="str">
        <f>IF(ISBLANK('ARAT - Data Entry'!BJ23),"",'ARAT - Data Entry'!BJ23)</f>
        <v/>
      </c>
      <c r="CY25" s="290" t="str">
        <f>IF(ISBLANK('ARAT - Data Entry'!BL23),"",'ARAT - Data Entry'!BL23)</f>
        <v/>
      </c>
      <c r="CZ25" s="290" t="str">
        <f>IF(ISBLANK('ARAT - Data Entry'!BM23),"",'ARAT - Data Entry'!BM23)</f>
        <v/>
      </c>
      <c r="DA25" s="290" t="str">
        <f>IF(ISBLANK('ARAT - Data Entry'!BO23),"",'ARAT - Data Entry'!BO23)</f>
        <v/>
      </c>
      <c r="DB25" s="290" t="str">
        <f>IF(ISBLANK('ARAT - Data Entry'!BP23),"",'ARAT - Data Entry'!BP23)</f>
        <v/>
      </c>
      <c r="DC25" s="290" t="str">
        <f>IF(ISBLANK('ARAT - Data Entry'!BR23),"",'ARAT - Data Entry'!BR23)</f>
        <v/>
      </c>
      <c r="DD25" s="290" t="str">
        <f>IF(ISBLANK('ARAT - Data Entry'!BS23),"",'ARAT - Data Entry'!BS23)</f>
        <v/>
      </c>
      <c r="DE25" s="290" t="str">
        <f>IF(ISBLANK('ARAT - Data Entry'!BU23),"",'ARAT - Data Entry'!BU23)</f>
        <v/>
      </c>
      <c r="DF25" s="290" t="str">
        <f>IF(ISBLANK('ARAT - Data Entry'!BV23),"",'ARAT - Data Entry'!BV23)</f>
        <v/>
      </c>
      <c r="DG25" s="290" t="str">
        <f>IF(ISBLANK('ARAT - Data Entry'!CZ23),"",'ARAT - Data Entry'!CZ23)</f>
        <v/>
      </c>
    </row>
    <row r="26" spans="1:111" x14ac:dyDescent="0.25">
      <c r="A26" s="312" t="str">
        <f>IF(ISBLANK('ARAT - Data Entry'!A24),"",'ARAT - Data Entry'!A24)</f>
        <v/>
      </c>
      <c r="B26" s="312" t="str">
        <f>IF(ISBLANK('ARAT - Data Entry'!C24),"",'ARAT - Data Entry'!C24)</f>
        <v/>
      </c>
      <c r="C26" s="357" t="str">
        <f>IF(ISBLANK('ARAT - Data Entry'!D24),"",'ARAT - Data Entry'!D24)</f>
        <v/>
      </c>
      <c r="D26" s="357" t="str">
        <f>IF(ISBLANK('ARAT - Data Entry'!E24),"",'ARAT - Data Entry'!E24)</f>
        <v/>
      </c>
      <c r="E26" s="357" t="str">
        <f>IF(ISBLANK('ARAT - Data Entry'!F24),"",'ARAT - Data Entry'!F24)</f>
        <v/>
      </c>
      <c r="F26" s="357" t="str">
        <f>IF(ISBLANK('ARAT - Data Entry'!G24),"",'ARAT - Data Entry'!G24)</f>
        <v/>
      </c>
      <c r="G26" s="357" t="str">
        <f>IF(ISBLANK('ARAT - Data Entry'!H24),"",'ARAT - Data Entry'!H24)</f>
        <v/>
      </c>
      <c r="H26" s="357" t="str">
        <f>IF(ISBLANK('ARAT - Data Entry'!I24),"",'ARAT - Data Entry'!I24)</f>
        <v/>
      </c>
      <c r="I26" s="357" t="str">
        <f>IF(ISBLANK('ARAT - Data Entry'!J24),"",'ARAT - Data Entry'!J24)</f>
        <v/>
      </c>
      <c r="J26" s="357" t="str">
        <f>IF(ISBLANK('ARAT - Data Entry'!K24),"",'ARAT - Data Entry'!K24)</f>
        <v/>
      </c>
      <c r="K26" s="312" t="str">
        <f>IF(ISBLANK('ARAT - Data Entry'!L24),"",'ARAT - Data Entry'!L24)</f>
        <v/>
      </c>
      <c r="L26" s="312" t="str">
        <f>IF(ISBLANK('ARAT - Data Entry'!M24),"",'ARAT - Data Entry'!M24)</f>
        <v/>
      </c>
      <c r="M26" s="312" t="str">
        <f>IF(ISBLANK('ARAT - Data Entry'!N24),"",'ARAT - Data Entry'!N24)</f>
        <v/>
      </c>
      <c r="N26" s="312" t="str">
        <f>IF(ISBLANK('ARAT - Data Entry'!R24),"",'ARAT - Data Entry'!R24)</f>
        <v/>
      </c>
      <c r="O26" s="312" t="str">
        <f>IF(ISBLANK('ARAT - Data Entry'!T24),"",'ARAT - Data Entry'!T24)</f>
        <v/>
      </c>
      <c r="P26" s="298"/>
      <c r="Q26" s="4" t="str">
        <f t="shared" si="0"/>
        <v>No Improved Water Point/System</v>
      </c>
      <c r="R26" s="4" t="str">
        <f t="shared" si="6"/>
        <v>No Improved Water Point/System</v>
      </c>
      <c r="S26" s="5" t="str">
        <f t="shared" si="12"/>
        <v>No Improved Water Point/System</v>
      </c>
      <c r="T26" s="4" t="str">
        <f t="shared" si="13"/>
        <v>New Construction Needed</v>
      </c>
      <c r="U26" s="15">
        <f t="shared" si="7"/>
        <v>0</v>
      </c>
      <c r="V26" s="284"/>
      <c r="W26" s="291" t="str">
        <f t="shared" si="1"/>
        <v>New Construction Needed</v>
      </c>
      <c r="X26" s="292" t="str">
        <f t="shared" si="8"/>
        <v xml:space="preserve"> </v>
      </c>
      <c r="Y26" s="292" t="str">
        <f t="shared" si="9"/>
        <v>Plan For Investment and Construction</v>
      </c>
      <c r="Z26" s="285"/>
      <c r="AA26" s="290" t="str">
        <f t="shared" si="2"/>
        <v xml:space="preserve"> </v>
      </c>
      <c r="AB26" s="290" t="str">
        <f t="shared" si="10"/>
        <v xml:space="preserve"> </v>
      </c>
      <c r="AC26" s="290" t="str">
        <f t="shared" si="3"/>
        <v xml:space="preserve"> </v>
      </c>
      <c r="AD26" s="290" t="str">
        <f t="shared" si="4"/>
        <v xml:space="preserve"> </v>
      </c>
      <c r="AE26" s="290" t="str">
        <f t="shared" si="5"/>
        <v xml:space="preserve"> </v>
      </c>
      <c r="AF26" s="290" t="str">
        <f>IF(CG26=1,'ARAT - Reference Sheet'!$C$11 -(A26-CH26)," ")</f>
        <v xml:space="preserve"> </v>
      </c>
      <c r="AG26" s="290" t="str">
        <f>IF(CI26=1,'ARAT - Reference Sheet'!$C$12-(A26-CJ26)," ")</f>
        <v xml:space="preserve"> </v>
      </c>
      <c r="AH26" s="290" t="str">
        <f>IF(CK26=1,'ARAT - Reference Sheet'!$C$13-(A26-CL26)," ")</f>
        <v xml:space="preserve"> </v>
      </c>
      <c r="AI26" s="290" t="str">
        <f>IF(CM26=1,'ARAT - Reference Sheet'!$C$14-(A26-CN26)," ")</f>
        <v xml:space="preserve"> </v>
      </c>
      <c r="AJ26" s="290" t="str">
        <f>IF(CO26=1,'ARAT - Reference Sheet'!$C$15-(A26-CP26)," ")</f>
        <v xml:space="preserve"> </v>
      </c>
      <c r="AK26" s="290" t="str">
        <f>IF(CQ26=1,'ARAT - Reference Sheet'!$C$16-(A26-CR26)," ")</f>
        <v xml:space="preserve"> </v>
      </c>
      <c r="AL26" s="290" t="str">
        <f>IF(CS26=1,'ARAT - Reference Sheet'!$C$17-(A26-CT26)," ")</f>
        <v xml:space="preserve"> </v>
      </c>
      <c r="AM26" s="290" t="str">
        <f>IF(CU26=1,'ARAT - Reference Sheet'!$C$18-(A26-CV26)," ")</f>
        <v xml:space="preserve"> </v>
      </c>
      <c r="AN26" s="290" t="str">
        <f>IF(CW26=1,'ARAT - Reference Sheet'!$C$19-(A26-CX26)," ")</f>
        <v xml:space="preserve"> </v>
      </c>
      <c r="AO26" s="290" t="str">
        <f>IF(CY26=1,'ARAT - Reference Sheet'!$C$20-(A26-CZ26)," ")</f>
        <v xml:space="preserve"> </v>
      </c>
      <c r="AP26" s="290" t="str">
        <f>IF(DA26=1,'ARAT - Reference Sheet'!$C$21-(A26-DB26)," ")</f>
        <v xml:space="preserve"> </v>
      </c>
      <c r="AQ26" s="290" t="str">
        <f>IF(DC26=1,'ARAT - Reference Sheet'!$C$22-(A26-DD26)," ")</f>
        <v xml:space="preserve"> </v>
      </c>
      <c r="AR26" s="290" t="str">
        <f>IF(DE26=1,'ARAT - Reference Sheet'!$C$23-(A26-DF26)," ")</f>
        <v xml:space="preserve"> </v>
      </c>
      <c r="AS26" s="288"/>
      <c r="AT26" s="313" t="str">
        <f>IF(ISBLANK('ARAT - Data Entry'!X24),"",'ARAT - Data Entry'!X24)</f>
        <v/>
      </c>
      <c r="AU26" s="313" t="str">
        <f>IF(ISBLANK('ARAT - Data Entry'!AA24),"",'ARAT - Data Entry'!AA24)</f>
        <v/>
      </c>
      <c r="AV26" s="313" t="str">
        <f>IF(ISBLANK('ARAT - Data Entry'!AD24),"",'ARAT - Data Entry'!AD24)</f>
        <v/>
      </c>
      <c r="AW26" s="313" t="str">
        <f>IF(ISBLANK('ARAT - Data Entry'!AG24),"",'ARAT - Data Entry'!AG24)</f>
        <v/>
      </c>
      <c r="AX26" s="313" t="str">
        <f>IF(ISBLANK('ARAT - Data Entry'!AJ24),"",'ARAT - Data Entry'!AJ24)</f>
        <v/>
      </c>
      <c r="AY26" s="313" t="str">
        <f>IF(ISBLANK('ARAT - Data Entry'!AM24),"",'ARAT - Data Entry'!AM24)</f>
        <v/>
      </c>
      <c r="AZ26" s="313" t="str">
        <f>IF(ISBLANK('ARAT - Data Entry'!AP24),"",'ARAT - Data Entry'!AP24)</f>
        <v/>
      </c>
      <c r="BA26" s="313" t="str">
        <f>IF(ISBLANK('ARAT - Data Entry'!AS24),"",'ARAT - Data Entry'!AS24)</f>
        <v/>
      </c>
      <c r="BB26" s="313" t="str">
        <f>IF(ISBLANK('ARAT - Data Entry'!AV24),"",'ARAT - Data Entry'!AV24)</f>
        <v/>
      </c>
      <c r="BC26" s="313" t="str">
        <f>IF(ISBLANK('ARAT - Data Entry'!AY24),"",'ARAT - Data Entry'!AY24)</f>
        <v/>
      </c>
      <c r="BD26" s="313" t="str">
        <f>IF(ISBLANK('ARAT - Data Entry'!BB24),"",'ARAT - Data Entry'!BB24)</f>
        <v/>
      </c>
      <c r="BE26" s="313" t="str">
        <f>IF(ISBLANK('ARAT - Data Entry'!BE24),"",'ARAT - Data Entry'!BE24)</f>
        <v/>
      </c>
      <c r="BF26" s="313" t="str">
        <f>IF(ISBLANK('ARAT - Data Entry'!BF24),"",'ARAT - Data Entry'!BF24)</f>
        <v/>
      </c>
      <c r="BG26" s="313" t="str">
        <f>IF(ISBLANK('ARAT - Data Entry'!BK24),"",'ARAT - Data Entry'!BK24)</f>
        <v/>
      </c>
      <c r="BH26" s="313" t="str">
        <f>IF(ISBLANK('ARAT - Data Entry'!BL24),"",'ARAT - Data Entry'!BL24)</f>
        <v/>
      </c>
      <c r="BI26" s="313" t="str">
        <f>IF(ISBLANK('ARAT - Data Entry'!BQ24),"",'ARAT - Data Entry'!BQ24)</f>
        <v/>
      </c>
      <c r="BJ26" s="313" t="str">
        <f>IF(ISBLANK('ARAT - Data Entry'!BR24),"",'ARAT - Data Entry'!BR24)</f>
        <v/>
      </c>
      <c r="BK26" s="313" t="str">
        <f>IF(ISBLANK('ARAT - Data Entry'!BW24),"",'ARAT - Data Entry'!BW24)</f>
        <v/>
      </c>
      <c r="BL26" s="313" t="str">
        <f>IF(ISBLANK('ARAT - Data Entry'!DB24),"",'ARAT - Data Entry'!DB24)</f>
        <v/>
      </c>
      <c r="BM26" s="296"/>
      <c r="BN26" s="290">
        <f>'ARAT - Data Entry'!P24</f>
        <v>0</v>
      </c>
      <c r="BO26" s="290">
        <f>'ARAT - Data Entry'!Q24</f>
        <v>0</v>
      </c>
      <c r="BP26" s="290">
        <f>'ARAT - Data Entry'!S24</f>
        <v>0</v>
      </c>
      <c r="BQ26" s="290">
        <f>'ARAT - Data Entry'!CG24</f>
        <v>0</v>
      </c>
      <c r="BR26" s="290">
        <f>'ARAT - Data Entry'!CU24</f>
        <v>0</v>
      </c>
      <c r="BS26" s="290">
        <f>'ARAT - Data Entry'!CY24</f>
        <v>0</v>
      </c>
      <c r="BT26" s="290">
        <f>'ARAT - Data Entry'!DA24</f>
        <v>0</v>
      </c>
      <c r="BU26" s="290">
        <f t="shared" si="11"/>
        <v>0</v>
      </c>
      <c r="BV26" s="288"/>
      <c r="BW26" s="290" t="str">
        <f>IF(ISBLANK('ARAT - Data Entry'!V24),"",'ARAT - Data Entry'!V24)</f>
        <v/>
      </c>
      <c r="BX26" s="290" t="str">
        <f>IF(ISBLANK('ARAT - Data Entry'!W24),"",'ARAT - Data Entry'!W24)</f>
        <v/>
      </c>
      <c r="BY26" s="290" t="str">
        <f>IF(ISBLANK('ARAT - Data Entry'!Y24),"",'ARAT - Data Entry'!Y24)</f>
        <v/>
      </c>
      <c r="BZ26" s="290" t="str">
        <f>IF(ISBLANK('ARAT - Data Entry'!Z24),"",'ARAT - Data Entry'!Z24)</f>
        <v/>
      </c>
      <c r="CA26" s="290" t="str">
        <f>IF(ISBLANK('ARAT - Data Entry'!AB24),"",'ARAT - Data Entry'!AB24)</f>
        <v/>
      </c>
      <c r="CB26" s="290" t="str">
        <f>IF(ISBLANK('ARAT - Data Entry'!AC24),"",'ARAT - Data Entry'!AC24)</f>
        <v/>
      </c>
      <c r="CC26" s="290" t="str">
        <f>IF(ISBLANK('ARAT - Data Entry'!AE24),"",'ARAT - Data Entry'!AE24)</f>
        <v/>
      </c>
      <c r="CD26" s="290" t="str">
        <f>IF(ISBLANK('ARAT - Data Entry'!AF24),"",'ARAT - Data Entry'!AF24)</f>
        <v/>
      </c>
      <c r="CE26" s="290" t="str">
        <f>IF(ISBLANK('ARAT - Data Entry'!AH24),"",'ARAT - Data Entry'!AH24)</f>
        <v/>
      </c>
      <c r="CF26" s="290" t="str">
        <f>IF(ISBLANK('ARAT - Data Entry'!AI24),"",'ARAT - Data Entry'!AI24)</f>
        <v/>
      </c>
      <c r="CG26" s="290" t="str">
        <f>IF(ISBLANK('ARAT - Data Entry'!AK24),"",'ARAT - Data Entry'!AK24)</f>
        <v/>
      </c>
      <c r="CH26" s="290" t="str">
        <f>IF(ISBLANK('ARAT - Data Entry'!AL24),"",'ARAT - Data Entry'!AL24)</f>
        <v/>
      </c>
      <c r="CI26" s="290" t="str">
        <f>IF(ISBLANK('ARAT - Data Entry'!AN24),"",'ARAT - Data Entry'!AN24)</f>
        <v/>
      </c>
      <c r="CJ26" s="290" t="str">
        <f>IF(ISBLANK('ARAT - Data Entry'!AO24),"",'ARAT - Data Entry'!AO24)</f>
        <v/>
      </c>
      <c r="CK26" s="290" t="str">
        <f>IF(ISBLANK('ARAT - Data Entry'!AQ24),"",'ARAT - Data Entry'!AQ24)</f>
        <v/>
      </c>
      <c r="CL26" s="290" t="str">
        <f>IF(ISBLANK('ARAT - Data Entry'!AR24),"",'ARAT - Data Entry'!AR24)</f>
        <v/>
      </c>
      <c r="CM26" s="290" t="str">
        <f>IF(ISBLANK('ARAT - Data Entry'!AT24),"",'ARAT - Data Entry'!AT24)</f>
        <v/>
      </c>
      <c r="CN26" s="290" t="str">
        <f>IF(ISBLANK('ARAT - Data Entry'!AU24),"",'ARAT - Data Entry'!AU24)</f>
        <v/>
      </c>
      <c r="CO26" s="290" t="str">
        <f>IF(ISBLANK('ARAT - Data Entry'!AW24),"",'ARAT - Data Entry'!AW24)</f>
        <v/>
      </c>
      <c r="CP26" s="290" t="str">
        <f>IF(ISBLANK('ARAT - Data Entry'!AX24),"",'ARAT - Data Entry'!AX24)</f>
        <v/>
      </c>
      <c r="CQ26" s="290" t="str">
        <f>IF(ISBLANK('ARAT - Data Entry'!AZ24),"",'ARAT - Data Entry'!AZ24)</f>
        <v/>
      </c>
      <c r="CR26" s="290" t="str">
        <f>IF(ISBLANK('ARAT - Data Entry'!BA24),"",'ARAT - Data Entry'!BA24)</f>
        <v/>
      </c>
      <c r="CS26" s="290" t="str">
        <f>IF(ISBLANK('ARAT - Data Entry'!BC24),"",'ARAT - Data Entry'!BC24)</f>
        <v/>
      </c>
      <c r="CT26" s="290" t="str">
        <f>IF(ISBLANK('ARAT - Data Entry'!BD24),"",'ARAT - Data Entry'!BD24)</f>
        <v/>
      </c>
      <c r="CU26" s="290" t="str">
        <f>IF(ISBLANK('ARAT - Data Entry'!BF24),"",'ARAT - Data Entry'!BF24)</f>
        <v/>
      </c>
      <c r="CV26" s="290" t="str">
        <f>IF(ISBLANK('ARAT - Data Entry'!BG24),"",'ARAT - Data Entry'!BG24)</f>
        <v/>
      </c>
      <c r="CW26" s="290" t="str">
        <f>IF(ISBLANK('ARAT - Data Entry'!BI24),"",'ARAT - Data Entry'!BI24)</f>
        <v/>
      </c>
      <c r="CX26" s="290" t="str">
        <f>IF(ISBLANK('ARAT - Data Entry'!BJ24),"",'ARAT - Data Entry'!BJ24)</f>
        <v/>
      </c>
      <c r="CY26" s="290" t="str">
        <f>IF(ISBLANK('ARAT - Data Entry'!BL24),"",'ARAT - Data Entry'!BL24)</f>
        <v/>
      </c>
      <c r="CZ26" s="290" t="str">
        <f>IF(ISBLANK('ARAT - Data Entry'!BM24),"",'ARAT - Data Entry'!BM24)</f>
        <v/>
      </c>
      <c r="DA26" s="290" t="str">
        <f>IF(ISBLANK('ARAT - Data Entry'!BO24),"",'ARAT - Data Entry'!BO24)</f>
        <v/>
      </c>
      <c r="DB26" s="290" t="str">
        <f>IF(ISBLANK('ARAT - Data Entry'!BP24),"",'ARAT - Data Entry'!BP24)</f>
        <v/>
      </c>
      <c r="DC26" s="290" t="str">
        <f>IF(ISBLANK('ARAT - Data Entry'!BR24),"",'ARAT - Data Entry'!BR24)</f>
        <v/>
      </c>
      <c r="DD26" s="290" t="str">
        <f>IF(ISBLANK('ARAT - Data Entry'!BS24),"",'ARAT - Data Entry'!BS24)</f>
        <v/>
      </c>
      <c r="DE26" s="290" t="str">
        <f>IF(ISBLANK('ARAT - Data Entry'!BU24),"",'ARAT - Data Entry'!BU24)</f>
        <v/>
      </c>
      <c r="DF26" s="290" t="str">
        <f>IF(ISBLANK('ARAT - Data Entry'!BV24),"",'ARAT - Data Entry'!BV24)</f>
        <v/>
      </c>
      <c r="DG26" s="290" t="str">
        <f>IF(ISBLANK('ARAT - Data Entry'!CZ24),"",'ARAT - Data Entry'!CZ24)</f>
        <v/>
      </c>
    </row>
    <row r="27" spans="1:111" x14ac:dyDescent="0.25">
      <c r="A27" s="312" t="str">
        <f>IF(ISBLANK('ARAT - Data Entry'!A25),"",'ARAT - Data Entry'!A25)</f>
        <v/>
      </c>
      <c r="B27" s="312" t="str">
        <f>IF(ISBLANK('ARAT - Data Entry'!C25),"",'ARAT - Data Entry'!C25)</f>
        <v/>
      </c>
      <c r="C27" s="357" t="str">
        <f>IF(ISBLANK('ARAT - Data Entry'!D25),"",'ARAT - Data Entry'!D25)</f>
        <v/>
      </c>
      <c r="D27" s="357" t="str">
        <f>IF(ISBLANK('ARAT - Data Entry'!E25),"",'ARAT - Data Entry'!E25)</f>
        <v/>
      </c>
      <c r="E27" s="357" t="str">
        <f>IF(ISBLANK('ARAT - Data Entry'!F25),"",'ARAT - Data Entry'!F25)</f>
        <v/>
      </c>
      <c r="F27" s="357" t="str">
        <f>IF(ISBLANK('ARAT - Data Entry'!G25),"",'ARAT - Data Entry'!G25)</f>
        <v/>
      </c>
      <c r="G27" s="357" t="str">
        <f>IF(ISBLANK('ARAT - Data Entry'!H25),"",'ARAT - Data Entry'!H25)</f>
        <v/>
      </c>
      <c r="H27" s="357" t="str">
        <f>IF(ISBLANK('ARAT - Data Entry'!I25),"",'ARAT - Data Entry'!I25)</f>
        <v/>
      </c>
      <c r="I27" s="357" t="str">
        <f>IF(ISBLANK('ARAT - Data Entry'!J25),"",'ARAT - Data Entry'!J25)</f>
        <v/>
      </c>
      <c r="J27" s="357" t="str">
        <f>IF(ISBLANK('ARAT - Data Entry'!K25),"",'ARAT - Data Entry'!K25)</f>
        <v/>
      </c>
      <c r="K27" s="312" t="str">
        <f>IF(ISBLANK('ARAT - Data Entry'!L25),"",'ARAT - Data Entry'!L25)</f>
        <v/>
      </c>
      <c r="L27" s="312" t="str">
        <f>IF(ISBLANK('ARAT - Data Entry'!M25),"",'ARAT - Data Entry'!M25)</f>
        <v/>
      </c>
      <c r="M27" s="312" t="str">
        <f>IF(ISBLANK('ARAT - Data Entry'!N25),"",'ARAT - Data Entry'!N25)</f>
        <v/>
      </c>
      <c r="N27" s="312" t="str">
        <f>IF(ISBLANK('ARAT - Data Entry'!R25),"",'ARAT - Data Entry'!R25)</f>
        <v/>
      </c>
      <c r="O27" s="312" t="str">
        <f>IF(ISBLANK('ARAT - Data Entry'!T25),"",'ARAT - Data Entry'!T25)</f>
        <v/>
      </c>
      <c r="P27" s="298"/>
      <c r="Q27" s="4" t="str">
        <f t="shared" si="0"/>
        <v>No Improved Water Point/System</v>
      </c>
      <c r="R27" s="4" t="str">
        <f t="shared" si="6"/>
        <v>No Improved Water Point/System</v>
      </c>
      <c r="S27" s="5" t="str">
        <f t="shared" si="12"/>
        <v>No Improved Water Point/System</v>
      </c>
      <c r="T27" s="4" t="str">
        <f t="shared" si="13"/>
        <v>New Construction Needed</v>
      </c>
      <c r="U27" s="15">
        <f t="shared" si="7"/>
        <v>0</v>
      </c>
      <c r="V27" s="284"/>
      <c r="W27" s="291" t="str">
        <f t="shared" si="1"/>
        <v>New Construction Needed</v>
      </c>
      <c r="X27" s="292" t="str">
        <f t="shared" si="8"/>
        <v xml:space="preserve"> </v>
      </c>
      <c r="Y27" s="292" t="str">
        <f t="shared" si="9"/>
        <v>Plan For Investment and Construction</v>
      </c>
      <c r="Z27" s="285"/>
      <c r="AA27" s="290" t="str">
        <f t="shared" si="2"/>
        <v xml:space="preserve"> </v>
      </c>
      <c r="AB27" s="290" t="str">
        <f t="shared" si="10"/>
        <v xml:space="preserve"> </v>
      </c>
      <c r="AC27" s="290" t="str">
        <f t="shared" si="3"/>
        <v xml:space="preserve"> </v>
      </c>
      <c r="AD27" s="290" t="str">
        <f t="shared" si="4"/>
        <v xml:space="preserve"> </v>
      </c>
      <c r="AE27" s="290" t="str">
        <f t="shared" si="5"/>
        <v xml:space="preserve"> </v>
      </c>
      <c r="AF27" s="290" t="str">
        <f>IF(CG27=1,'ARAT - Reference Sheet'!$C$11 -(A27-CH27)," ")</f>
        <v xml:space="preserve"> </v>
      </c>
      <c r="AG27" s="290" t="str">
        <f>IF(CI27=1,'ARAT - Reference Sheet'!$C$12-(A27-CJ27)," ")</f>
        <v xml:space="preserve"> </v>
      </c>
      <c r="AH27" s="290" t="str">
        <f>IF(CK27=1,'ARAT - Reference Sheet'!$C$13-(A27-CL27)," ")</f>
        <v xml:space="preserve"> </v>
      </c>
      <c r="AI27" s="290" t="str">
        <f>IF(CM27=1,'ARAT - Reference Sheet'!$C$14-(A27-CN27)," ")</f>
        <v xml:space="preserve"> </v>
      </c>
      <c r="AJ27" s="290" t="str">
        <f>IF(CO27=1,'ARAT - Reference Sheet'!$C$15-(A27-CP27)," ")</f>
        <v xml:space="preserve"> </v>
      </c>
      <c r="AK27" s="290" t="str">
        <f>IF(CQ27=1,'ARAT - Reference Sheet'!$C$16-(A27-CR27)," ")</f>
        <v xml:space="preserve"> </v>
      </c>
      <c r="AL27" s="290" t="str">
        <f>IF(CS27=1,'ARAT - Reference Sheet'!$C$17-(A27-CT27)," ")</f>
        <v xml:space="preserve"> </v>
      </c>
      <c r="AM27" s="290" t="str">
        <f>IF(CU27=1,'ARAT - Reference Sheet'!$C$18-(A27-CV27)," ")</f>
        <v xml:space="preserve"> </v>
      </c>
      <c r="AN27" s="290" t="str">
        <f>IF(CW27=1,'ARAT - Reference Sheet'!$C$19-(A27-CX27)," ")</f>
        <v xml:space="preserve"> </v>
      </c>
      <c r="AO27" s="290" t="str">
        <f>IF(CY27=1,'ARAT - Reference Sheet'!$C$20-(A27-CZ27)," ")</f>
        <v xml:space="preserve"> </v>
      </c>
      <c r="AP27" s="290" t="str">
        <f>IF(DA27=1,'ARAT - Reference Sheet'!$C$21-(A27-DB27)," ")</f>
        <v xml:space="preserve"> </v>
      </c>
      <c r="AQ27" s="290" t="str">
        <f>IF(DC27=1,'ARAT - Reference Sheet'!$C$22-(A27-DD27)," ")</f>
        <v xml:space="preserve"> </v>
      </c>
      <c r="AR27" s="290" t="str">
        <f>IF(DE27=1,'ARAT - Reference Sheet'!$C$23-(A27-DF27)," ")</f>
        <v xml:space="preserve"> </v>
      </c>
      <c r="AS27" s="288"/>
      <c r="AT27" s="313" t="str">
        <f>IF(ISBLANK('ARAT - Data Entry'!X25),"",'ARAT - Data Entry'!X25)</f>
        <v/>
      </c>
      <c r="AU27" s="313" t="str">
        <f>IF(ISBLANK('ARAT - Data Entry'!AA25),"",'ARAT - Data Entry'!AA25)</f>
        <v/>
      </c>
      <c r="AV27" s="313" t="str">
        <f>IF(ISBLANK('ARAT - Data Entry'!AD25),"",'ARAT - Data Entry'!AD25)</f>
        <v/>
      </c>
      <c r="AW27" s="313" t="str">
        <f>IF(ISBLANK('ARAT - Data Entry'!AG25),"",'ARAT - Data Entry'!AG25)</f>
        <v/>
      </c>
      <c r="AX27" s="313" t="str">
        <f>IF(ISBLANK('ARAT - Data Entry'!AJ25),"",'ARAT - Data Entry'!AJ25)</f>
        <v/>
      </c>
      <c r="AY27" s="313" t="str">
        <f>IF(ISBLANK('ARAT - Data Entry'!AM25),"",'ARAT - Data Entry'!AM25)</f>
        <v/>
      </c>
      <c r="AZ27" s="313" t="str">
        <f>IF(ISBLANK('ARAT - Data Entry'!AP25),"",'ARAT - Data Entry'!AP25)</f>
        <v/>
      </c>
      <c r="BA27" s="313" t="str">
        <f>IF(ISBLANK('ARAT - Data Entry'!AS25),"",'ARAT - Data Entry'!AS25)</f>
        <v/>
      </c>
      <c r="BB27" s="313" t="str">
        <f>IF(ISBLANK('ARAT - Data Entry'!AV25),"",'ARAT - Data Entry'!AV25)</f>
        <v/>
      </c>
      <c r="BC27" s="313" t="str">
        <f>IF(ISBLANK('ARAT - Data Entry'!AY25),"",'ARAT - Data Entry'!AY25)</f>
        <v/>
      </c>
      <c r="BD27" s="313" t="str">
        <f>IF(ISBLANK('ARAT - Data Entry'!BB25),"",'ARAT - Data Entry'!BB25)</f>
        <v/>
      </c>
      <c r="BE27" s="313" t="str">
        <f>IF(ISBLANK('ARAT - Data Entry'!BE25),"",'ARAT - Data Entry'!BE25)</f>
        <v/>
      </c>
      <c r="BF27" s="313" t="str">
        <f>IF(ISBLANK('ARAT - Data Entry'!BF25),"",'ARAT - Data Entry'!BF25)</f>
        <v/>
      </c>
      <c r="BG27" s="313" t="str">
        <f>IF(ISBLANK('ARAT - Data Entry'!BK25),"",'ARAT - Data Entry'!BK25)</f>
        <v/>
      </c>
      <c r="BH27" s="313" t="str">
        <f>IF(ISBLANK('ARAT - Data Entry'!BL25),"",'ARAT - Data Entry'!BL25)</f>
        <v/>
      </c>
      <c r="BI27" s="313" t="str">
        <f>IF(ISBLANK('ARAT - Data Entry'!BQ25),"",'ARAT - Data Entry'!BQ25)</f>
        <v/>
      </c>
      <c r="BJ27" s="313" t="str">
        <f>IF(ISBLANK('ARAT - Data Entry'!BR25),"",'ARAT - Data Entry'!BR25)</f>
        <v/>
      </c>
      <c r="BK27" s="313" t="str">
        <f>IF(ISBLANK('ARAT - Data Entry'!BW25),"",'ARAT - Data Entry'!BW25)</f>
        <v/>
      </c>
      <c r="BL27" s="313" t="str">
        <f>IF(ISBLANK('ARAT - Data Entry'!DB25),"",'ARAT - Data Entry'!DB25)</f>
        <v/>
      </c>
      <c r="BM27" s="296"/>
      <c r="BN27" s="290">
        <f>'ARAT - Data Entry'!P25</f>
        <v>0</v>
      </c>
      <c r="BO27" s="290">
        <f>'ARAT - Data Entry'!Q25</f>
        <v>0</v>
      </c>
      <c r="BP27" s="290">
        <f>'ARAT - Data Entry'!S25</f>
        <v>0</v>
      </c>
      <c r="BQ27" s="290">
        <f>'ARAT - Data Entry'!CG25</f>
        <v>0</v>
      </c>
      <c r="BR27" s="290">
        <f>'ARAT - Data Entry'!CU25</f>
        <v>0</v>
      </c>
      <c r="BS27" s="290">
        <f>'ARAT - Data Entry'!CY25</f>
        <v>0</v>
      </c>
      <c r="BT27" s="290">
        <f>'ARAT - Data Entry'!DA25</f>
        <v>0</v>
      </c>
      <c r="BU27" s="290">
        <f t="shared" si="11"/>
        <v>0</v>
      </c>
      <c r="BV27" s="288"/>
      <c r="BW27" s="290" t="str">
        <f>IF(ISBLANK('ARAT - Data Entry'!V25),"",'ARAT - Data Entry'!V25)</f>
        <v/>
      </c>
      <c r="BX27" s="290" t="str">
        <f>IF(ISBLANK('ARAT - Data Entry'!W25),"",'ARAT - Data Entry'!W25)</f>
        <v/>
      </c>
      <c r="BY27" s="290" t="str">
        <f>IF(ISBLANK('ARAT - Data Entry'!Y25),"",'ARAT - Data Entry'!Y25)</f>
        <v/>
      </c>
      <c r="BZ27" s="290" t="str">
        <f>IF(ISBLANK('ARAT - Data Entry'!Z25),"",'ARAT - Data Entry'!Z25)</f>
        <v/>
      </c>
      <c r="CA27" s="290" t="str">
        <f>IF(ISBLANK('ARAT - Data Entry'!AB25),"",'ARAT - Data Entry'!AB25)</f>
        <v/>
      </c>
      <c r="CB27" s="290" t="str">
        <f>IF(ISBLANK('ARAT - Data Entry'!AC25),"",'ARAT - Data Entry'!AC25)</f>
        <v/>
      </c>
      <c r="CC27" s="290" t="str">
        <f>IF(ISBLANK('ARAT - Data Entry'!AE25),"",'ARAT - Data Entry'!AE25)</f>
        <v/>
      </c>
      <c r="CD27" s="290" t="str">
        <f>IF(ISBLANK('ARAT - Data Entry'!AF25),"",'ARAT - Data Entry'!AF25)</f>
        <v/>
      </c>
      <c r="CE27" s="290" t="str">
        <f>IF(ISBLANK('ARAT - Data Entry'!AH25),"",'ARAT - Data Entry'!AH25)</f>
        <v/>
      </c>
      <c r="CF27" s="290" t="str">
        <f>IF(ISBLANK('ARAT - Data Entry'!AI25),"",'ARAT - Data Entry'!AI25)</f>
        <v/>
      </c>
      <c r="CG27" s="290" t="str">
        <f>IF(ISBLANK('ARAT - Data Entry'!AK25),"",'ARAT - Data Entry'!AK25)</f>
        <v/>
      </c>
      <c r="CH27" s="290" t="str">
        <f>IF(ISBLANK('ARAT - Data Entry'!AL25),"",'ARAT - Data Entry'!AL25)</f>
        <v/>
      </c>
      <c r="CI27" s="290" t="str">
        <f>IF(ISBLANK('ARAT - Data Entry'!AN25),"",'ARAT - Data Entry'!AN25)</f>
        <v/>
      </c>
      <c r="CJ27" s="290" t="str">
        <f>IF(ISBLANK('ARAT - Data Entry'!AO25),"",'ARAT - Data Entry'!AO25)</f>
        <v/>
      </c>
      <c r="CK27" s="290" t="str">
        <f>IF(ISBLANK('ARAT - Data Entry'!AQ25),"",'ARAT - Data Entry'!AQ25)</f>
        <v/>
      </c>
      <c r="CL27" s="290" t="str">
        <f>IF(ISBLANK('ARAT - Data Entry'!AR25),"",'ARAT - Data Entry'!AR25)</f>
        <v/>
      </c>
      <c r="CM27" s="290" t="str">
        <f>IF(ISBLANK('ARAT - Data Entry'!AT25),"",'ARAT - Data Entry'!AT25)</f>
        <v/>
      </c>
      <c r="CN27" s="290" t="str">
        <f>IF(ISBLANK('ARAT - Data Entry'!AU25),"",'ARAT - Data Entry'!AU25)</f>
        <v/>
      </c>
      <c r="CO27" s="290" t="str">
        <f>IF(ISBLANK('ARAT - Data Entry'!AW25),"",'ARAT - Data Entry'!AW25)</f>
        <v/>
      </c>
      <c r="CP27" s="290" t="str">
        <f>IF(ISBLANK('ARAT - Data Entry'!AX25),"",'ARAT - Data Entry'!AX25)</f>
        <v/>
      </c>
      <c r="CQ27" s="290" t="str">
        <f>IF(ISBLANK('ARAT - Data Entry'!AZ25),"",'ARAT - Data Entry'!AZ25)</f>
        <v/>
      </c>
      <c r="CR27" s="290" t="str">
        <f>IF(ISBLANK('ARAT - Data Entry'!BA25),"",'ARAT - Data Entry'!BA25)</f>
        <v/>
      </c>
      <c r="CS27" s="290" t="str">
        <f>IF(ISBLANK('ARAT - Data Entry'!BC25),"",'ARAT - Data Entry'!BC25)</f>
        <v/>
      </c>
      <c r="CT27" s="290" t="str">
        <f>IF(ISBLANK('ARAT - Data Entry'!BD25),"",'ARAT - Data Entry'!BD25)</f>
        <v/>
      </c>
      <c r="CU27" s="290" t="str">
        <f>IF(ISBLANK('ARAT - Data Entry'!BF25),"",'ARAT - Data Entry'!BF25)</f>
        <v/>
      </c>
      <c r="CV27" s="290" t="str">
        <f>IF(ISBLANK('ARAT - Data Entry'!BG25),"",'ARAT - Data Entry'!BG25)</f>
        <v/>
      </c>
      <c r="CW27" s="290" t="str">
        <f>IF(ISBLANK('ARAT - Data Entry'!BI25),"",'ARAT - Data Entry'!BI25)</f>
        <v/>
      </c>
      <c r="CX27" s="290" t="str">
        <f>IF(ISBLANK('ARAT - Data Entry'!BJ25),"",'ARAT - Data Entry'!BJ25)</f>
        <v/>
      </c>
      <c r="CY27" s="290" t="str">
        <f>IF(ISBLANK('ARAT - Data Entry'!BL25),"",'ARAT - Data Entry'!BL25)</f>
        <v/>
      </c>
      <c r="CZ27" s="290" t="str">
        <f>IF(ISBLANK('ARAT - Data Entry'!BM25),"",'ARAT - Data Entry'!BM25)</f>
        <v/>
      </c>
      <c r="DA27" s="290" t="str">
        <f>IF(ISBLANK('ARAT - Data Entry'!BO25),"",'ARAT - Data Entry'!BO25)</f>
        <v/>
      </c>
      <c r="DB27" s="290" t="str">
        <f>IF(ISBLANK('ARAT - Data Entry'!BP25),"",'ARAT - Data Entry'!BP25)</f>
        <v/>
      </c>
      <c r="DC27" s="290" t="str">
        <f>IF(ISBLANK('ARAT - Data Entry'!BR25),"",'ARAT - Data Entry'!BR25)</f>
        <v/>
      </c>
      <c r="DD27" s="290" t="str">
        <f>IF(ISBLANK('ARAT - Data Entry'!BS25),"",'ARAT - Data Entry'!BS25)</f>
        <v/>
      </c>
      <c r="DE27" s="290" t="str">
        <f>IF(ISBLANK('ARAT - Data Entry'!BU25),"",'ARAT - Data Entry'!BU25)</f>
        <v/>
      </c>
      <c r="DF27" s="290" t="str">
        <f>IF(ISBLANK('ARAT - Data Entry'!BV25),"",'ARAT - Data Entry'!BV25)</f>
        <v/>
      </c>
      <c r="DG27" s="290" t="str">
        <f>IF(ISBLANK('ARAT - Data Entry'!CZ25),"",'ARAT - Data Entry'!CZ25)</f>
        <v/>
      </c>
    </row>
    <row r="28" spans="1:111" x14ac:dyDescent="0.25">
      <c r="A28" s="312" t="str">
        <f>IF(ISBLANK('ARAT - Data Entry'!A26),"",'ARAT - Data Entry'!A26)</f>
        <v/>
      </c>
      <c r="B28" s="312" t="str">
        <f>IF(ISBLANK('ARAT - Data Entry'!C26),"",'ARAT - Data Entry'!C26)</f>
        <v/>
      </c>
      <c r="C28" s="357" t="str">
        <f>IF(ISBLANK('ARAT - Data Entry'!D26),"",'ARAT - Data Entry'!D26)</f>
        <v/>
      </c>
      <c r="D28" s="357" t="str">
        <f>IF(ISBLANK('ARAT - Data Entry'!E26),"",'ARAT - Data Entry'!E26)</f>
        <v/>
      </c>
      <c r="E28" s="357" t="str">
        <f>IF(ISBLANK('ARAT - Data Entry'!F26),"",'ARAT - Data Entry'!F26)</f>
        <v/>
      </c>
      <c r="F28" s="357" t="str">
        <f>IF(ISBLANK('ARAT - Data Entry'!G26),"",'ARAT - Data Entry'!G26)</f>
        <v/>
      </c>
      <c r="G28" s="357" t="str">
        <f>IF(ISBLANK('ARAT - Data Entry'!H26),"",'ARAT - Data Entry'!H26)</f>
        <v/>
      </c>
      <c r="H28" s="357" t="str">
        <f>IF(ISBLANK('ARAT - Data Entry'!I26),"",'ARAT - Data Entry'!I26)</f>
        <v/>
      </c>
      <c r="I28" s="357" t="str">
        <f>IF(ISBLANK('ARAT - Data Entry'!J26),"",'ARAT - Data Entry'!J26)</f>
        <v/>
      </c>
      <c r="J28" s="357" t="str">
        <f>IF(ISBLANK('ARAT - Data Entry'!K26),"",'ARAT - Data Entry'!K26)</f>
        <v/>
      </c>
      <c r="K28" s="312" t="str">
        <f>IF(ISBLANK('ARAT - Data Entry'!L26),"",'ARAT - Data Entry'!L26)</f>
        <v/>
      </c>
      <c r="L28" s="312" t="str">
        <f>IF(ISBLANK('ARAT - Data Entry'!M26),"",'ARAT - Data Entry'!M26)</f>
        <v/>
      </c>
      <c r="M28" s="312" t="str">
        <f>IF(ISBLANK('ARAT - Data Entry'!N26),"",'ARAT - Data Entry'!N26)</f>
        <v/>
      </c>
      <c r="N28" s="312" t="str">
        <f>IF(ISBLANK('ARAT - Data Entry'!R26),"",'ARAT - Data Entry'!R26)</f>
        <v/>
      </c>
      <c r="O28" s="312" t="str">
        <f>IF(ISBLANK('ARAT - Data Entry'!T26),"",'ARAT - Data Entry'!T26)</f>
        <v/>
      </c>
      <c r="P28" s="298"/>
      <c r="Q28" s="4" t="str">
        <f t="shared" si="0"/>
        <v>No Improved Water Point/System</v>
      </c>
      <c r="R28" s="4" t="str">
        <f t="shared" si="6"/>
        <v>No Improved Water Point/System</v>
      </c>
      <c r="S28" s="5" t="str">
        <f t="shared" si="12"/>
        <v>No Improved Water Point/System</v>
      </c>
      <c r="T28" s="4" t="str">
        <f t="shared" si="13"/>
        <v>New Construction Needed</v>
      </c>
      <c r="U28" s="15">
        <f t="shared" si="7"/>
        <v>0</v>
      </c>
      <c r="V28" s="284"/>
      <c r="W28" s="291" t="str">
        <f t="shared" si="1"/>
        <v>New Construction Needed</v>
      </c>
      <c r="X28" s="292" t="str">
        <f t="shared" si="8"/>
        <v xml:space="preserve"> </v>
      </c>
      <c r="Y28" s="292" t="str">
        <f t="shared" si="9"/>
        <v>Plan For Investment and Construction</v>
      </c>
      <c r="Z28" s="285"/>
      <c r="AA28" s="290" t="str">
        <f t="shared" si="2"/>
        <v xml:space="preserve"> </v>
      </c>
      <c r="AB28" s="290" t="str">
        <f t="shared" si="10"/>
        <v xml:space="preserve"> </v>
      </c>
      <c r="AC28" s="290" t="str">
        <f t="shared" si="3"/>
        <v xml:space="preserve"> </v>
      </c>
      <c r="AD28" s="290" t="str">
        <f t="shared" si="4"/>
        <v xml:space="preserve"> </v>
      </c>
      <c r="AE28" s="290" t="str">
        <f t="shared" si="5"/>
        <v xml:space="preserve"> </v>
      </c>
      <c r="AF28" s="290" t="str">
        <f>IF(CG28=1,'ARAT - Reference Sheet'!$C$11 -(A28-CH28)," ")</f>
        <v xml:space="preserve"> </v>
      </c>
      <c r="AG28" s="290" t="str">
        <f>IF(CI28=1,'ARAT - Reference Sheet'!$C$12-(A28-CJ28)," ")</f>
        <v xml:space="preserve"> </v>
      </c>
      <c r="AH28" s="290" t="str">
        <f>IF(CK28=1,'ARAT - Reference Sheet'!$C$13-(A28-CL28)," ")</f>
        <v xml:space="preserve"> </v>
      </c>
      <c r="AI28" s="290" t="str">
        <f>IF(CM28=1,'ARAT - Reference Sheet'!$C$14-(A28-CN28)," ")</f>
        <v xml:space="preserve"> </v>
      </c>
      <c r="AJ28" s="290" t="str">
        <f>IF(CO28=1,'ARAT - Reference Sheet'!$C$15-(A28-CP28)," ")</f>
        <v xml:space="preserve"> </v>
      </c>
      <c r="AK28" s="290" t="str">
        <f>IF(CQ28=1,'ARAT - Reference Sheet'!$C$16-(A28-CR28)," ")</f>
        <v xml:space="preserve"> </v>
      </c>
      <c r="AL28" s="290" t="str">
        <f>IF(CS28=1,'ARAT - Reference Sheet'!$C$17-(A28-CT28)," ")</f>
        <v xml:space="preserve"> </v>
      </c>
      <c r="AM28" s="290" t="str">
        <f>IF(CU28=1,'ARAT - Reference Sheet'!$C$18-(A28-CV28)," ")</f>
        <v xml:space="preserve"> </v>
      </c>
      <c r="AN28" s="290" t="str">
        <f>IF(CW28=1,'ARAT - Reference Sheet'!$C$19-(A28-CX28)," ")</f>
        <v xml:space="preserve"> </v>
      </c>
      <c r="AO28" s="290" t="str">
        <f>IF(CY28=1,'ARAT - Reference Sheet'!$C$20-(A28-CZ28)," ")</f>
        <v xml:space="preserve"> </v>
      </c>
      <c r="AP28" s="290" t="str">
        <f>IF(DA28=1,'ARAT - Reference Sheet'!$C$21-(A28-DB28)," ")</f>
        <v xml:space="preserve"> </v>
      </c>
      <c r="AQ28" s="290" t="str">
        <f>IF(DC28=1,'ARAT - Reference Sheet'!$C$22-(A28-DD28)," ")</f>
        <v xml:space="preserve"> </v>
      </c>
      <c r="AR28" s="290" t="str">
        <f>IF(DE28=1,'ARAT - Reference Sheet'!$C$23-(A28-DF28)," ")</f>
        <v xml:space="preserve"> </v>
      </c>
      <c r="AS28" s="288"/>
      <c r="AT28" s="313" t="str">
        <f>IF(ISBLANK('ARAT - Data Entry'!X26),"",'ARAT - Data Entry'!X26)</f>
        <v/>
      </c>
      <c r="AU28" s="313" t="str">
        <f>IF(ISBLANK('ARAT - Data Entry'!AA26),"",'ARAT - Data Entry'!AA26)</f>
        <v/>
      </c>
      <c r="AV28" s="313" t="str">
        <f>IF(ISBLANK('ARAT - Data Entry'!AD26),"",'ARAT - Data Entry'!AD26)</f>
        <v/>
      </c>
      <c r="AW28" s="313" t="str">
        <f>IF(ISBLANK('ARAT - Data Entry'!AG26),"",'ARAT - Data Entry'!AG26)</f>
        <v/>
      </c>
      <c r="AX28" s="313" t="str">
        <f>IF(ISBLANK('ARAT - Data Entry'!AJ26),"",'ARAT - Data Entry'!AJ26)</f>
        <v/>
      </c>
      <c r="AY28" s="313" t="str">
        <f>IF(ISBLANK('ARAT - Data Entry'!AM26),"",'ARAT - Data Entry'!AM26)</f>
        <v/>
      </c>
      <c r="AZ28" s="313" t="str">
        <f>IF(ISBLANK('ARAT - Data Entry'!AP26),"",'ARAT - Data Entry'!AP26)</f>
        <v/>
      </c>
      <c r="BA28" s="313" t="str">
        <f>IF(ISBLANK('ARAT - Data Entry'!AS26),"",'ARAT - Data Entry'!AS26)</f>
        <v/>
      </c>
      <c r="BB28" s="313" t="str">
        <f>IF(ISBLANK('ARAT - Data Entry'!AV26),"",'ARAT - Data Entry'!AV26)</f>
        <v/>
      </c>
      <c r="BC28" s="313" t="str">
        <f>IF(ISBLANK('ARAT - Data Entry'!AY26),"",'ARAT - Data Entry'!AY26)</f>
        <v/>
      </c>
      <c r="BD28" s="313" t="str">
        <f>IF(ISBLANK('ARAT - Data Entry'!BB26),"",'ARAT - Data Entry'!BB26)</f>
        <v/>
      </c>
      <c r="BE28" s="313" t="str">
        <f>IF(ISBLANK('ARAT - Data Entry'!BE26),"",'ARAT - Data Entry'!BE26)</f>
        <v/>
      </c>
      <c r="BF28" s="313" t="str">
        <f>IF(ISBLANK('ARAT - Data Entry'!BF26),"",'ARAT - Data Entry'!BF26)</f>
        <v/>
      </c>
      <c r="BG28" s="313" t="str">
        <f>IF(ISBLANK('ARAT - Data Entry'!BK26),"",'ARAT - Data Entry'!BK26)</f>
        <v/>
      </c>
      <c r="BH28" s="313" t="str">
        <f>IF(ISBLANK('ARAT - Data Entry'!BL26),"",'ARAT - Data Entry'!BL26)</f>
        <v/>
      </c>
      <c r="BI28" s="313" t="str">
        <f>IF(ISBLANK('ARAT - Data Entry'!BQ26),"",'ARAT - Data Entry'!BQ26)</f>
        <v/>
      </c>
      <c r="BJ28" s="313" t="str">
        <f>IF(ISBLANK('ARAT - Data Entry'!BR26),"",'ARAT - Data Entry'!BR26)</f>
        <v/>
      </c>
      <c r="BK28" s="313" t="str">
        <f>IF(ISBLANK('ARAT - Data Entry'!BW26),"",'ARAT - Data Entry'!BW26)</f>
        <v/>
      </c>
      <c r="BL28" s="313" t="str">
        <f>IF(ISBLANK('ARAT - Data Entry'!DB26),"",'ARAT - Data Entry'!DB26)</f>
        <v/>
      </c>
      <c r="BM28" s="296"/>
      <c r="BN28" s="290">
        <f>'ARAT - Data Entry'!P26</f>
        <v>0</v>
      </c>
      <c r="BO28" s="290">
        <f>'ARAT - Data Entry'!Q26</f>
        <v>0</v>
      </c>
      <c r="BP28" s="290">
        <f>'ARAT - Data Entry'!S26</f>
        <v>0</v>
      </c>
      <c r="BQ28" s="290">
        <f>'ARAT - Data Entry'!CG26</f>
        <v>0</v>
      </c>
      <c r="BR28" s="290">
        <f>'ARAT - Data Entry'!CU26</f>
        <v>0</v>
      </c>
      <c r="BS28" s="290">
        <f>'ARAT - Data Entry'!CY26</f>
        <v>0</v>
      </c>
      <c r="BT28" s="290">
        <f>'ARAT - Data Entry'!DA26</f>
        <v>0</v>
      </c>
      <c r="BU28" s="290">
        <f t="shared" si="11"/>
        <v>0</v>
      </c>
      <c r="BV28" s="288"/>
      <c r="BW28" s="290" t="str">
        <f>IF(ISBLANK('ARAT - Data Entry'!V26),"",'ARAT - Data Entry'!V26)</f>
        <v/>
      </c>
      <c r="BX28" s="290" t="str">
        <f>IF(ISBLANK('ARAT - Data Entry'!W26),"",'ARAT - Data Entry'!W26)</f>
        <v/>
      </c>
      <c r="BY28" s="290" t="str">
        <f>IF(ISBLANK('ARAT - Data Entry'!Y26),"",'ARAT - Data Entry'!Y26)</f>
        <v/>
      </c>
      <c r="BZ28" s="290" t="str">
        <f>IF(ISBLANK('ARAT - Data Entry'!Z26),"",'ARAT - Data Entry'!Z26)</f>
        <v/>
      </c>
      <c r="CA28" s="290" t="str">
        <f>IF(ISBLANK('ARAT - Data Entry'!AB26),"",'ARAT - Data Entry'!AB26)</f>
        <v/>
      </c>
      <c r="CB28" s="290" t="str">
        <f>IF(ISBLANK('ARAT - Data Entry'!AC26),"",'ARAT - Data Entry'!AC26)</f>
        <v/>
      </c>
      <c r="CC28" s="290" t="str">
        <f>IF(ISBLANK('ARAT - Data Entry'!AE26),"",'ARAT - Data Entry'!AE26)</f>
        <v/>
      </c>
      <c r="CD28" s="290" t="str">
        <f>IF(ISBLANK('ARAT - Data Entry'!AF26),"",'ARAT - Data Entry'!AF26)</f>
        <v/>
      </c>
      <c r="CE28" s="290" t="str">
        <f>IF(ISBLANK('ARAT - Data Entry'!AH26),"",'ARAT - Data Entry'!AH26)</f>
        <v/>
      </c>
      <c r="CF28" s="290" t="str">
        <f>IF(ISBLANK('ARAT - Data Entry'!AI26),"",'ARAT - Data Entry'!AI26)</f>
        <v/>
      </c>
      <c r="CG28" s="290" t="str">
        <f>IF(ISBLANK('ARAT - Data Entry'!AK26),"",'ARAT - Data Entry'!AK26)</f>
        <v/>
      </c>
      <c r="CH28" s="290" t="str">
        <f>IF(ISBLANK('ARAT - Data Entry'!AL26),"",'ARAT - Data Entry'!AL26)</f>
        <v/>
      </c>
      <c r="CI28" s="290" t="str">
        <f>IF(ISBLANK('ARAT - Data Entry'!AN26),"",'ARAT - Data Entry'!AN26)</f>
        <v/>
      </c>
      <c r="CJ28" s="290" t="str">
        <f>IF(ISBLANK('ARAT - Data Entry'!AO26),"",'ARAT - Data Entry'!AO26)</f>
        <v/>
      </c>
      <c r="CK28" s="290" t="str">
        <f>IF(ISBLANK('ARAT - Data Entry'!AQ26),"",'ARAT - Data Entry'!AQ26)</f>
        <v/>
      </c>
      <c r="CL28" s="290" t="str">
        <f>IF(ISBLANK('ARAT - Data Entry'!AR26),"",'ARAT - Data Entry'!AR26)</f>
        <v/>
      </c>
      <c r="CM28" s="290" t="str">
        <f>IF(ISBLANK('ARAT - Data Entry'!AT26),"",'ARAT - Data Entry'!AT26)</f>
        <v/>
      </c>
      <c r="CN28" s="290" t="str">
        <f>IF(ISBLANK('ARAT - Data Entry'!AU26),"",'ARAT - Data Entry'!AU26)</f>
        <v/>
      </c>
      <c r="CO28" s="290" t="str">
        <f>IF(ISBLANK('ARAT - Data Entry'!AW26),"",'ARAT - Data Entry'!AW26)</f>
        <v/>
      </c>
      <c r="CP28" s="290" t="str">
        <f>IF(ISBLANK('ARAT - Data Entry'!AX26),"",'ARAT - Data Entry'!AX26)</f>
        <v/>
      </c>
      <c r="CQ28" s="290" t="str">
        <f>IF(ISBLANK('ARAT - Data Entry'!AZ26),"",'ARAT - Data Entry'!AZ26)</f>
        <v/>
      </c>
      <c r="CR28" s="290" t="str">
        <f>IF(ISBLANK('ARAT - Data Entry'!BA26),"",'ARAT - Data Entry'!BA26)</f>
        <v/>
      </c>
      <c r="CS28" s="290" t="str">
        <f>IF(ISBLANK('ARAT - Data Entry'!BC26),"",'ARAT - Data Entry'!BC26)</f>
        <v/>
      </c>
      <c r="CT28" s="290" t="str">
        <f>IF(ISBLANK('ARAT - Data Entry'!BD26),"",'ARAT - Data Entry'!BD26)</f>
        <v/>
      </c>
      <c r="CU28" s="290" t="str">
        <f>IF(ISBLANK('ARAT - Data Entry'!BF26),"",'ARAT - Data Entry'!BF26)</f>
        <v/>
      </c>
      <c r="CV28" s="290" t="str">
        <f>IF(ISBLANK('ARAT - Data Entry'!BG26),"",'ARAT - Data Entry'!BG26)</f>
        <v/>
      </c>
      <c r="CW28" s="290" t="str">
        <f>IF(ISBLANK('ARAT - Data Entry'!BI26),"",'ARAT - Data Entry'!BI26)</f>
        <v/>
      </c>
      <c r="CX28" s="290" t="str">
        <f>IF(ISBLANK('ARAT - Data Entry'!BJ26),"",'ARAT - Data Entry'!BJ26)</f>
        <v/>
      </c>
      <c r="CY28" s="290" t="str">
        <f>IF(ISBLANK('ARAT - Data Entry'!BL26),"",'ARAT - Data Entry'!BL26)</f>
        <v/>
      </c>
      <c r="CZ28" s="290" t="str">
        <f>IF(ISBLANK('ARAT - Data Entry'!BM26),"",'ARAT - Data Entry'!BM26)</f>
        <v/>
      </c>
      <c r="DA28" s="290" t="str">
        <f>IF(ISBLANK('ARAT - Data Entry'!BO26),"",'ARAT - Data Entry'!BO26)</f>
        <v/>
      </c>
      <c r="DB28" s="290" t="str">
        <f>IF(ISBLANK('ARAT - Data Entry'!BP26),"",'ARAT - Data Entry'!BP26)</f>
        <v/>
      </c>
      <c r="DC28" s="290" t="str">
        <f>IF(ISBLANK('ARAT - Data Entry'!BR26),"",'ARAT - Data Entry'!BR26)</f>
        <v/>
      </c>
      <c r="DD28" s="290" t="str">
        <f>IF(ISBLANK('ARAT - Data Entry'!BS26),"",'ARAT - Data Entry'!BS26)</f>
        <v/>
      </c>
      <c r="DE28" s="290" t="str">
        <f>IF(ISBLANK('ARAT - Data Entry'!BU26),"",'ARAT - Data Entry'!BU26)</f>
        <v/>
      </c>
      <c r="DF28" s="290" t="str">
        <f>IF(ISBLANK('ARAT - Data Entry'!BV26),"",'ARAT - Data Entry'!BV26)</f>
        <v/>
      </c>
      <c r="DG28" s="290" t="str">
        <f>IF(ISBLANK('ARAT - Data Entry'!CZ26),"",'ARAT - Data Entry'!CZ26)</f>
        <v/>
      </c>
    </row>
    <row r="29" spans="1:111" x14ac:dyDescent="0.25">
      <c r="A29" s="312" t="str">
        <f>IF(ISBLANK('ARAT - Data Entry'!A27),"",'ARAT - Data Entry'!A27)</f>
        <v/>
      </c>
      <c r="B29" s="312" t="str">
        <f>IF(ISBLANK('ARAT - Data Entry'!C27),"",'ARAT - Data Entry'!C27)</f>
        <v/>
      </c>
      <c r="C29" s="357" t="str">
        <f>IF(ISBLANK('ARAT - Data Entry'!D27),"",'ARAT - Data Entry'!D27)</f>
        <v/>
      </c>
      <c r="D29" s="357" t="str">
        <f>IF(ISBLANK('ARAT - Data Entry'!E27),"",'ARAT - Data Entry'!E27)</f>
        <v/>
      </c>
      <c r="E29" s="357" t="str">
        <f>IF(ISBLANK('ARAT - Data Entry'!F27),"",'ARAT - Data Entry'!F27)</f>
        <v/>
      </c>
      <c r="F29" s="357" t="str">
        <f>IF(ISBLANK('ARAT - Data Entry'!G27),"",'ARAT - Data Entry'!G27)</f>
        <v/>
      </c>
      <c r="G29" s="357" t="str">
        <f>IF(ISBLANK('ARAT - Data Entry'!H27),"",'ARAT - Data Entry'!H27)</f>
        <v/>
      </c>
      <c r="H29" s="357" t="str">
        <f>IF(ISBLANK('ARAT - Data Entry'!I27),"",'ARAT - Data Entry'!I27)</f>
        <v/>
      </c>
      <c r="I29" s="357" t="str">
        <f>IF(ISBLANK('ARAT - Data Entry'!J27),"",'ARAT - Data Entry'!J27)</f>
        <v/>
      </c>
      <c r="J29" s="357" t="str">
        <f>IF(ISBLANK('ARAT - Data Entry'!K27),"",'ARAT - Data Entry'!K27)</f>
        <v/>
      </c>
      <c r="K29" s="312" t="str">
        <f>IF(ISBLANK('ARAT - Data Entry'!L27),"",'ARAT - Data Entry'!L27)</f>
        <v/>
      </c>
      <c r="L29" s="312" t="str">
        <f>IF(ISBLANK('ARAT - Data Entry'!M27),"",'ARAT - Data Entry'!M27)</f>
        <v/>
      </c>
      <c r="M29" s="312" t="str">
        <f>IF(ISBLANK('ARAT - Data Entry'!N27),"",'ARAT - Data Entry'!N27)</f>
        <v/>
      </c>
      <c r="N29" s="312" t="str">
        <f>IF(ISBLANK('ARAT - Data Entry'!R27),"",'ARAT - Data Entry'!R27)</f>
        <v/>
      </c>
      <c r="O29" s="312" t="str">
        <f>IF(ISBLANK('ARAT - Data Entry'!T27),"",'ARAT - Data Entry'!T27)</f>
        <v/>
      </c>
      <c r="P29" s="298"/>
      <c r="Q29" s="4" t="str">
        <f t="shared" si="0"/>
        <v>No Improved Water Point/System</v>
      </c>
      <c r="R29" s="4" t="str">
        <f t="shared" si="6"/>
        <v>No Improved Water Point/System</v>
      </c>
      <c r="S29" s="5" t="str">
        <f t="shared" si="12"/>
        <v>No Improved Water Point/System</v>
      </c>
      <c r="T29" s="4" t="str">
        <f t="shared" si="13"/>
        <v>New Construction Needed</v>
      </c>
      <c r="U29" s="15">
        <f t="shared" si="7"/>
        <v>0</v>
      </c>
      <c r="V29" s="284"/>
      <c r="W29" s="291" t="str">
        <f t="shared" si="1"/>
        <v>New Construction Needed</v>
      </c>
      <c r="X29" s="292" t="str">
        <f t="shared" si="8"/>
        <v xml:space="preserve"> </v>
      </c>
      <c r="Y29" s="292" t="str">
        <f t="shared" si="9"/>
        <v>Plan For Investment and Construction</v>
      </c>
      <c r="Z29" s="285"/>
      <c r="AA29" s="290" t="str">
        <f t="shared" si="2"/>
        <v xml:space="preserve"> </v>
      </c>
      <c r="AB29" s="290" t="str">
        <f t="shared" si="10"/>
        <v xml:space="preserve"> </v>
      </c>
      <c r="AC29" s="290" t="str">
        <f t="shared" si="3"/>
        <v xml:space="preserve"> </v>
      </c>
      <c r="AD29" s="290" t="str">
        <f t="shared" si="4"/>
        <v xml:space="preserve"> </v>
      </c>
      <c r="AE29" s="290" t="str">
        <f t="shared" si="5"/>
        <v xml:space="preserve"> </v>
      </c>
      <c r="AF29" s="290" t="str">
        <f>IF(CG29=1,'ARAT - Reference Sheet'!$C$11 -(A29-CH29)," ")</f>
        <v xml:space="preserve"> </v>
      </c>
      <c r="AG29" s="290" t="str">
        <f>IF(CI29=1,'ARAT - Reference Sheet'!$C$12-(A29-CJ29)," ")</f>
        <v xml:space="preserve"> </v>
      </c>
      <c r="AH29" s="290" t="str">
        <f>IF(CK29=1,'ARAT - Reference Sheet'!$C$13-(A29-CL29)," ")</f>
        <v xml:space="preserve"> </v>
      </c>
      <c r="AI29" s="290" t="str">
        <f>IF(CM29=1,'ARAT - Reference Sheet'!$C$14-(A29-CN29)," ")</f>
        <v xml:space="preserve"> </v>
      </c>
      <c r="AJ29" s="290" t="str">
        <f>IF(CO29=1,'ARAT - Reference Sheet'!$C$15-(A29-CP29)," ")</f>
        <v xml:space="preserve"> </v>
      </c>
      <c r="AK29" s="290" t="str">
        <f>IF(CQ29=1,'ARAT - Reference Sheet'!$C$16-(A29-CR29)," ")</f>
        <v xml:space="preserve"> </v>
      </c>
      <c r="AL29" s="290" t="str">
        <f>IF(CS29=1,'ARAT - Reference Sheet'!$C$17-(A29-CT29)," ")</f>
        <v xml:space="preserve"> </v>
      </c>
      <c r="AM29" s="290" t="str">
        <f>IF(CU29=1,'ARAT - Reference Sheet'!$C$18-(A29-CV29)," ")</f>
        <v xml:space="preserve"> </v>
      </c>
      <c r="AN29" s="290" t="str">
        <f>IF(CW29=1,'ARAT - Reference Sheet'!$C$19-(A29-CX29)," ")</f>
        <v xml:space="preserve"> </v>
      </c>
      <c r="AO29" s="290" t="str">
        <f>IF(CY29=1,'ARAT - Reference Sheet'!$C$20-(A29-CZ29)," ")</f>
        <v xml:space="preserve"> </v>
      </c>
      <c r="AP29" s="290" t="str">
        <f>IF(DA29=1,'ARAT - Reference Sheet'!$C$21-(A29-DB29)," ")</f>
        <v xml:space="preserve"> </v>
      </c>
      <c r="AQ29" s="290" t="str">
        <f>IF(DC29=1,'ARAT - Reference Sheet'!$C$22-(A29-DD29)," ")</f>
        <v xml:space="preserve"> </v>
      </c>
      <c r="AR29" s="290" t="str">
        <f>IF(DE29=1,'ARAT - Reference Sheet'!$C$23-(A29-DF29)," ")</f>
        <v xml:space="preserve"> </v>
      </c>
      <c r="AS29" s="288"/>
      <c r="AT29" s="313" t="str">
        <f>IF(ISBLANK('ARAT - Data Entry'!X27),"",'ARAT - Data Entry'!X27)</f>
        <v/>
      </c>
      <c r="AU29" s="313" t="str">
        <f>IF(ISBLANK('ARAT - Data Entry'!AA27),"",'ARAT - Data Entry'!AA27)</f>
        <v/>
      </c>
      <c r="AV29" s="313" t="str">
        <f>IF(ISBLANK('ARAT - Data Entry'!AD27),"",'ARAT - Data Entry'!AD27)</f>
        <v/>
      </c>
      <c r="AW29" s="313" t="str">
        <f>IF(ISBLANK('ARAT - Data Entry'!AG27),"",'ARAT - Data Entry'!AG27)</f>
        <v/>
      </c>
      <c r="AX29" s="313" t="str">
        <f>IF(ISBLANK('ARAT - Data Entry'!AJ27),"",'ARAT - Data Entry'!AJ27)</f>
        <v/>
      </c>
      <c r="AY29" s="313" t="str">
        <f>IF(ISBLANK('ARAT - Data Entry'!AM27),"",'ARAT - Data Entry'!AM27)</f>
        <v/>
      </c>
      <c r="AZ29" s="313" t="str">
        <f>IF(ISBLANK('ARAT - Data Entry'!AP27),"",'ARAT - Data Entry'!AP27)</f>
        <v/>
      </c>
      <c r="BA29" s="313" t="str">
        <f>IF(ISBLANK('ARAT - Data Entry'!AS27),"",'ARAT - Data Entry'!AS27)</f>
        <v/>
      </c>
      <c r="BB29" s="313" t="str">
        <f>IF(ISBLANK('ARAT - Data Entry'!AV27),"",'ARAT - Data Entry'!AV27)</f>
        <v/>
      </c>
      <c r="BC29" s="313" t="str">
        <f>IF(ISBLANK('ARAT - Data Entry'!AY27),"",'ARAT - Data Entry'!AY27)</f>
        <v/>
      </c>
      <c r="BD29" s="313" t="str">
        <f>IF(ISBLANK('ARAT - Data Entry'!BB27),"",'ARAT - Data Entry'!BB27)</f>
        <v/>
      </c>
      <c r="BE29" s="313" t="str">
        <f>IF(ISBLANK('ARAT - Data Entry'!BE27),"",'ARAT - Data Entry'!BE27)</f>
        <v/>
      </c>
      <c r="BF29" s="313" t="str">
        <f>IF(ISBLANK('ARAT - Data Entry'!BF27),"",'ARAT - Data Entry'!BF27)</f>
        <v/>
      </c>
      <c r="BG29" s="313" t="str">
        <f>IF(ISBLANK('ARAT - Data Entry'!BK27),"",'ARAT - Data Entry'!BK27)</f>
        <v/>
      </c>
      <c r="BH29" s="313" t="str">
        <f>IF(ISBLANK('ARAT - Data Entry'!BL27),"",'ARAT - Data Entry'!BL27)</f>
        <v/>
      </c>
      <c r="BI29" s="313" t="str">
        <f>IF(ISBLANK('ARAT - Data Entry'!BQ27),"",'ARAT - Data Entry'!BQ27)</f>
        <v/>
      </c>
      <c r="BJ29" s="313" t="str">
        <f>IF(ISBLANK('ARAT - Data Entry'!BR27),"",'ARAT - Data Entry'!BR27)</f>
        <v/>
      </c>
      <c r="BK29" s="313" t="str">
        <f>IF(ISBLANK('ARAT - Data Entry'!BW27),"",'ARAT - Data Entry'!BW27)</f>
        <v/>
      </c>
      <c r="BL29" s="313" t="str">
        <f>IF(ISBLANK('ARAT - Data Entry'!DB27),"",'ARAT - Data Entry'!DB27)</f>
        <v/>
      </c>
      <c r="BM29" s="296"/>
      <c r="BN29" s="290">
        <f>'ARAT - Data Entry'!P27</f>
        <v>0</v>
      </c>
      <c r="BO29" s="290">
        <f>'ARAT - Data Entry'!Q27</f>
        <v>0</v>
      </c>
      <c r="BP29" s="290">
        <f>'ARAT - Data Entry'!S27</f>
        <v>0</v>
      </c>
      <c r="BQ29" s="290">
        <f>'ARAT - Data Entry'!CG27</f>
        <v>0</v>
      </c>
      <c r="BR29" s="290">
        <f>'ARAT - Data Entry'!CU27</f>
        <v>0</v>
      </c>
      <c r="BS29" s="290">
        <f>'ARAT - Data Entry'!CY27</f>
        <v>0</v>
      </c>
      <c r="BT29" s="290">
        <f>'ARAT - Data Entry'!DA27</f>
        <v>0</v>
      </c>
      <c r="BU29" s="290">
        <f t="shared" si="11"/>
        <v>0</v>
      </c>
      <c r="BV29" s="288"/>
      <c r="BW29" s="290" t="str">
        <f>IF(ISBLANK('ARAT - Data Entry'!V27),"",'ARAT - Data Entry'!V27)</f>
        <v/>
      </c>
      <c r="BX29" s="290" t="str">
        <f>IF(ISBLANK('ARAT - Data Entry'!W27),"",'ARAT - Data Entry'!W27)</f>
        <v/>
      </c>
      <c r="BY29" s="290" t="str">
        <f>IF(ISBLANK('ARAT - Data Entry'!Y27),"",'ARAT - Data Entry'!Y27)</f>
        <v/>
      </c>
      <c r="BZ29" s="290" t="str">
        <f>IF(ISBLANK('ARAT - Data Entry'!Z27),"",'ARAT - Data Entry'!Z27)</f>
        <v/>
      </c>
      <c r="CA29" s="290" t="str">
        <f>IF(ISBLANK('ARAT - Data Entry'!AB27),"",'ARAT - Data Entry'!AB27)</f>
        <v/>
      </c>
      <c r="CB29" s="290" t="str">
        <f>IF(ISBLANK('ARAT - Data Entry'!AC27),"",'ARAT - Data Entry'!AC27)</f>
        <v/>
      </c>
      <c r="CC29" s="290" t="str">
        <f>IF(ISBLANK('ARAT - Data Entry'!AE27),"",'ARAT - Data Entry'!AE27)</f>
        <v/>
      </c>
      <c r="CD29" s="290" t="str">
        <f>IF(ISBLANK('ARAT - Data Entry'!AF27),"",'ARAT - Data Entry'!AF27)</f>
        <v/>
      </c>
      <c r="CE29" s="290" t="str">
        <f>IF(ISBLANK('ARAT - Data Entry'!AH27),"",'ARAT - Data Entry'!AH27)</f>
        <v/>
      </c>
      <c r="CF29" s="290" t="str">
        <f>IF(ISBLANK('ARAT - Data Entry'!AI27),"",'ARAT - Data Entry'!AI27)</f>
        <v/>
      </c>
      <c r="CG29" s="290" t="str">
        <f>IF(ISBLANK('ARAT - Data Entry'!AK27),"",'ARAT - Data Entry'!AK27)</f>
        <v/>
      </c>
      <c r="CH29" s="290" t="str">
        <f>IF(ISBLANK('ARAT - Data Entry'!AL27),"",'ARAT - Data Entry'!AL27)</f>
        <v/>
      </c>
      <c r="CI29" s="290" t="str">
        <f>IF(ISBLANK('ARAT - Data Entry'!AN27),"",'ARAT - Data Entry'!AN27)</f>
        <v/>
      </c>
      <c r="CJ29" s="290" t="str">
        <f>IF(ISBLANK('ARAT - Data Entry'!AO27),"",'ARAT - Data Entry'!AO27)</f>
        <v/>
      </c>
      <c r="CK29" s="290" t="str">
        <f>IF(ISBLANK('ARAT - Data Entry'!AQ27),"",'ARAT - Data Entry'!AQ27)</f>
        <v/>
      </c>
      <c r="CL29" s="290" t="str">
        <f>IF(ISBLANK('ARAT - Data Entry'!AR27),"",'ARAT - Data Entry'!AR27)</f>
        <v/>
      </c>
      <c r="CM29" s="290" t="str">
        <f>IF(ISBLANK('ARAT - Data Entry'!AT27),"",'ARAT - Data Entry'!AT27)</f>
        <v/>
      </c>
      <c r="CN29" s="290" t="str">
        <f>IF(ISBLANK('ARAT - Data Entry'!AU27),"",'ARAT - Data Entry'!AU27)</f>
        <v/>
      </c>
      <c r="CO29" s="290" t="str">
        <f>IF(ISBLANK('ARAT - Data Entry'!AW27),"",'ARAT - Data Entry'!AW27)</f>
        <v/>
      </c>
      <c r="CP29" s="290" t="str">
        <f>IF(ISBLANK('ARAT - Data Entry'!AX27),"",'ARAT - Data Entry'!AX27)</f>
        <v/>
      </c>
      <c r="CQ29" s="290" t="str">
        <f>IF(ISBLANK('ARAT - Data Entry'!AZ27),"",'ARAT - Data Entry'!AZ27)</f>
        <v/>
      </c>
      <c r="CR29" s="290" t="str">
        <f>IF(ISBLANK('ARAT - Data Entry'!BA27),"",'ARAT - Data Entry'!BA27)</f>
        <v/>
      </c>
      <c r="CS29" s="290" t="str">
        <f>IF(ISBLANK('ARAT - Data Entry'!BC27),"",'ARAT - Data Entry'!BC27)</f>
        <v/>
      </c>
      <c r="CT29" s="290" t="str">
        <f>IF(ISBLANK('ARAT - Data Entry'!BD27),"",'ARAT - Data Entry'!BD27)</f>
        <v/>
      </c>
      <c r="CU29" s="290" t="str">
        <f>IF(ISBLANK('ARAT - Data Entry'!BF27),"",'ARAT - Data Entry'!BF27)</f>
        <v/>
      </c>
      <c r="CV29" s="290" t="str">
        <f>IF(ISBLANK('ARAT - Data Entry'!BG27),"",'ARAT - Data Entry'!BG27)</f>
        <v/>
      </c>
      <c r="CW29" s="290" t="str">
        <f>IF(ISBLANK('ARAT - Data Entry'!BI27),"",'ARAT - Data Entry'!BI27)</f>
        <v/>
      </c>
      <c r="CX29" s="290" t="str">
        <f>IF(ISBLANK('ARAT - Data Entry'!BJ27),"",'ARAT - Data Entry'!BJ27)</f>
        <v/>
      </c>
      <c r="CY29" s="290" t="str">
        <f>IF(ISBLANK('ARAT - Data Entry'!BL27),"",'ARAT - Data Entry'!BL27)</f>
        <v/>
      </c>
      <c r="CZ29" s="290" t="str">
        <f>IF(ISBLANK('ARAT - Data Entry'!BM27),"",'ARAT - Data Entry'!BM27)</f>
        <v/>
      </c>
      <c r="DA29" s="290" t="str">
        <f>IF(ISBLANK('ARAT - Data Entry'!BO27),"",'ARAT - Data Entry'!BO27)</f>
        <v/>
      </c>
      <c r="DB29" s="290" t="str">
        <f>IF(ISBLANK('ARAT - Data Entry'!BP27),"",'ARAT - Data Entry'!BP27)</f>
        <v/>
      </c>
      <c r="DC29" s="290" t="str">
        <f>IF(ISBLANK('ARAT - Data Entry'!BR27),"",'ARAT - Data Entry'!BR27)</f>
        <v/>
      </c>
      <c r="DD29" s="290" t="str">
        <f>IF(ISBLANK('ARAT - Data Entry'!BS27),"",'ARAT - Data Entry'!BS27)</f>
        <v/>
      </c>
      <c r="DE29" s="290" t="str">
        <f>IF(ISBLANK('ARAT - Data Entry'!BU27),"",'ARAT - Data Entry'!BU27)</f>
        <v/>
      </c>
      <c r="DF29" s="290" t="str">
        <f>IF(ISBLANK('ARAT - Data Entry'!BV27),"",'ARAT - Data Entry'!BV27)</f>
        <v/>
      </c>
      <c r="DG29" s="290" t="str">
        <f>IF(ISBLANK('ARAT - Data Entry'!CZ27),"",'ARAT - Data Entry'!CZ27)</f>
        <v/>
      </c>
    </row>
    <row r="30" spans="1:111" x14ac:dyDescent="0.25">
      <c r="A30" s="312" t="str">
        <f>IF(ISBLANK('ARAT - Data Entry'!A28),"",'ARAT - Data Entry'!A28)</f>
        <v/>
      </c>
      <c r="B30" s="312" t="str">
        <f>IF(ISBLANK('ARAT - Data Entry'!C28),"",'ARAT - Data Entry'!C28)</f>
        <v/>
      </c>
      <c r="C30" s="357" t="str">
        <f>IF(ISBLANK('ARAT - Data Entry'!D28),"",'ARAT - Data Entry'!D28)</f>
        <v/>
      </c>
      <c r="D30" s="357" t="str">
        <f>IF(ISBLANK('ARAT - Data Entry'!E28),"",'ARAT - Data Entry'!E28)</f>
        <v/>
      </c>
      <c r="E30" s="357" t="str">
        <f>IF(ISBLANK('ARAT - Data Entry'!F28),"",'ARAT - Data Entry'!F28)</f>
        <v/>
      </c>
      <c r="F30" s="357" t="str">
        <f>IF(ISBLANK('ARAT - Data Entry'!G28),"",'ARAT - Data Entry'!G28)</f>
        <v/>
      </c>
      <c r="G30" s="357" t="str">
        <f>IF(ISBLANK('ARAT - Data Entry'!H28),"",'ARAT - Data Entry'!H28)</f>
        <v/>
      </c>
      <c r="H30" s="357" t="str">
        <f>IF(ISBLANK('ARAT - Data Entry'!I28),"",'ARAT - Data Entry'!I28)</f>
        <v/>
      </c>
      <c r="I30" s="357" t="str">
        <f>IF(ISBLANK('ARAT - Data Entry'!J28),"",'ARAT - Data Entry'!J28)</f>
        <v/>
      </c>
      <c r="J30" s="357" t="str">
        <f>IF(ISBLANK('ARAT - Data Entry'!K28),"",'ARAT - Data Entry'!K28)</f>
        <v/>
      </c>
      <c r="K30" s="312" t="str">
        <f>IF(ISBLANK('ARAT - Data Entry'!L28),"",'ARAT - Data Entry'!L28)</f>
        <v/>
      </c>
      <c r="L30" s="312" t="str">
        <f>IF(ISBLANK('ARAT - Data Entry'!M28),"",'ARAT - Data Entry'!M28)</f>
        <v/>
      </c>
      <c r="M30" s="312" t="str">
        <f>IF(ISBLANK('ARAT - Data Entry'!N28),"",'ARAT - Data Entry'!N28)</f>
        <v/>
      </c>
      <c r="N30" s="312" t="str">
        <f>IF(ISBLANK('ARAT - Data Entry'!R28),"",'ARAT - Data Entry'!R28)</f>
        <v/>
      </c>
      <c r="O30" s="312" t="str">
        <f>IF(ISBLANK('ARAT - Data Entry'!T28),"",'ARAT - Data Entry'!T28)</f>
        <v/>
      </c>
      <c r="P30" s="298"/>
      <c r="Q30" s="4" t="str">
        <f t="shared" si="0"/>
        <v>No Improved Water Point/System</v>
      </c>
      <c r="R30" s="4" t="str">
        <f t="shared" si="6"/>
        <v>No Improved Water Point/System</v>
      </c>
      <c r="S30" s="5" t="str">
        <f t="shared" si="12"/>
        <v>No Improved Water Point/System</v>
      </c>
      <c r="T30" s="4" t="str">
        <f t="shared" si="13"/>
        <v>New Construction Needed</v>
      </c>
      <c r="U30" s="15">
        <f t="shared" si="7"/>
        <v>0</v>
      </c>
      <c r="V30" s="284"/>
      <c r="W30" s="291" t="str">
        <f t="shared" si="1"/>
        <v>New Construction Needed</v>
      </c>
      <c r="X30" s="292" t="str">
        <f t="shared" si="8"/>
        <v xml:space="preserve"> </v>
      </c>
      <c r="Y30" s="292" t="str">
        <f t="shared" si="9"/>
        <v>Plan For Investment and Construction</v>
      </c>
      <c r="Z30" s="285"/>
      <c r="AA30" s="290" t="str">
        <f t="shared" si="2"/>
        <v xml:space="preserve"> </v>
      </c>
      <c r="AB30" s="290" t="str">
        <f t="shared" si="10"/>
        <v xml:space="preserve"> </v>
      </c>
      <c r="AC30" s="290" t="str">
        <f t="shared" si="3"/>
        <v xml:space="preserve"> </v>
      </c>
      <c r="AD30" s="290" t="str">
        <f t="shared" si="4"/>
        <v xml:space="preserve"> </v>
      </c>
      <c r="AE30" s="290" t="str">
        <f t="shared" si="5"/>
        <v xml:space="preserve"> </v>
      </c>
      <c r="AF30" s="290" t="str">
        <f>IF(CG30=1,'ARAT - Reference Sheet'!$C$11 -(A30-CH30)," ")</f>
        <v xml:space="preserve"> </v>
      </c>
      <c r="AG30" s="290" t="str">
        <f>IF(CI30=1,'ARAT - Reference Sheet'!$C$12-(A30-CJ30)," ")</f>
        <v xml:space="preserve"> </v>
      </c>
      <c r="AH30" s="290" t="str">
        <f>IF(CK30=1,'ARAT - Reference Sheet'!$C$13-(A30-CL30)," ")</f>
        <v xml:space="preserve"> </v>
      </c>
      <c r="AI30" s="290" t="str">
        <f>IF(CM30=1,'ARAT - Reference Sheet'!$C$14-(A30-CN30)," ")</f>
        <v xml:space="preserve"> </v>
      </c>
      <c r="AJ30" s="290" t="str">
        <f>IF(CO30=1,'ARAT - Reference Sheet'!$C$15-(A30-CP30)," ")</f>
        <v xml:space="preserve"> </v>
      </c>
      <c r="AK30" s="290" t="str">
        <f>IF(CQ30=1,'ARAT - Reference Sheet'!$C$16-(A30-CR30)," ")</f>
        <v xml:space="preserve"> </v>
      </c>
      <c r="AL30" s="290" t="str">
        <f>IF(CS30=1,'ARAT - Reference Sheet'!$C$17-(A30-CT30)," ")</f>
        <v xml:space="preserve"> </v>
      </c>
      <c r="AM30" s="290" t="str">
        <f>IF(CU30=1,'ARAT - Reference Sheet'!$C$18-(A30-CV30)," ")</f>
        <v xml:space="preserve"> </v>
      </c>
      <c r="AN30" s="290" t="str">
        <f>IF(CW30=1,'ARAT - Reference Sheet'!$C$19-(A30-CX30)," ")</f>
        <v xml:space="preserve"> </v>
      </c>
      <c r="AO30" s="290" t="str">
        <f>IF(CY30=1,'ARAT - Reference Sheet'!$C$20-(A30-CZ30)," ")</f>
        <v xml:space="preserve"> </v>
      </c>
      <c r="AP30" s="290" t="str">
        <f>IF(DA30=1,'ARAT - Reference Sheet'!$C$21-(A30-DB30)," ")</f>
        <v xml:space="preserve"> </v>
      </c>
      <c r="AQ30" s="290" t="str">
        <f>IF(DC30=1,'ARAT - Reference Sheet'!$C$22-(A30-DD30)," ")</f>
        <v xml:space="preserve"> </v>
      </c>
      <c r="AR30" s="290" t="str">
        <f>IF(DE30=1,'ARAT - Reference Sheet'!$C$23-(A30-DF30)," ")</f>
        <v xml:space="preserve"> </v>
      </c>
      <c r="AS30" s="288"/>
      <c r="AT30" s="313" t="str">
        <f>IF(ISBLANK('ARAT - Data Entry'!X28),"",'ARAT - Data Entry'!X28)</f>
        <v/>
      </c>
      <c r="AU30" s="313" t="str">
        <f>IF(ISBLANK('ARAT - Data Entry'!AA28),"",'ARAT - Data Entry'!AA28)</f>
        <v/>
      </c>
      <c r="AV30" s="313" t="str">
        <f>IF(ISBLANK('ARAT - Data Entry'!AD28),"",'ARAT - Data Entry'!AD28)</f>
        <v/>
      </c>
      <c r="AW30" s="313" t="str">
        <f>IF(ISBLANK('ARAT - Data Entry'!AG28),"",'ARAT - Data Entry'!AG28)</f>
        <v/>
      </c>
      <c r="AX30" s="313" t="str">
        <f>IF(ISBLANK('ARAT - Data Entry'!AJ28),"",'ARAT - Data Entry'!AJ28)</f>
        <v/>
      </c>
      <c r="AY30" s="313" t="str">
        <f>IF(ISBLANK('ARAT - Data Entry'!AM28),"",'ARAT - Data Entry'!AM28)</f>
        <v/>
      </c>
      <c r="AZ30" s="313" t="str">
        <f>IF(ISBLANK('ARAT - Data Entry'!AP28),"",'ARAT - Data Entry'!AP28)</f>
        <v/>
      </c>
      <c r="BA30" s="313" t="str">
        <f>IF(ISBLANK('ARAT - Data Entry'!AS28),"",'ARAT - Data Entry'!AS28)</f>
        <v/>
      </c>
      <c r="BB30" s="313" t="str">
        <f>IF(ISBLANK('ARAT - Data Entry'!AV28),"",'ARAT - Data Entry'!AV28)</f>
        <v/>
      </c>
      <c r="BC30" s="313" t="str">
        <f>IF(ISBLANK('ARAT - Data Entry'!AY28),"",'ARAT - Data Entry'!AY28)</f>
        <v/>
      </c>
      <c r="BD30" s="313" t="str">
        <f>IF(ISBLANK('ARAT - Data Entry'!BB28),"",'ARAT - Data Entry'!BB28)</f>
        <v/>
      </c>
      <c r="BE30" s="313" t="str">
        <f>IF(ISBLANK('ARAT - Data Entry'!BE28),"",'ARAT - Data Entry'!BE28)</f>
        <v/>
      </c>
      <c r="BF30" s="313" t="str">
        <f>IF(ISBLANK('ARAT - Data Entry'!BF28),"",'ARAT - Data Entry'!BF28)</f>
        <v/>
      </c>
      <c r="BG30" s="313" t="str">
        <f>IF(ISBLANK('ARAT - Data Entry'!BK28),"",'ARAT - Data Entry'!BK28)</f>
        <v/>
      </c>
      <c r="BH30" s="313" t="str">
        <f>IF(ISBLANK('ARAT - Data Entry'!BL28),"",'ARAT - Data Entry'!BL28)</f>
        <v/>
      </c>
      <c r="BI30" s="313" t="str">
        <f>IF(ISBLANK('ARAT - Data Entry'!BQ28),"",'ARAT - Data Entry'!BQ28)</f>
        <v/>
      </c>
      <c r="BJ30" s="313" t="str">
        <f>IF(ISBLANK('ARAT - Data Entry'!BR28),"",'ARAT - Data Entry'!BR28)</f>
        <v/>
      </c>
      <c r="BK30" s="313" t="str">
        <f>IF(ISBLANK('ARAT - Data Entry'!BW28),"",'ARAT - Data Entry'!BW28)</f>
        <v/>
      </c>
      <c r="BL30" s="313" t="str">
        <f>IF(ISBLANK('ARAT - Data Entry'!DB28),"",'ARAT - Data Entry'!DB28)</f>
        <v/>
      </c>
      <c r="BM30" s="296"/>
      <c r="BN30" s="290">
        <f>'ARAT - Data Entry'!P28</f>
        <v>0</v>
      </c>
      <c r="BO30" s="290">
        <f>'ARAT - Data Entry'!Q28</f>
        <v>0</v>
      </c>
      <c r="BP30" s="290">
        <f>'ARAT - Data Entry'!S28</f>
        <v>0</v>
      </c>
      <c r="BQ30" s="290">
        <f>'ARAT - Data Entry'!CG28</f>
        <v>0</v>
      </c>
      <c r="BR30" s="290">
        <f>'ARAT - Data Entry'!CU28</f>
        <v>0</v>
      </c>
      <c r="BS30" s="290">
        <f>'ARAT - Data Entry'!CY28</f>
        <v>0</v>
      </c>
      <c r="BT30" s="290">
        <f>'ARAT - Data Entry'!DA28</f>
        <v>0</v>
      </c>
      <c r="BU30" s="290">
        <f t="shared" si="11"/>
        <v>0</v>
      </c>
      <c r="BV30" s="288"/>
      <c r="BW30" s="290" t="str">
        <f>IF(ISBLANK('ARAT - Data Entry'!V28),"",'ARAT - Data Entry'!V28)</f>
        <v/>
      </c>
      <c r="BX30" s="290" t="str">
        <f>IF(ISBLANK('ARAT - Data Entry'!W28),"",'ARAT - Data Entry'!W28)</f>
        <v/>
      </c>
      <c r="BY30" s="290" t="str">
        <f>IF(ISBLANK('ARAT - Data Entry'!Y28),"",'ARAT - Data Entry'!Y28)</f>
        <v/>
      </c>
      <c r="BZ30" s="290" t="str">
        <f>IF(ISBLANK('ARAT - Data Entry'!Z28),"",'ARAT - Data Entry'!Z28)</f>
        <v/>
      </c>
      <c r="CA30" s="290" t="str">
        <f>IF(ISBLANK('ARAT - Data Entry'!AB28),"",'ARAT - Data Entry'!AB28)</f>
        <v/>
      </c>
      <c r="CB30" s="290" t="str">
        <f>IF(ISBLANK('ARAT - Data Entry'!AC28),"",'ARAT - Data Entry'!AC28)</f>
        <v/>
      </c>
      <c r="CC30" s="290" t="str">
        <f>IF(ISBLANK('ARAT - Data Entry'!AE28),"",'ARAT - Data Entry'!AE28)</f>
        <v/>
      </c>
      <c r="CD30" s="290" t="str">
        <f>IF(ISBLANK('ARAT - Data Entry'!AF28),"",'ARAT - Data Entry'!AF28)</f>
        <v/>
      </c>
      <c r="CE30" s="290" t="str">
        <f>IF(ISBLANK('ARAT - Data Entry'!AH28),"",'ARAT - Data Entry'!AH28)</f>
        <v/>
      </c>
      <c r="CF30" s="290" t="str">
        <f>IF(ISBLANK('ARAT - Data Entry'!AI28),"",'ARAT - Data Entry'!AI28)</f>
        <v/>
      </c>
      <c r="CG30" s="290" t="str">
        <f>IF(ISBLANK('ARAT - Data Entry'!AK28),"",'ARAT - Data Entry'!AK28)</f>
        <v/>
      </c>
      <c r="CH30" s="290" t="str">
        <f>IF(ISBLANK('ARAT - Data Entry'!AL28),"",'ARAT - Data Entry'!AL28)</f>
        <v/>
      </c>
      <c r="CI30" s="290" t="str">
        <f>IF(ISBLANK('ARAT - Data Entry'!AN28),"",'ARAT - Data Entry'!AN28)</f>
        <v/>
      </c>
      <c r="CJ30" s="290" t="str">
        <f>IF(ISBLANK('ARAT - Data Entry'!AO28),"",'ARAT - Data Entry'!AO28)</f>
        <v/>
      </c>
      <c r="CK30" s="290" t="str">
        <f>IF(ISBLANK('ARAT - Data Entry'!AQ28),"",'ARAT - Data Entry'!AQ28)</f>
        <v/>
      </c>
      <c r="CL30" s="290" t="str">
        <f>IF(ISBLANK('ARAT - Data Entry'!AR28),"",'ARAT - Data Entry'!AR28)</f>
        <v/>
      </c>
      <c r="CM30" s="290" t="str">
        <f>IF(ISBLANK('ARAT - Data Entry'!AT28),"",'ARAT - Data Entry'!AT28)</f>
        <v/>
      </c>
      <c r="CN30" s="290" t="str">
        <f>IF(ISBLANK('ARAT - Data Entry'!AU28),"",'ARAT - Data Entry'!AU28)</f>
        <v/>
      </c>
      <c r="CO30" s="290" t="str">
        <f>IF(ISBLANK('ARAT - Data Entry'!AW28),"",'ARAT - Data Entry'!AW28)</f>
        <v/>
      </c>
      <c r="CP30" s="290" t="str">
        <f>IF(ISBLANK('ARAT - Data Entry'!AX28),"",'ARAT - Data Entry'!AX28)</f>
        <v/>
      </c>
      <c r="CQ30" s="290" t="str">
        <f>IF(ISBLANK('ARAT - Data Entry'!AZ28),"",'ARAT - Data Entry'!AZ28)</f>
        <v/>
      </c>
      <c r="CR30" s="290" t="str">
        <f>IF(ISBLANK('ARAT - Data Entry'!BA28),"",'ARAT - Data Entry'!BA28)</f>
        <v/>
      </c>
      <c r="CS30" s="290" t="str">
        <f>IF(ISBLANK('ARAT - Data Entry'!BC28),"",'ARAT - Data Entry'!BC28)</f>
        <v/>
      </c>
      <c r="CT30" s="290" t="str">
        <f>IF(ISBLANK('ARAT - Data Entry'!BD28),"",'ARAT - Data Entry'!BD28)</f>
        <v/>
      </c>
      <c r="CU30" s="290" t="str">
        <f>IF(ISBLANK('ARAT - Data Entry'!BF28),"",'ARAT - Data Entry'!BF28)</f>
        <v/>
      </c>
      <c r="CV30" s="290" t="str">
        <f>IF(ISBLANK('ARAT - Data Entry'!BG28),"",'ARAT - Data Entry'!BG28)</f>
        <v/>
      </c>
      <c r="CW30" s="290" t="str">
        <f>IF(ISBLANK('ARAT - Data Entry'!BI28),"",'ARAT - Data Entry'!BI28)</f>
        <v/>
      </c>
      <c r="CX30" s="290" t="str">
        <f>IF(ISBLANK('ARAT - Data Entry'!BJ28),"",'ARAT - Data Entry'!BJ28)</f>
        <v/>
      </c>
      <c r="CY30" s="290" t="str">
        <f>IF(ISBLANK('ARAT - Data Entry'!BL28),"",'ARAT - Data Entry'!BL28)</f>
        <v/>
      </c>
      <c r="CZ30" s="290" t="str">
        <f>IF(ISBLANK('ARAT - Data Entry'!BM28),"",'ARAT - Data Entry'!BM28)</f>
        <v/>
      </c>
      <c r="DA30" s="290" t="str">
        <f>IF(ISBLANK('ARAT - Data Entry'!BO28),"",'ARAT - Data Entry'!BO28)</f>
        <v/>
      </c>
      <c r="DB30" s="290" t="str">
        <f>IF(ISBLANK('ARAT - Data Entry'!BP28),"",'ARAT - Data Entry'!BP28)</f>
        <v/>
      </c>
      <c r="DC30" s="290" t="str">
        <f>IF(ISBLANK('ARAT - Data Entry'!BR28),"",'ARAT - Data Entry'!BR28)</f>
        <v/>
      </c>
      <c r="DD30" s="290" t="str">
        <f>IF(ISBLANK('ARAT - Data Entry'!BS28),"",'ARAT - Data Entry'!BS28)</f>
        <v/>
      </c>
      <c r="DE30" s="290" t="str">
        <f>IF(ISBLANK('ARAT - Data Entry'!BU28),"",'ARAT - Data Entry'!BU28)</f>
        <v/>
      </c>
      <c r="DF30" s="290" t="str">
        <f>IF(ISBLANK('ARAT - Data Entry'!BV28),"",'ARAT - Data Entry'!BV28)</f>
        <v/>
      </c>
      <c r="DG30" s="290" t="str">
        <f>IF(ISBLANK('ARAT - Data Entry'!CZ28),"",'ARAT - Data Entry'!CZ28)</f>
        <v/>
      </c>
    </row>
    <row r="31" spans="1:111" x14ac:dyDescent="0.25">
      <c r="A31" s="312" t="str">
        <f>IF(ISBLANK('ARAT - Data Entry'!A29),"",'ARAT - Data Entry'!A29)</f>
        <v/>
      </c>
      <c r="B31" s="312" t="str">
        <f>IF(ISBLANK('ARAT - Data Entry'!C29),"",'ARAT - Data Entry'!C29)</f>
        <v/>
      </c>
      <c r="C31" s="357" t="str">
        <f>IF(ISBLANK('ARAT - Data Entry'!D29),"",'ARAT - Data Entry'!D29)</f>
        <v/>
      </c>
      <c r="D31" s="357" t="str">
        <f>IF(ISBLANK('ARAT - Data Entry'!E29),"",'ARAT - Data Entry'!E29)</f>
        <v/>
      </c>
      <c r="E31" s="357" t="str">
        <f>IF(ISBLANK('ARAT - Data Entry'!F29),"",'ARAT - Data Entry'!F29)</f>
        <v/>
      </c>
      <c r="F31" s="357" t="str">
        <f>IF(ISBLANK('ARAT - Data Entry'!G29),"",'ARAT - Data Entry'!G29)</f>
        <v/>
      </c>
      <c r="G31" s="357" t="str">
        <f>IF(ISBLANK('ARAT - Data Entry'!H29),"",'ARAT - Data Entry'!H29)</f>
        <v/>
      </c>
      <c r="H31" s="357" t="str">
        <f>IF(ISBLANK('ARAT - Data Entry'!I29),"",'ARAT - Data Entry'!I29)</f>
        <v/>
      </c>
      <c r="I31" s="357" t="str">
        <f>IF(ISBLANK('ARAT - Data Entry'!J29),"",'ARAT - Data Entry'!J29)</f>
        <v/>
      </c>
      <c r="J31" s="357" t="str">
        <f>IF(ISBLANK('ARAT - Data Entry'!K29),"",'ARAT - Data Entry'!K29)</f>
        <v/>
      </c>
      <c r="K31" s="312" t="str">
        <f>IF(ISBLANK('ARAT - Data Entry'!L29),"",'ARAT - Data Entry'!L29)</f>
        <v/>
      </c>
      <c r="L31" s="312" t="str">
        <f>IF(ISBLANK('ARAT - Data Entry'!M29),"",'ARAT - Data Entry'!M29)</f>
        <v/>
      </c>
      <c r="M31" s="312" t="str">
        <f>IF(ISBLANK('ARAT - Data Entry'!N29),"",'ARAT - Data Entry'!N29)</f>
        <v/>
      </c>
      <c r="N31" s="312" t="str">
        <f>IF(ISBLANK('ARAT - Data Entry'!R29),"",'ARAT - Data Entry'!R29)</f>
        <v/>
      </c>
      <c r="O31" s="312" t="str">
        <f>IF(ISBLANK('ARAT - Data Entry'!T29),"",'ARAT - Data Entry'!T29)</f>
        <v/>
      </c>
      <c r="P31" s="298"/>
      <c r="Q31" s="4" t="str">
        <f t="shared" si="0"/>
        <v>No Improved Water Point/System</v>
      </c>
      <c r="R31" s="4" t="str">
        <f t="shared" si="6"/>
        <v>No Improved Water Point/System</v>
      </c>
      <c r="S31" s="5" t="str">
        <f t="shared" si="12"/>
        <v>No Improved Water Point/System</v>
      </c>
      <c r="T31" s="4" t="str">
        <f t="shared" si="13"/>
        <v>New Construction Needed</v>
      </c>
      <c r="U31" s="15">
        <f t="shared" si="7"/>
        <v>0</v>
      </c>
      <c r="V31" s="284"/>
      <c r="W31" s="291" t="str">
        <f t="shared" si="1"/>
        <v>New Construction Needed</v>
      </c>
      <c r="X31" s="292" t="str">
        <f t="shared" si="8"/>
        <v xml:space="preserve"> </v>
      </c>
      <c r="Y31" s="292" t="str">
        <f t="shared" si="9"/>
        <v>Plan For Investment and Construction</v>
      </c>
      <c r="Z31" s="285"/>
      <c r="AA31" s="290" t="str">
        <f t="shared" si="2"/>
        <v xml:space="preserve"> </v>
      </c>
      <c r="AB31" s="290" t="str">
        <f t="shared" si="10"/>
        <v xml:space="preserve"> </v>
      </c>
      <c r="AC31" s="290" t="str">
        <f t="shared" si="3"/>
        <v xml:space="preserve"> </v>
      </c>
      <c r="AD31" s="290" t="str">
        <f t="shared" si="4"/>
        <v xml:space="preserve"> </v>
      </c>
      <c r="AE31" s="290" t="str">
        <f t="shared" si="5"/>
        <v xml:space="preserve"> </v>
      </c>
      <c r="AF31" s="290" t="str">
        <f>IF(CG31=1,'ARAT - Reference Sheet'!$C$11 -(A31-CH31)," ")</f>
        <v xml:space="preserve"> </v>
      </c>
      <c r="AG31" s="290" t="str">
        <f>IF(CI31=1,'ARAT - Reference Sheet'!$C$12-(A31-CJ31)," ")</f>
        <v xml:space="preserve"> </v>
      </c>
      <c r="AH31" s="290" t="str">
        <f>IF(CK31=1,'ARAT - Reference Sheet'!$C$13-(A31-CL31)," ")</f>
        <v xml:space="preserve"> </v>
      </c>
      <c r="AI31" s="290" t="str">
        <f>IF(CM31=1,'ARAT - Reference Sheet'!$C$14-(A31-CN31)," ")</f>
        <v xml:space="preserve"> </v>
      </c>
      <c r="AJ31" s="290" t="str">
        <f>IF(CO31=1,'ARAT - Reference Sheet'!$C$15-(A31-CP31)," ")</f>
        <v xml:space="preserve"> </v>
      </c>
      <c r="AK31" s="290" t="str">
        <f>IF(CQ31=1,'ARAT - Reference Sheet'!$C$16-(A31-CR31)," ")</f>
        <v xml:space="preserve"> </v>
      </c>
      <c r="AL31" s="290" t="str">
        <f>IF(CS31=1,'ARAT - Reference Sheet'!$C$17-(A31-CT31)," ")</f>
        <v xml:space="preserve"> </v>
      </c>
      <c r="AM31" s="290" t="str">
        <f>IF(CU31=1,'ARAT - Reference Sheet'!$C$18-(A31-CV31)," ")</f>
        <v xml:space="preserve"> </v>
      </c>
      <c r="AN31" s="290" t="str">
        <f>IF(CW31=1,'ARAT - Reference Sheet'!$C$19-(A31-CX31)," ")</f>
        <v xml:space="preserve"> </v>
      </c>
      <c r="AO31" s="290" t="str">
        <f>IF(CY31=1,'ARAT - Reference Sheet'!$C$20-(A31-CZ31)," ")</f>
        <v xml:space="preserve"> </v>
      </c>
      <c r="AP31" s="290" t="str">
        <f>IF(DA31=1,'ARAT - Reference Sheet'!$C$21-(A31-DB31)," ")</f>
        <v xml:space="preserve"> </v>
      </c>
      <c r="AQ31" s="290" t="str">
        <f>IF(DC31=1,'ARAT - Reference Sheet'!$C$22-(A31-DD31)," ")</f>
        <v xml:space="preserve"> </v>
      </c>
      <c r="AR31" s="290" t="str">
        <f>IF(DE31=1,'ARAT - Reference Sheet'!$C$23-(A31-DF31)," ")</f>
        <v xml:space="preserve"> </v>
      </c>
      <c r="AS31" s="288"/>
      <c r="AT31" s="313" t="str">
        <f>IF(ISBLANK('ARAT - Data Entry'!X29),"",'ARAT - Data Entry'!X29)</f>
        <v/>
      </c>
      <c r="AU31" s="313" t="str">
        <f>IF(ISBLANK('ARAT - Data Entry'!AA29),"",'ARAT - Data Entry'!AA29)</f>
        <v/>
      </c>
      <c r="AV31" s="313" t="str">
        <f>IF(ISBLANK('ARAT - Data Entry'!AD29),"",'ARAT - Data Entry'!AD29)</f>
        <v/>
      </c>
      <c r="AW31" s="313" t="str">
        <f>IF(ISBLANK('ARAT - Data Entry'!AG29),"",'ARAT - Data Entry'!AG29)</f>
        <v/>
      </c>
      <c r="AX31" s="313" t="str">
        <f>IF(ISBLANK('ARAT - Data Entry'!AJ29),"",'ARAT - Data Entry'!AJ29)</f>
        <v/>
      </c>
      <c r="AY31" s="313" t="str">
        <f>IF(ISBLANK('ARAT - Data Entry'!AM29),"",'ARAT - Data Entry'!AM29)</f>
        <v/>
      </c>
      <c r="AZ31" s="313" t="str">
        <f>IF(ISBLANK('ARAT - Data Entry'!AP29),"",'ARAT - Data Entry'!AP29)</f>
        <v/>
      </c>
      <c r="BA31" s="313" t="str">
        <f>IF(ISBLANK('ARAT - Data Entry'!AS29),"",'ARAT - Data Entry'!AS29)</f>
        <v/>
      </c>
      <c r="BB31" s="313" t="str">
        <f>IF(ISBLANK('ARAT - Data Entry'!AV29),"",'ARAT - Data Entry'!AV29)</f>
        <v/>
      </c>
      <c r="BC31" s="313" t="str">
        <f>IF(ISBLANK('ARAT - Data Entry'!AY29),"",'ARAT - Data Entry'!AY29)</f>
        <v/>
      </c>
      <c r="BD31" s="313" t="str">
        <f>IF(ISBLANK('ARAT - Data Entry'!BB29),"",'ARAT - Data Entry'!BB29)</f>
        <v/>
      </c>
      <c r="BE31" s="313" t="str">
        <f>IF(ISBLANK('ARAT - Data Entry'!BE29),"",'ARAT - Data Entry'!BE29)</f>
        <v/>
      </c>
      <c r="BF31" s="313" t="str">
        <f>IF(ISBLANK('ARAT - Data Entry'!BF29),"",'ARAT - Data Entry'!BF29)</f>
        <v/>
      </c>
      <c r="BG31" s="313" t="str">
        <f>IF(ISBLANK('ARAT - Data Entry'!BK29),"",'ARAT - Data Entry'!BK29)</f>
        <v/>
      </c>
      <c r="BH31" s="313" t="str">
        <f>IF(ISBLANK('ARAT - Data Entry'!BL29),"",'ARAT - Data Entry'!BL29)</f>
        <v/>
      </c>
      <c r="BI31" s="313" t="str">
        <f>IF(ISBLANK('ARAT - Data Entry'!BQ29),"",'ARAT - Data Entry'!BQ29)</f>
        <v/>
      </c>
      <c r="BJ31" s="313" t="str">
        <f>IF(ISBLANK('ARAT - Data Entry'!BR29),"",'ARAT - Data Entry'!BR29)</f>
        <v/>
      </c>
      <c r="BK31" s="313" t="str">
        <f>IF(ISBLANK('ARAT - Data Entry'!BW29),"",'ARAT - Data Entry'!BW29)</f>
        <v/>
      </c>
      <c r="BL31" s="313" t="str">
        <f>IF(ISBLANK('ARAT - Data Entry'!DB29),"",'ARAT - Data Entry'!DB29)</f>
        <v/>
      </c>
      <c r="BM31" s="296"/>
      <c r="BN31" s="290">
        <f>'ARAT - Data Entry'!P29</f>
        <v>0</v>
      </c>
      <c r="BO31" s="290">
        <f>'ARAT - Data Entry'!Q29</f>
        <v>0</v>
      </c>
      <c r="BP31" s="290">
        <f>'ARAT - Data Entry'!S29</f>
        <v>0</v>
      </c>
      <c r="BQ31" s="290">
        <f>'ARAT - Data Entry'!CG29</f>
        <v>0</v>
      </c>
      <c r="BR31" s="290">
        <f>'ARAT - Data Entry'!CU29</f>
        <v>0</v>
      </c>
      <c r="BS31" s="290">
        <f>'ARAT - Data Entry'!CY29</f>
        <v>0</v>
      </c>
      <c r="BT31" s="290">
        <f>'ARAT - Data Entry'!DA29</f>
        <v>0</v>
      </c>
      <c r="BU31" s="290">
        <f t="shared" si="11"/>
        <v>0</v>
      </c>
      <c r="BV31" s="288"/>
      <c r="BW31" s="290" t="str">
        <f>IF(ISBLANK('ARAT - Data Entry'!V29),"",'ARAT - Data Entry'!V29)</f>
        <v/>
      </c>
      <c r="BX31" s="290" t="str">
        <f>IF(ISBLANK('ARAT - Data Entry'!W29),"",'ARAT - Data Entry'!W29)</f>
        <v/>
      </c>
      <c r="BY31" s="290" t="str">
        <f>IF(ISBLANK('ARAT - Data Entry'!Y29),"",'ARAT - Data Entry'!Y29)</f>
        <v/>
      </c>
      <c r="BZ31" s="290" t="str">
        <f>IF(ISBLANK('ARAT - Data Entry'!Z29),"",'ARAT - Data Entry'!Z29)</f>
        <v/>
      </c>
      <c r="CA31" s="290" t="str">
        <f>IF(ISBLANK('ARAT - Data Entry'!AB29),"",'ARAT - Data Entry'!AB29)</f>
        <v/>
      </c>
      <c r="CB31" s="290" t="str">
        <f>IF(ISBLANK('ARAT - Data Entry'!AC29),"",'ARAT - Data Entry'!AC29)</f>
        <v/>
      </c>
      <c r="CC31" s="290" t="str">
        <f>IF(ISBLANK('ARAT - Data Entry'!AE29),"",'ARAT - Data Entry'!AE29)</f>
        <v/>
      </c>
      <c r="CD31" s="290" t="str">
        <f>IF(ISBLANK('ARAT - Data Entry'!AF29),"",'ARAT - Data Entry'!AF29)</f>
        <v/>
      </c>
      <c r="CE31" s="290" t="str">
        <f>IF(ISBLANK('ARAT - Data Entry'!AH29),"",'ARAT - Data Entry'!AH29)</f>
        <v/>
      </c>
      <c r="CF31" s="290" t="str">
        <f>IF(ISBLANK('ARAT - Data Entry'!AI29),"",'ARAT - Data Entry'!AI29)</f>
        <v/>
      </c>
      <c r="CG31" s="290" t="str">
        <f>IF(ISBLANK('ARAT - Data Entry'!AK29),"",'ARAT - Data Entry'!AK29)</f>
        <v/>
      </c>
      <c r="CH31" s="290" t="str">
        <f>IF(ISBLANK('ARAT - Data Entry'!AL29),"",'ARAT - Data Entry'!AL29)</f>
        <v/>
      </c>
      <c r="CI31" s="290" t="str">
        <f>IF(ISBLANK('ARAT - Data Entry'!AN29),"",'ARAT - Data Entry'!AN29)</f>
        <v/>
      </c>
      <c r="CJ31" s="290" t="str">
        <f>IF(ISBLANK('ARAT - Data Entry'!AO29),"",'ARAT - Data Entry'!AO29)</f>
        <v/>
      </c>
      <c r="CK31" s="290" t="str">
        <f>IF(ISBLANK('ARAT - Data Entry'!AQ29),"",'ARAT - Data Entry'!AQ29)</f>
        <v/>
      </c>
      <c r="CL31" s="290" t="str">
        <f>IF(ISBLANK('ARAT - Data Entry'!AR29),"",'ARAT - Data Entry'!AR29)</f>
        <v/>
      </c>
      <c r="CM31" s="290" t="str">
        <f>IF(ISBLANK('ARAT - Data Entry'!AT29),"",'ARAT - Data Entry'!AT29)</f>
        <v/>
      </c>
      <c r="CN31" s="290" t="str">
        <f>IF(ISBLANK('ARAT - Data Entry'!AU29),"",'ARAT - Data Entry'!AU29)</f>
        <v/>
      </c>
      <c r="CO31" s="290" t="str">
        <f>IF(ISBLANK('ARAT - Data Entry'!AW29),"",'ARAT - Data Entry'!AW29)</f>
        <v/>
      </c>
      <c r="CP31" s="290" t="str">
        <f>IF(ISBLANK('ARAT - Data Entry'!AX29),"",'ARAT - Data Entry'!AX29)</f>
        <v/>
      </c>
      <c r="CQ31" s="290" t="str">
        <f>IF(ISBLANK('ARAT - Data Entry'!AZ29),"",'ARAT - Data Entry'!AZ29)</f>
        <v/>
      </c>
      <c r="CR31" s="290" t="str">
        <f>IF(ISBLANK('ARAT - Data Entry'!BA29),"",'ARAT - Data Entry'!BA29)</f>
        <v/>
      </c>
      <c r="CS31" s="290" t="str">
        <f>IF(ISBLANK('ARAT - Data Entry'!BC29),"",'ARAT - Data Entry'!BC29)</f>
        <v/>
      </c>
      <c r="CT31" s="290" t="str">
        <f>IF(ISBLANK('ARAT - Data Entry'!BD29),"",'ARAT - Data Entry'!BD29)</f>
        <v/>
      </c>
      <c r="CU31" s="290" t="str">
        <f>IF(ISBLANK('ARAT - Data Entry'!BF29),"",'ARAT - Data Entry'!BF29)</f>
        <v/>
      </c>
      <c r="CV31" s="290" t="str">
        <f>IF(ISBLANK('ARAT - Data Entry'!BG29),"",'ARAT - Data Entry'!BG29)</f>
        <v/>
      </c>
      <c r="CW31" s="290" t="str">
        <f>IF(ISBLANK('ARAT - Data Entry'!BI29),"",'ARAT - Data Entry'!BI29)</f>
        <v/>
      </c>
      <c r="CX31" s="290" t="str">
        <f>IF(ISBLANK('ARAT - Data Entry'!BJ29),"",'ARAT - Data Entry'!BJ29)</f>
        <v/>
      </c>
      <c r="CY31" s="290" t="str">
        <f>IF(ISBLANK('ARAT - Data Entry'!BL29),"",'ARAT - Data Entry'!BL29)</f>
        <v/>
      </c>
      <c r="CZ31" s="290" t="str">
        <f>IF(ISBLANK('ARAT - Data Entry'!BM29),"",'ARAT - Data Entry'!BM29)</f>
        <v/>
      </c>
      <c r="DA31" s="290" t="str">
        <f>IF(ISBLANK('ARAT - Data Entry'!BO29),"",'ARAT - Data Entry'!BO29)</f>
        <v/>
      </c>
      <c r="DB31" s="290" t="str">
        <f>IF(ISBLANK('ARAT - Data Entry'!BP29),"",'ARAT - Data Entry'!BP29)</f>
        <v/>
      </c>
      <c r="DC31" s="290" t="str">
        <f>IF(ISBLANK('ARAT - Data Entry'!BR29),"",'ARAT - Data Entry'!BR29)</f>
        <v/>
      </c>
      <c r="DD31" s="290" t="str">
        <f>IF(ISBLANK('ARAT - Data Entry'!BS29),"",'ARAT - Data Entry'!BS29)</f>
        <v/>
      </c>
      <c r="DE31" s="290" t="str">
        <f>IF(ISBLANK('ARAT - Data Entry'!BU29),"",'ARAT - Data Entry'!BU29)</f>
        <v/>
      </c>
      <c r="DF31" s="290" t="str">
        <f>IF(ISBLANK('ARAT - Data Entry'!BV29),"",'ARAT - Data Entry'!BV29)</f>
        <v/>
      </c>
      <c r="DG31" s="290" t="str">
        <f>IF(ISBLANK('ARAT - Data Entry'!CZ29),"",'ARAT - Data Entry'!CZ29)</f>
        <v/>
      </c>
    </row>
    <row r="32" spans="1:111" x14ac:dyDescent="0.25">
      <c r="A32" s="312" t="str">
        <f>IF(ISBLANK('ARAT - Data Entry'!A30),"",'ARAT - Data Entry'!A30)</f>
        <v/>
      </c>
      <c r="B32" s="312" t="str">
        <f>IF(ISBLANK('ARAT - Data Entry'!C30),"",'ARAT - Data Entry'!C30)</f>
        <v/>
      </c>
      <c r="C32" s="357" t="str">
        <f>IF(ISBLANK('ARAT - Data Entry'!D30),"",'ARAT - Data Entry'!D30)</f>
        <v/>
      </c>
      <c r="D32" s="357" t="str">
        <f>IF(ISBLANK('ARAT - Data Entry'!E30),"",'ARAT - Data Entry'!E30)</f>
        <v/>
      </c>
      <c r="E32" s="357" t="str">
        <f>IF(ISBLANK('ARAT - Data Entry'!F30),"",'ARAT - Data Entry'!F30)</f>
        <v/>
      </c>
      <c r="F32" s="357" t="str">
        <f>IF(ISBLANK('ARAT - Data Entry'!G30),"",'ARAT - Data Entry'!G30)</f>
        <v/>
      </c>
      <c r="G32" s="357" t="str">
        <f>IF(ISBLANK('ARAT - Data Entry'!H30),"",'ARAT - Data Entry'!H30)</f>
        <v/>
      </c>
      <c r="H32" s="357" t="str">
        <f>IF(ISBLANK('ARAT - Data Entry'!I30),"",'ARAT - Data Entry'!I30)</f>
        <v/>
      </c>
      <c r="I32" s="357" t="str">
        <f>IF(ISBLANK('ARAT - Data Entry'!J30),"",'ARAT - Data Entry'!J30)</f>
        <v/>
      </c>
      <c r="J32" s="357" t="str">
        <f>IF(ISBLANK('ARAT - Data Entry'!K30),"",'ARAT - Data Entry'!K30)</f>
        <v/>
      </c>
      <c r="K32" s="312" t="str">
        <f>IF(ISBLANK('ARAT - Data Entry'!L30),"",'ARAT - Data Entry'!L30)</f>
        <v/>
      </c>
      <c r="L32" s="312" t="str">
        <f>IF(ISBLANK('ARAT - Data Entry'!M30),"",'ARAT - Data Entry'!M30)</f>
        <v/>
      </c>
      <c r="M32" s="312" t="str">
        <f>IF(ISBLANK('ARAT - Data Entry'!N30),"",'ARAT - Data Entry'!N30)</f>
        <v/>
      </c>
      <c r="N32" s="312" t="str">
        <f>IF(ISBLANK('ARAT - Data Entry'!R30),"",'ARAT - Data Entry'!R30)</f>
        <v/>
      </c>
      <c r="O32" s="312" t="str">
        <f>IF(ISBLANK('ARAT - Data Entry'!T30),"",'ARAT - Data Entry'!T30)</f>
        <v/>
      </c>
      <c r="P32" s="298"/>
      <c r="Q32" s="4" t="str">
        <f t="shared" si="0"/>
        <v>No Improved Water Point/System</v>
      </c>
      <c r="R32" s="4" t="str">
        <f t="shared" si="6"/>
        <v>No Improved Water Point/System</v>
      </c>
      <c r="S32" s="5" t="str">
        <f t="shared" si="12"/>
        <v>No Improved Water Point/System</v>
      </c>
      <c r="T32" s="4" t="str">
        <f t="shared" si="13"/>
        <v>New Construction Needed</v>
      </c>
      <c r="U32" s="15">
        <f t="shared" si="7"/>
        <v>0</v>
      </c>
      <c r="V32" s="284"/>
      <c r="W32" s="291" t="str">
        <f t="shared" si="1"/>
        <v>New Construction Needed</v>
      </c>
      <c r="X32" s="292" t="str">
        <f t="shared" si="8"/>
        <v xml:space="preserve"> </v>
      </c>
      <c r="Y32" s="292" t="str">
        <f t="shared" si="9"/>
        <v>Plan For Investment and Construction</v>
      </c>
      <c r="Z32" s="285"/>
      <c r="AA32" s="290" t="str">
        <f t="shared" si="2"/>
        <v xml:space="preserve"> </v>
      </c>
      <c r="AB32" s="290" t="str">
        <f t="shared" si="10"/>
        <v xml:space="preserve"> </v>
      </c>
      <c r="AC32" s="290" t="str">
        <f t="shared" si="3"/>
        <v xml:space="preserve"> </v>
      </c>
      <c r="AD32" s="290" t="str">
        <f t="shared" si="4"/>
        <v xml:space="preserve"> </v>
      </c>
      <c r="AE32" s="290" t="str">
        <f t="shared" si="5"/>
        <v xml:space="preserve"> </v>
      </c>
      <c r="AF32" s="290" t="str">
        <f>IF(CG32=1,'ARAT - Reference Sheet'!$C$11 -(A32-CH32)," ")</f>
        <v xml:space="preserve"> </v>
      </c>
      <c r="AG32" s="290" t="str">
        <f>IF(CI32=1,'ARAT - Reference Sheet'!$C$12-(A32-CJ32)," ")</f>
        <v xml:space="preserve"> </v>
      </c>
      <c r="AH32" s="290" t="str">
        <f>IF(CK32=1,'ARAT - Reference Sheet'!$C$13-(A32-CL32)," ")</f>
        <v xml:space="preserve"> </v>
      </c>
      <c r="AI32" s="290" t="str">
        <f>IF(CM32=1,'ARAT - Reference Sheet'!$C$14-(A32-CN32)," ")</f>
        <v xml:space="preserve"> </v>
      </c>
      <c r="AJ32" s="290" t="str">
        <f>IF(CO32=1,'ARAT - Reference Sheet'!$C$15-(A32-CP32)," ")</f>
        <v xml:space="preserve"> </v>
      </c>
      <c r="AK32" s="290" t="str">
        <f>IF(CQ32=1,'ARAT - Reference Sheet'!$C$16-(A32-CR32)," ")</f>
        <v xml:space="preserve"> </v>
      </c>
      <c r="AL32" s="290" t="str">
        <f>IF(CS32=1,'ARAT - Reference Sheet'!$C$17-(A32-CT32)," ")</f>
        <v xml:space="preserve"> </v>
      </c>
      <c r="AM32" s="290" t="str">
        <f>IF(CU32=1,'ARAT - Reference Sheet'!$C$18-(A32-CV32)," ")</f>
        <v xml:space="preserve"> </v>
      </c>
      <c r="AN32" s="290" t="str">
        <f>IF(CW32=1,'ARAT - Reference Sheet'!$C$19-(A32-CX32)," ")</f>
        <v xml:space="preserve"> </v>
      </c>
      <c r="AO32" s="290" t="str">
        <f>IF(CY32=1,'ARAT - Reference Sheet'!$C$20-(A32-CZ32)," ")</f>
        <v xml:space="preserve"> </v>
      </c>
      <c r="AP32" s="290" t="str">
        <f>IF(DA32=1,'ARAT - Reference Sheet'!$C$21-(A32-DB32)," ")</f>
        <v xml:space="preserve"> </v>
      </c>
      <c r="AQ32" s="290" t="str">
        <f>IF(DC32=1,'ARAT - Reference Sheet'!$C$22-(A32-DD32)," ")</f>
        <v xml:space="preserve"> </v>
      </c>
      <c r="AR32" s="290" t="str">
        <f>IF(DE32=1,'ARAT - Reference Sheet'!$C$23-(A32-DF32)," ")</f>
        <v xml:space="preserve"> </v>
      </c>
      <c r="AS32" s="288"/>
      <c r="AT32" s="313" t="str">
        <f>IF(ISBLANK('ARAT - Data Entry'!X30),"",'ARAT - Data Entry'!X30)</f>
        <v/>
      </c>
      <c r="AU32" s="313" t="str">
        <f>IF(ISBLANK('ARAT - Data Entry'!AA30),"",'ARAT - Data Entry'!AA30)</f>
        <v/>
      </c>
      <c r="AV32" s="313" t="str">
        <f>IF(ISBLANK('ARAT - Data Entry'!AD30),"",'ARAT - Data Entry'!AD30)</f>
        <v/>
      </c>
      <c r="AW32" s="313" t="str">
        <f>IF(ISBLANK('ARAT - Data Entry'!AG30),"",'ARAT - Data Entry'!AG30)</f>
        <v/>
      </c>
      <c r="AX32" s="313" t="str">
        <f>IF(ISBLANK('ARAT - Data Entry'!AJ30),"",'ARAT - Data Entry'!AJ30)</f>
        <v/>
      </c>
      <c r="AY32" s="313" t="str">
        <f>IF(ISBLANK('ARAT - Data Entry'!AM30),"",'ARAT - Data Entry'!AM30)</f>
        <v/>
      </c>
      <c r="AZ32" s="313" t="str">
        <f>IF(ISBLANK('ARAT - Data Entry'!AP30),"",'ARAT - Data Entry'!AP30)</f>
        <v/>
      </c>
      <c r="BA32" s="313" t="str">
        <f>IF(ISBLANK('ARAT - Data Entry'!AS30),"",'ARAT - Data Entry'!AS30)</f>
        <v/>
      </c>
      <c r="BB32" s="313" t="str">
        <f>IF(ISBLANK('ARAT - Data Entry'!AV30),"",'ARAT - Data Entry'!AV30)</f>
        <v/>
      </c>
      <c r="BC32" s="313" t="str">
        <f>IF(ISBLANK('ARAT - Data Entry'!AY30),"",'ARAT - Data Entry'!AY30)</f>
        <v/>
      </c>
      <c r="BD32" s="313" t="str">
        <f>IF(ISBLANK('ARAT - Data Entry'!BB30),"",'ARAT - Data Entry'!BB30)</f>
        <v/>
      </c>
      <c r="BE32" s="313" t="str">
        <f>IF(ISBLANK('ARAT - Data Entry'!BE30),"",'ARAT - Data Entry'!BE30)</f>
        <v/>
      </c>
      <c r="BF32" s="313" t="str">
        <f>IF(ISBLANK('ARAT - Data Entry'!BF30),"",'ARAT - Data Entry'!BF30)</f>
        <v/>
      </c>
      <c r="BG32" s="313" t="str">
        <f>IF(ISBLANK('ARAT - Data Entry'!BK30),"",'ARAT - Data Entry'!BK30)</f>
        <v/>
      </c>
      <c r="BH32" s="313" t="str">
        <f>IF(ISBLANK('ARAT - Data Entry'!BL30),"",'ARAT - Data Entry'!BL30)</f>
        <v/>
      </c>
      <c r="BI32" s="313" t="str">
        <f>IF(ISBLANK('ARAT - Data Entry'!BQ30),"",'ARAT - Data Entry'!BQ30)</f>
        <v/>
      </c>
      <c r="BJ32" s="313" t="str">
        <f>IF(ISBLANK('ARAT - Data Entry'!BR30),"",'ARAT - Data Entry'!BR30)</f>
        <v/>
      </c>
      <c r="BK32" s="313" t="str">
        <f>IF(ISBLANK('ARAT - Data Entry'!BW30),"",'ARAT - Data Entry'!BW30)</f>
        <v/>
      </c>
      <c r="BL32" s="313" t="str">
        <f>IF(ISBLANK('ARAT - Data Entry'!DB30),"",'ARAT - Data Entry'!DB30)</f>
        <v/>
      </c>
      <c r="BM32" s="296"/>
      <c r="BN32" s="290">
        <f>'ARAT - Data Entry'!P30</f>
        <v>0</v>
      </c>
      <c r="BO32" s="290">
        <f>'ARAT - Data Entry'!Q30</f>
        <v>0</v>
      </c>
      <c r="BP32" s="290">
        <f>'ARAT - Data Entry'!S30</f>
        <v>0</v>
      </c>
      <c r="BQ32" s="290">
        <f>'ARAT - Data Entry'!CG30</f>
        <v>0</v>
      </c>
      <c r="BR32" s="290">
        <f>'ARAT - Data Entry'!CU30</f>
        <v>0</v>
      </c>
      <c r="BS32" s="290">
        <f>'ARAT - Data Entry'!CY30</f>
        <v>0</v>
      </c>
      <c r="BT32" s="290">
        <f>'ARAT - Data Entry'!DA30</f>
        <v>0</v>
      </c>
      <c r="BU32" s="290">
        <f t="shared" si="11"/>
        <v>0</v>
      </c>
      <c r="BV32" s="288"/>
      <c r="BW32" s="290" t="str">
        <f>IF(ISBLANK('ARAT - Data Entry'!V30),"",'ARAT - Data Entry'!V30)</f>
        <v/>
      </c>
      <c r="BX32" s="290" t="str">
        <f>IF(ISBLANK('ARAT - Data Entry'!W30),"",'ARAT - Data Entry'!W30)</f>
        <v/>
      </c>
      <c r="BY32" s="290" t="str">
        <f>IF(ISBLANK('ARAT - Data Entry'!Y30),"",'ARAT - Data Entry'!Y30)</f>
        <v/>
      </c>
      <c r="BZ32" s="290" t="str">
        <f>IF(ISBLANK('ARAT - Data Entry'!Z30),"",'ARAT - Data Entry'!Z30)</f>
        <v/>
      </c>
      <c r="CA32" s="290" t="str">
        <f>IF(ISBLANK('ARAT - Data Entry'!AB30),"",'ARAT - Data Entry'!AB30)</f>
        <v/>
      </c>
      <c r="CB32" s="290" t="str">
        <f>IF(ISBLANK('ARAT - Data Entry'!AC30),"",'ARAT - Data Entry'!AC30)</f>
        <v/>
      </c>
      <c r="CC32" s="290" t="str">
        <f>IF(ISBLANK('ARAT - Data Entry'!AE30),"",'ARAT - Data Entry'!AE30)</f>
        <v/>
      </c>
      <c r="CD32" s="290" t="str">
        <f>IF(ISBLANK('ARAT - Data Entry'!AF30),"",'ARAT - Data Entry'!AF30)</f>
        <v/>
      </c>
      <c r="CE32" s="290" t="str">
        <f>IF(ISBLANK('ARAT - Data Entry'!AH30),"",'ARAT - Data Entry'!AH30)</f>
        <v/>
      </c>
      <c r="CF32" s="290" t="str">
        <f>IF(ISBLANK('ARAT - Data Entry'!AI30),"",'ARAT - Data Entry'!AI30)</f>
        <v/>
      </c>
      <c r="CG32" s="290" t="str">
        <f>IF(ISBLANK('ARAT - Data Entry'!AK30),"",'ARAT - Data Entry'!AK30)</f>
        <v/>
      </c>
      <c r="CH32" s="290" t="str">
        <f>IF(ISBLANK('ARAT - Data Entry'!AL30),"",'ARAT - Data Entry'!AL30)</f>
        <v/>
      </c>
      <c r="CI32" s="290" t="str">
        <f>IF(ISBLANK('ARAT - Data Entry'!AN30),"",'ARAT - Data Entry'!AN30)</f>
        <v/>
      </c>
      <c r="CJ32" s="290" t="str">
        <f>IF(ISBLANK('ARAT - Data Entry'!AO30),"",'ARAT - Data Entry'!AO30)</f>
        <v/>
      </c>
      <c r="CK32" s="290" t="str">
        <f>IF(ISBLANK('ARAT - Data Entry'!AQ30),"",'ARAT - Data Entry'!AQ30)</f>
        <v/>
      </c>
      <c r="CL32" s="290" t="str">
        <f>IF(ISBLANK('ARAT - Data Entry'!AR30),"",'ARAT - Data Entry'!AR30)</f>
        <v/>
      </c>
      <c r="CM32" s="290" t="str">
        <f>IF(ISBLANK('ARAT - Data Entry'!AT30),"",'ARAT - Data Entry'!AT30)</f>
        <v/>
      </c>
      <c r="CN32" s="290" t="str">
        <f>IF(ISBLANK('ARAT - Data Entry'!AU30),"",'ARAT - Data Entry'!AU30)</f>
        <v/>
      </c>
      <c r="CO32" s="290" t="str">
        <f>IF(ISBLANK('ARAT - Data Entry'!AW30),"",'ARAT - Data Entry'!AW30)</f>
        <v/>
      </c>
      <c r="CP32" s="290" t="str">
        <f>IF(ISBLANK('ARAT - Data Entry'!AX30),"",'ARAT - Data Entry'!AX30)</f>
        <v/>
      </c>
      <c r="CQ32" s="290" t="str">
        <f>IF(ISBLANK('ARAT - Data Entry'!AZ30),"",'ARAT - Data Entry'!AZ30)</f>
        <v/>
      </c>
      <c r="CR32" s="290" t="str">
        <f>IF(ISBLANK('ARAT - Data Entry'!BA30),"",'ARAT - Data Entry'!BA30)</f>
        <v/>
      </c>
      <c r="CS32" s="290" t="str">
        <f>IF(ISBLANK('ARAT - Data Entry'!BC30),"",'ARAT - Data Entry'!BC30)</f>
        <v/>
      </c>
      <c r="CT32" s="290" t="str">
        <f>IF(ISBLANK('ARAT - Data Entry'!BD30),"",'ARAT - Data Entry'!BD30)</f>
        <v/>
      </c>
      <c r="CU32" s="290" t="str">
        <f>IF(ISBLANK('ARAT - Data Entry'!BF30),"",'ARAT - Data Entry'!BF30)</f>
        <v/>
      </c>
      <c r="CV32" s="290" t="str">
        <f>IF(ISBLANK('ARAT - Data Entry'!BG30),"",'ARAT - Data Entry'!BG30)</f>
        <v/>
      </c>
      <c r="CW32" s="290" t="str">
        <f>IF(ISBLANK('ARAT - Data Entry'!BI30),"",'ARAT - Data Entry'!BI30)</f>
        <v/>
      </c>
      <c r="CX32" s="290" t="str">
        <f>IF(ISBLANK('ARAT - Data Entry'!BJ30),"",'ARAT - Data Entry'!BJ30)</f>
        <v/>
      </c>
      <c r="CY32" s="290" t="str">
        <f>IF(ISBLANK('ARAT - Data Entry'!BL30),"",'ARAT - Data Entry'!BL30)</f>
        <v/>
      </c>
      <c r="CZ32" s="290" t="str">
        <f>IF(ISBLANK('ARAT - Data Entry'!BM30),"",'ARAT - Data Entry'!BM30)</f>
        <v/>
      </c>
      <c r="DA32" s="290" t="str">
        <f>IF(ISBLANK('ARAT - Data Entry'!BO30),"",'ARAT - Data Entry'!BO30)</f>
        <v/>
      </c>
      <c r="DB32" s="290" t="str">
        <f>IF(ISBLANK('ARAT - Data Entry'!BP30),"",'ARAT - Data Entry'!BP30)</f>
        <v/>
      </c>
      <c r="DC32" s="290" t="str">
        <f>IF(ISBLANK('ARAT - Data Entry'!BR30),"",'ARAT - Data Entry'!BR30)</f>
        <v/>
      </c>
      <c r="DD32" s="290" t="str">
        <f>IF(ISBLANK('ARAT - Data Entry'!BS30),"",'ARAT - Data Entry'!BS30)</f>
        <v/>
      </c>
      <c r="DE32" s="290" t="str">
        <f>IF(ISBLANK('ARAT - Data Entry'!BU30),"",'ARAT - Data Entry'!BU30)</f>
        <v/>
      </c>
      <c r="DF32" s="290" t="str">
        <f>IF(ISBLANK('ARAT - Data Entry'!BV30),"",'ARAT - Data Entry'!BV30)</f>
        <v/>
      </c>
      <c r="DG32" s="290" t="str">
        <f>IF(ISBLANK('ARAT - Data Entry'!CZ30),"",'ARAT - Data Entry'!CZ30)</f>
        <v/>
      </c>
    </row>
    <row r="33" spans="1:111" x14ac:dyDescent="0.25">
      <c r="A33" s="312" t="str">
        <f>IF(ISBLANK('ARAT - Data Entry'!A31),"",'ARAT - Data Entry'!A31)</f>
        <v/>
      </c>
      <c r="B33" s="312" t="str">
        <f>IF(ISBLANK('ARAT - Data Entry'!C31),"",'ARAT - Data Entry'!C31)</f>
        <v/>
      </c>
      <c r="C33" s="357" t="str">
        <f>IF(ISBLANK('ARAT - Data Entry'!D31),"",'ARAT - Data Entry'!D31)</f>
        <v/>
      </c>
      <c r="D33" s="357" t="str">
        <f>IF(ISBLANK('ARAT - Data Entry'!E31),"",'ARAT - Data Entry'!E31)</f>
        <v/>
      </c>
      <c r="E33" s="357" t="str">
        <f>IF(ISBLANK('ARAT - Data Entry'!F31),"",'ARAT - Data Entry'!F31)</f>
        <v/>
      </c>
      <c r="F33" s="357" t="str">
        <f>IF(ISBLANK('ARAT - Data Entry'!G31),"",'ARAT - Data Entry'!G31)</f>
        <v/>
      </c>
      <c r="G33" s="357" t="str">
        <f>IF(ISBLANK('ARAT - Data Entry'!H31),"",'ARAT - Data Entry'!H31)</f>
        <v/>
      </c>
      <c r="H33" s="357" t="str">
        <f>IF(ISBLANK('ARAT - Data Entry'!I31),"",'ARAT - Data Entry'!I31)</f>
        <v/>
      </c>
      <c r="I33" s="357" t="str">
        <f>IF(ISBLANK('ARAT - Data Entry'!J31),"",'ARAT - Data Entry'!J31)</f>
        <v/>
      </c>
      <c r="J33" s="357" t="str">
        <f>IF(ISBLANK('ARAT - Data Entry'!K31),"",'ARAT - Data Entry'!K31)</f>
        <v/>
      </c>
      <c r="K33" s="312" t="str">
        <f>IF(ISBLANK('ARAT - Data Entry'!L31),"",'ARAT - Data Entry'!L31)</f>
        <v/>
      </c>
      <c r="L33" s="312" t="str">
        <f>IF(ISBLANK('ARAT - Data Entry'!M31),"",'ARAT - Data Entry'!M31)</f>
        <v/>
      </c>
      <c r="M33" s="312" t="str">
        <f>IF(ISBLANK('ARAT - Data Entry'!N31),"",'ARAT - Data Entry'!N31)</f>
        <v/>
      </c>
      <c r="N33" s="312" t="str">
        <f>IF(ISBLANK('ARAT - Data Entry'!R31),"",'ARAT - Data Entry'!R31)</f>
        <v/>
      </c>
      <c r="O33" s="312" t="str">
        <f>IF(ISBLANK('ARAT - Data Entry'!T31),"",'ARAT - Data Entry'!T31)</f>
        <v/>
      </c>
      <c r="P33" s="298"/>
      <c r="Q33" s="4" t="str">
        <f t="shared" si="0"/>
        <v>No Improved Water Point/System</v>
      </c>
      <c r="R33" s="4" t="str">
        <f t="shared" si="6"/>
        <v>No Improved Water Point/System</v>
      </c>
      <c r="S33" s="5" t="str">
        <f t="shared" si="12"/>
        <v>No Improved Water Point/System</v>
      </c>
      <c r="T33" s="4" t="str">
        <f t="shared" si="13"/>
        <v>New Construction Needed</v>
      </c>
      <c r="U33" s="15">
        <f t="shared" si="7"/>
        <v>0</v>
      </c>
      <c r="V33" s="284"/>
      <c r="W33" s="291" t="str">
        <f t="shared" si="1"/>
        <v>New Construction Needed</v>
      </c>
      <c r="X33" s="292" t="str">
        <f t="shared" si="8"/>
        <v xml:space="preserve"> </v>
      </c>
      <c r="Y33" s="292" t="str">
        <f t="shared" si="9"/>
        <v>Plan For Investment and Construction</v>
      </c>
      <c r="Z33" s="285"/>
      <c r="AA33" s="290" t="str">
        <f t="shared" si="2"/>
        <v xml:space="preserve"> </v>
      </c>
      <c r="AB33" s="290" t="str">
        <f t="shared" si="10"/>
        <v xml:space="preserve"> </v>
      </c>
      <c r="AC33" s="290" t="str">
        <f t="shared" si="3"/>
        <v xml:space="preserve"> </v>
      </c>
      <c r="AD33" s="290" t="str">
        <f t="shared" si="4"/>
        <v xml:space="preserve"> </v>
      </c>
      <c r="AE33" s="290" t="str">
        <f t="shared" si="5"/>
        <v xml:space="preserve"> </v>
      </c>
      <c r="AF33" s="290" t="str">
        <f>IF(CG33=1,'ARAT - Reference Sheet'!$C$11 -(A33-CH33)," ")</f>
        <v xml:space="preserve"> </v>
      </c>
      <c r="AG33" s="290" t="str">
        <f>IF(CI33=1,'ARAT - Reference Sheet'!$C$12-(A33-CJ33)," ")</f>
        <v xml:space="preserve"> </v>
      </c>
      <c r="AH33" s="290" t="str">
        <f>IF(CK33=1,'ARAT - Reference Sheet'!$C$13-(A33-CL33)," ")</f>
        <v xml:space="preserve"> </v>
      </c>
      <c r="AI33" s="290" t="str">
        <f>IF(CM33=1,'ARAT - Reference Sheet'!$C$14-(A33-CN33)," ")</f>
        <v xml:space="preserve"> </v>
      </c>
      <c r="AJ33" s="290" t="str">
        <f>IF(CO33=1,'ARAT - Reference Sheet'!$C$15-(A33-CP33)," ")</f>
        <v xml:space="preserve"> </v>
      </c>
      <c r="AK33" s="290" t="str">
        <f>IF(CQ33=1,'ARAT - Reference Sheet'!$C$16-(A33-CR33)," ")</f>
        <v xml:space="preserve"> </v>
      </c>
      <c r="AL33" s="290" t="str">
        <f>IF(CS33=1,'ARAT - Reference Sheet'!$C$17-(A33-CT33)," ")</f>
        <v xml:space="preserve"> </v>
      </c>
      <c r="AM33" s="290" t="str">
        <f>IF(CU33=1,'ARAT - Reference Sheet'!$C$18-(A33-CV33)," ")</f>
        <v xml:space="preserve"> </v>
      </c>
      <c r="AN33" s="290" t="str">
        <f>IF(CW33=1,'ARAT - Reference Sheet'!$C$19-(A33-CX33)," ")</f>
        <v xml:space="preserve"> </v>
      </c>
      <c r="AO33" s="290" t="str">
        <f>IF(CY33=1,'ARAT - Reference Sheet'!$C$20-(A33-CZ33)," ")</f>
        <v xml:space="preserve"> </v>
      </c>
      <c r="AP33" s="290" t="str">
        <f>IF(DA33=1,'ARAT - Reference Sheet'!$C$21-(A33-DB33)," ")</f>
        <v xml:space="preserve"> </v>
      </c>
      <c r="AQ33" s="290" t="str">
        <f>IF(DC33=1,'ARAT - Reference Sheet'!$C$22-(A33-DD33)," ")</f>
        <v xml:space="preserve"> </v>
      </c>
      <c r="AR33" s="290" t="str">
        <f>IF(DE33=1,'ARAT - Reference Sheet'!$C$23-(A33-DF33)," ")</f>
        <v xml:space="preserve"> </v>
      </c>
      <c r="AS33" s="288"/>
      <c r="AT33" s="313" t="str">
        <f>IF(ISBLANK('ARAT - Data Entry'!X31),"",'ARAT - Data Entry'!X31)</f>
        <v/>
      </c>
      <c r="AU33" s="313" t="str">
        <f>IF(ISBLANK('ARAT - Data Entry'!AA31),"",'ARAT - Data Entry'!AA31)</f>
        <v/>
      </c>
      <c r="AV33" s="313" t="str">
        <f>IF(ISBLANK('ARAT - Data Entry'!AD31),"",'ARAT - Data Entry'!AD31)</f>
        <v/>
      </c>
      <c r="AW33" s="313" t="str">
        <f>IF(ISBLANK('ARAT - Data Entry'!AG31),"",'ARAT - Data Entry'!AG31)</f>
        <v/>
      </c>
      <c r="AX33" s="313" t="str">
        <f>IF(ISBLANK('ARAT - Data Entry'!AJ31),"",'ARAT - Data Entry'!AJ31)</f>
        <v/>
      </c>
      <c r="AY33" s="313" t="str">
        <f>IF(ISBLANK('ARAT - Data Entry'!AM31),"",'ARAT - Data Entry'!AM31)</f>
        <v/>
      </c>
      <c r="AZ33" s="313" t="str">
        <f>IF(ISBLANK('ARAT - Data Entry'!AP31),"",'ARAT - Data Entry'!AP31)</f>
        <v/>
      </c>
      <c r="BA33" s="313" t="str">
        <f>IF(ISBLANK('ARAT - Data Entry'!AS31),"",'ARAT - Data Entry'!AS31)</f>
        <v/>
      </c>
      <c r="BB33" s="313" t="str">
        <f>IF(ISBLANK('ARAT - Data Entry'!AV31),"",'ARAT - Data Entry'!AV31)</f>
        <v/>
      </c>
      <c r="BC33" s="313" t="str">
        <f>IF(ISBLANK('ARAT - Data Entry'!AY31),"",'ARAT - Data Entry'!AY31)</f>
        <v/>
      </c>
      <c r="BD33" s="313" t="str">
        <f>IF(ISBLANK('ARAT - Data Entry'!BB31),"",'ARAT - Data Entry'!BB31)</f>
        <v/>
      </c>
      <c r="BE33" s="313" t="str">
        <f>IF(ISBLANK('ARAT - Data Entry'!BE31),"",'ARAT - Data Entry'!BE31)</f>
        <v/>
      </c>
      <c r="BF33" s="313" t="str">
        <f>IF(ISBLANK('ARAT - Data Entry'!BF31),"",'ARAT - Data Entry'!BF31)</f>
        <v/>
      </c>
      <c r="BG33" s="313" t="str">
        <f>IF(ISBLANK('ARAT - Data Entry'!BK31),"",'ARAT - Data Entry'!BK31)</f>
        <v/>
      </c>
      <c r="BH33" s="313" t="str">
        <f>IF(ISBLANK('ARAT - Data Entry'!BL31),"",'ARAT - Data Entry'!BL31)</f>
        <v/>
      </c>
      <c r="BI33" s="313" t="str">
        <f>IF(ISBLANK('ARAT - Data Entry'!BQ31),"",'ARAT - Data Entry'!BQ31)</f>
        <v/>
      </c>
      <c r="BJ33" s="313" t="str">
        <f>IF(ISBLANK('ARAT - Data Entry'!BR31),"",'ARAT - Data Entry'!BR31)</f>
        <v/>
      </c>
      <c r="BK33" s="313" t="str">
        <f>IF(ISBLANK('ARAT - Data Entry'!BW31),"",'ARAT - Data Entry'!BW31)</f>
        <v/>
      </c>
      <c r="BL33" s="313" t="str">
        <f>IF(ISBLANK('ARAT - Data Entry'!DB31),"",'ARAT - Data Entry'!DB31)</f>
        <v/>
      </c>
      <c r="BM33" s="296"/>
      <c r="BN33" s="290">
        <f>'ARAT - Data Entry'!P31</f>
        <v>0</v>
      </c>
      <c r="BO33" s="290">
        <f>'ARAT - Data Entry'!Q31</f>
        <v>0</v>
      </c>
      <c r="BP33" s="290">
        <f>'ARAT - Data Entry'!S31</f>
        <v>0</v>
      </c>
      <c r="BQ33" s="290">
        <f>'ARAT - Data Entry'!CG31</f>
        <v>0</v>
      </c>
      <c r="BR33" s="290">
        <f>'ARAT - Data Entry'!CU31</f>
        <v>0</v>
      </c>
      <c r="BS33" s="290">
        <f>'ARAT - Data Entry'!CY31</f>
        <v>0</v>
      </c>
      <c r="BT33" s="290">
        <f>'ARAT - Data Entry'!DA31</f>
        <v>0</v>
      </c>
      <c r="BU33" s="290">
        <f t="shared" si="11"/>
        <v>0</v>
      </c>
      <c r="BV33" s="288"/>
      <c r="BW33" s="290" t="str">
        <f>IF(ISBLANK('ARAT - Data Entry'!V31),"",'ARAT - Data Entry'!V31)</f>
        <v/>
      </c>
      <c r="BX33" s="290" t="str">
        <f>IF(ISBLANK('ARAT - Data Entry'!W31),"",'ARAT - Data Entry'!W31)</f>
        <v/>
      </c>
      <c r="BY33" s="290" t="str">
        <f>IF(ISBLANK('ARAT - Data Entry'!Y31),"",'ARAT - Data Entry'!Y31)</f>
        <v/>
      </c>
      <c r="BZ33" s="290" t="str">
        <f>IF(ISBLANK('ARAT - Data Entry'!Z31),"",'ARAT - Data Entry'!Z31)</f>
        <v/>
      </c>
      <c r="CA33" s="290" t="str">
        <f>IF(ISBLANK('ARAT - Data Entry'!AB31),"",'ARAT - Data Entry'!AB31)</f>
        <v/>
      </c>
      <c r="CB33" s="290" t="str">
        <f>IF(ISBLANK('ARAT - Data Entry'!AC31),"",'ARAT - Data Entry'!AC31)</f>
        <v/>
      </c>
      <c r="CC33" s="290" t="str">
        <f>IF(ISBLANK('ARAT - Data Entry'!AE31),"",'ARAT - Data Entry'!AE31)</f>
        <v/>
      </c>
      <c r="CD33" s="290" t="str">
        <f>IF(ISBLANK('ARAT - Data Entry'!AF31),"",'ARAT - Data Entry'!AF31)</f>
        <v/>
      </c>
      <c r="CE33" s="290" t="str">
        <f>IF(ISBLANK('ARAT - Data Entry'!AH31),"",'ARAT - Data Entry'!AH31)</f>
        <v/>
      </c>
      <c r="CF33" s="290" t="str">
        <f>IF(ISBLANK('ARAT - Data Entry'!AI31),"",'ARAT - Data Entry'!AI31)</f>
        <v/>
      </c>
      <c r="CG33" s="290" t="str">
        <f>IF(ISBLANK('ARAT - Data Entry'!AK31),"",'ARAT - Data Entry'!AK31)</f>
        <v/>
      </c>
      <c r="CH33" s="290" t="str">
        <f>IF(ISBLANK('ARAT - Data Entry'!AL31),"",'ARAT - Data Entry'!AL31)</f>
        <v/>
      </c>
      <c r="CI33" s="290" t="str">
        <f>IF(ISBLANK('ARAT - Data Entry'!AN31),"",'ARAT - Data Entry'!AN31)</f>
        <v/>
      </c>
      <c r="CJ33" s="290" t="str">
        <f>IF(ISBLANK('ARAT - Data Entry'!AO31),"",'ARAT - Data Entry'!AO31)</f>
        <v/>
      </c>
      <c r="CK33" s="290" t="str">
        <f>IF(ISBLANK('ARAT - Data Entry'!AQ31),"",'ARAT - Data Entry'!AQ31)</f>
        <v/>
      </c>
      <c r="CL33" s="290" t="str">
        <f>IF(ISBLANK('ARAT - Data Entry'!AR31),"",'ARAT - Data Entry'!AR31)</f>
        <v/>
      </c>
      <c r="CM33" s="290" t="str">
        <f>IF(ISBLANK('ARAT - Data Entry'!AT31),"",'ARAT - Data Entry'!AT31)</f>
        <v/>
      </c>
      <c r="CN33" s="290" t="str">
        <f>IF(ISBLANK('ARAT - Data Entry'!AU31),"",'ARAT - Data Entry'!AU31)</f>
        <v/>
      </c>
      <c r="CO33" s="290" t="str">
        <f>IF(ISBLANK('ARAT - Data Entry'!AW31),"",'ARAT - Data Entry'!AW31)</f>
        <v/>
      </c>
      <c r="CP33" s="290" t="str">
        <f>IF(ISBLANK('ARAT - Data Entry'!AX31),"",'ARAT - Data Entry'!AX31)</f>
        <v/>
      </c>
      <c r="CQ33" s="290" t="str">
        <f>IF(ISBLANK('ARAT - Data Entry'!AZ31),"",'ARAT - Data Entry'!AZ31)</f>
        <v/>
      </c>
      <c r="CR33" s="290" t="str">
        <f>IF(ISBLANK('ARAT - Data Entry'!BA31),"",'ARAT - Data Entry'!BA31)</f>
        <v/>
      </c>
      <c r="CS33" s="290" t="str">
        <f>IF(ISBLANK('ARAT - Data Entry'!BC31),"",'ARAT - Data Entry'!BC31)</f>
        <v/>
      </c>
      <c r="CT33" s="290" t="str">
        <f>IF(ISBLANK('ARAT - Data Entry'!BD31),"",'ARAT - Data Entry'!BD31)</f>
        <v/>
      </c>
      <c r="CU33" s="290" t="str">
        <f>IF(ISBLANK('ARAT - Data Entry'!BF31),"",'ARAT - Data Entry'!BF31)</f>
        <v/>
      </c>
      <c r="CV33" s="290" t="str">
        <f>IF(ISBLANK('ARAT - Data Entry'!BG31),"",'ARAT - Data Entry'!BG31)</f>
        <v/>
      </c>
      <c r="CW33" s="290" t="str">
        <f>IF(ISBLANK('ARAT - Data Entry'!BI31),"",'ARAT - Data Entry'!BI31)</f>
        <v/>
      </c>
      <c r="CX33" s="290" t="str">
        <f>IF(ISBLANK('ARAT - Data Entry'!BJ31),"",'ARAT - Data Entry'!BJ31)</f>
        <v/>
      </c>
      <c r="CY33" s="290" t="str">
        <f>IF(ISBLANK('ARAT - Data Entry'!BL31),"",'ARAT - Data Entry'!BL31)</f>
        <v/>
      </c>
      <c r="CZ33" s="290" t="str">
        <f>IF(ISBLANK('ARAT - Data Entry'!BM31),"",'ARAT - Data Entry'!BM31)</f>
        <v/>
      </c>
      <c r="DA33" s="290" t="str">
        <f>IF(ISBLANK('ARAT - Data Entry'!BO31),"",'ARAT - Data Entry'!BO31)</f>
        <v/>
      </c>
      <c r="DB33" s="290" t="str">
        <f>IF(ISBLANK('ARAT - Data Entry'!BP31),"",'ARAT - Data Entry'!BP31)</f>
        <v/>
      </c>
      <c r="DC33" s="290" t="str">
        <f>IF(ISBLANK('ARAT - Data Entry'!BR31),"",'ARAT - Data Entry'!BR31)</f>
        <v/>
      </c>
      <c r="DD33" s="290" t="str">
        <f>IF(ISBLANK('ARAT - Data Entry'!BS31),"",'ARAT - Data Entry'!BS31)</f>
        <v/>
      </c>
      <c r="DE33" s="290" t="str">
        <f>IF(ISBLANK('ARAT - Data Entry'!BU31),"",'ARAT - Data Entry'!BU31)</f>
        <v/>
      </c>
      <c r="DF33" s="290" t="str">
        <f>IF(ISBLANK('ARAT - Data Entry'!BV31),"",'ARAT - Data Entry'!BV31)</f>
        <v/>
      </c>
      <c r="DG33" s="290" t="str">
        <f>IF(ISBLANK('ARAT - Data Entry'!CZ31),"",'ARAT - Data Entry'!CZ31)</f>
        <v/>
      </c>
    </row>
    <row r="34" spans="1:111" x14ac:dyDescent="0.25">
      <c r="A34" s="312" t="str">
        <f>IF(ISBLANK('ARAT - Data Entry'!A32),"",'ARAT - Data Entry'!A32)</f>
        <v/>
      </c>
      <c r="B34" s="312" t="str">
        <f>IF(ISBLANK('ARAT - Data Entry'!C32),"",'ARAT - Data Entry'!C32)</f>
        <v/>
      </c>
      <c r="C34" s="357" t="str">
        <f>IF(ISBLANK('ARAT - Data Entry'!D32),"",'ARAT - Data Entry'!D32)</f>
        <v/>
      </c>
      <c r="D34" s="357" t="str">
        <f>IF(ISBLANK('ARAT - Data Entry'!E32),"",'ARAT - Data Entry'!E32)</f>
        <v/>
      </c>
      <c r="E34" s="357" t="str">
        <f>IF(ISBLANK('ARAT - Data Entry'!F32),"",'ARAT - Data Entry'!F32)</f>
        <v/>
      </c>
      <c r="F34" s="357" t="str">
        <f>IF(ISBLANK('ARAT - Data Entry'!G32),"",'ARAT - Data Entry'!G32)</f>
        <v/>
      </c>
      <c r="G34" s="357" t="str">
        <f>IF(ISBLANK('ARAT - Data Entry'!H32),"",'ARAT - Data Entry'!H32)</f>
        <v/>
      </c>
      <c r="H34" s="357" t="str">
        <f>IF(ISBLANK('ARAT - Data Entry'!I32),"",'ARAT - Data Entry'!I32)</f>
        <v/>
      </c>
      <c r="I34" s="357" t="str">
        <f>IF(ISBLANK('ARAT - Data Entry'!J32),"",'ARAT - Data Entry'!J32)</f>
        <v/>
      </c>
      <c r="J34" s="357" t="str">
        <f>IF(ISBLANK('ARAT - Data Entry'!K32),"",'ARAT - Data Entry'!K32)</f>
        <v/>
      </c>
      <c r="K34" s="312" t="str">
        <f>IF(ISBLANK('ARAT - Data Entry'!L32),"",'ARAT - Data Entry'!L32)</f>
        <v/>
      </c>
      <c r="L34" s="312" t="str">
        <f>IF(ISBLANK('ARAT - Data Entry'!M32),"",'ARAT - Data Entry'!M32)</f>
        <v/>
      </c>
      <c r="M34" s="312" t="str">
        <f>IF(ISBLANK('ARAT - Data Entry'!N32),"",'ARAT - Data Entry'!N32)</f>
        <v/>
      </c>
      <c r="N34" s="312" t="str">
        <f>IF(ISBLANK('ARAT - Data Entry'!R32),"",'ARAT - Data Entry'!R32)</f>
        <v/>
      </c>
      <c r="O34" s="312" t="str">
        <f>IF(ISBLANK('ARAT - Data Entry'!T32),"",'ARAT - Data Entry'!T32)</f>
        <v/>
      </c>
      <c r="P34" s="298"/>
      <c r="Q34" s="4" t="str">
        <f t="shared" si="0"/>
        <v>No Improved Water Point/System</v>
      </c>
      <c r="R34" s="4" t="str">
        <f t="shared" si="6"/>
        <v>No Improved Water Point/System</v>
      </c>
      <c r="S34" s="5" t="str">
        <f t="shared" si="12"/>
        <v>No Improved Water Point/System</v>
      </c>
      <c r="T34" s="4" t="str">
        <f t="shared" si="13"/>
        <v>New Construction Needed</v>
      </c>
      <c r="U34" s="15">
        <f t="shared" si="7"/>
        <v>0</v>
      </c>
      <c r="V34" s="284"/>
      <c r="W34" s="291" t="str">
        <f t="shared" si="1"/>
        <v>New Construction Needed</v>
      </c>
      <c r="X34" s="292" t="str">
        <f t="shared" si="8"/>
        <v xml:space="preserve"> </v>
      </c>
      <c r="Y34" s="292" t="str">
        <f t="shared" si="9"/>
        <v>Plan For Investment and Construction</v>
      </c>
      <c r="Z34" s="285"/>
      <c r="AA34" s="290" t="str">
        <f t="shared" si="2"/>
        <v xml:space="preserve"> </v>
      </c>
      <c r="AB34" s="290" t="str">
        <f t="shared" si="10"/>
        <v xml:space="preserve"> </v>
      </c>
      <c r="AC34" s="290" t="str">
        <f t="shared" si="3"/>
        <v xml:space="preserve"> </v>
      </c>
      <c r="AD34" s="290" t="str">
        <f t="shared" si="4"/>
        <v xml:space="preserve"> </v>
      </c>
      <c r="AE34" s="290" t="str">
        <f t="shared" si="5"/>
        <v xml:space="preserve"> </v>
      </c>
      <c r="AF34" s="290" t="str">
        <f>IF(CG34=1,'ARAT - Reference Sheet'!$C$11 -(A34-CH34)," ")</f>
        <v xml:space="preserve"> </v>
      </c>
      <c r="AG34" s="290" t="str">
        <f>IF(CI34=1,'ARAT - Reference Sheet'!$C$12-(A34-CJ34)," ")</f>
        <v xml:space="preserve"> </v>
      </c>
      <c r="AH34" s="290" t="str">
        <f>IF(CK34=1,'ARAT - Reference Sheet'!$C$13-(A34-CL34)," ")</f>
        <v xml:space="preserve"> </v>
      </c>
      <c r="AI34" s="290" t="str">
        <f>IF(CM34=1,'ARAT - Reference Sheet'!$C$14-(A34-CN34)," ")</f>
        <v xml:space="preserve"> </v>
      </c>
      <c r="AJ34" s="290" t="str">
        <f>IF(CO34=1,'ARAT - Reference Sheet'!$C$15-(A34-CP34)," ")</f>
        <v xml:space="preserve"> </v>
      </c>
      <c r="AK34" s="290" t="str">
        <f>IF(CQ34=1,'ARAT - Reference Sheet'!$C$16-(A34-CR34)," ")</f>
        <v xml:space="preserve"> </v>
      </c>
      <c r="AL34" s="290" t="str">
        <f>IF(CS34=1,'ARAT - Reference Sheet'!$C$17-(A34-CT34)," ")</f>
        <v xml:space="preserve"> </v>
      </c>
      <c r="AM34" s="290" t="str">
        <f>IF(CU34=1,'ARAT - Reference Sheet'!$C$18-(A34-CV34)," ")</f>
        <v xml:space="preserve"> </v>
      </c>
      <c r="AN34" s="290" t="str">
        <f>IF(CW34=1,'ARAT - Reference Sheet'!$C$19-(A34-CX34)," ")</f>
        <v xml:space="preserve"> </v>
      </c>
      <c r="AO34" s="290" t="str">
        <f>IF(CY34=1,'ARAT - Reference Sheet'!$C$20-(A34-CZ34)," ")</f>
        <v xml:space="preserve"> </v>
      </c>
      <c r="AP34" s="290" t="str">
        <f>IF(DA34=1,'ARAT - Reference Sheet'!$C$21-(A34-DB34)," ")</f>
        <v xml:space="preserve"> </v>
      </c>
      <c r="AQ34" s="290" t="str">
        <f>IF(DC34=1,'ARAT - Reference Sheet'!$C$22-(A34-DD34)," ")</f>
        <v xml:space="preserve"> </v>
      </c>
      <c r="AR34" s="290" t="str">
        <f>IF(DE34=1,'ARAT - Reference Sheet'!$C$23-(A34-DF34)," ")</f>
        <v xml:space="preserve"> </v>
      </c>
      <c r="AS34" s="288"/>
      <c r="AT34" s="313" t="str">
        <f>IF(ISBLANK('ARAT - Data Entry'!X32),"",'ARAT - Data Entry'!X32)</f>
        <v/>
      </c>
      <c r="AU34" s="313" t="str">
        <f>IF(ISBLANK('ARAT - Data Entry'!AA32),"",'ARAT - Data Entry'!AA32)</f>
        <v/>
      </c>
      <c r="AV34" s="313" t="str">
        <f>IF(ISBLANK('ARAT - Data Entry'!AD32),"",'ARAT - Data Entry'!AD32)</f>
        <v/>
      </c>
      <c r="AW34" s="313" t="str">
        <f>IF(ISBLANK('ARAT - Data Entry'!AG32),"",'ARAT - Data Entry'!AG32)</f>
        <v/>
      </c>
      <c r="AX34" s="313" t="str">
        <f>IF(ISBLANK('ARAT - Data Entry'!AJ32),"",'ARAT - Data Entry'!AJ32)</f>
        <v/>
      </c>
      <c r="AY34" s="313" t="str">
        <f>IF(ISBLANK('ARAT - Data Entry'!AM32),"",'ARAT - Data Entry'!AM32)</f>
        <v/>
      </c>
      <c r="AZ34" s="313" t="str">
        <f>IF(ISBLANK('ARAT - Data Entry'!AP32),"",'ARAT - Data Entry'!AP32)</f>
        <v/>
      </c>
      <c r="BA34" s="313" t="str">
        <f>IF(ISBLANK('ARAT - Data Entry'!AS32),"",'ARAT - Data Entry'!AS32)</f>
        <v/>
      </c>
      <c r="BB34" s="313" t="str">
        <f>IF(ISBLANK('ARAT - Data Entry'!AV32),"",'ARAT - Data Entry'!AV32)</f>
        <v/>
      </c>
      <c r="BC34" s="313" t="str">
        <f>IF(ISBLANK('ARAT - Data Entry'!AY32),"",'ARAT - Data Entry'!AY32)</f>
        <v/>
      </c>
      <c r="BD34" s="313" t="str">
        <f>IF(ISBLANK('ARAT - Data Entry'!BB32),"",'ARAT - Data Entry'!BB32)</f>
        <v/>
      </c>
      <c r="BE34" s="313" t="str">
        <f>IF(ISBLANK('ARAT - Data Entry'!BE32),"",'ARAT - Data Entry'!BE32)</f>
        <v/>
      </c>
      <c r="BF34" s="313" t="str">
        <f>IF(ISBLANK('ARAT - Data Entry'!BF32),"",'ARAT - Data Entry'!BF32)</f>
        <v/>
      </c>
      <c r="BG34" s="313" t="str">
        <f>IF(ISBLANK('ARAT - Data Entry'!BK32),"",'ARAT - Data Entry'!BK32)</f>
        <v/>
      </c>
      <c r="BH34" s="313" t="str">
        <f>IF(ISBLANK('ARAT - Data Entry'!BL32),"",'ARAT - Data Entry'!BL32)</f>
        <v/>
      </c>
      <c r="BI34" s="313" t="str">
        <f>IF(ISBLANK('ARAT - Data Entry'!BQ32),"",'ARAT - Data Entry'!BQ32)</f>
        <v/>
      </c>
      <c r="BJ34" s="313" t="str">
        <f>IF(ISBLANK('ARAT - Data Entry'!BR32),"",'ARAT - Data Entry'!BR32)</f>
        <v/>
      </c>
      <c r="BK34" s="313" t="str">
        <f>IF(ISBLANK('ARAT - Data Entry'!BW32),"",'ARAT - Data Entry'!BW32)</f>
        <v/>
      </c>
      <c r="BL34" s="313" t="str">
        <f>IF(ISBLANK('ARAT - Data Entry'!DB32),"",'ARAT - Data Entry'!DB32)</f>
        <v/>
      </c>
      <c r="BM34" s="296"/>
      <c r="BN34" s="290">
        <f>'ARAT - Data Entry'!P32</f>
        <v>0</v>
      </c>
      <c r="BO34" s="290">
        <f>'ARAT - Data Entry'!Q32</f>
        <v>0</v>
      </c>
      <c r="BP34" s="290">
        <f>'ARAT - Data Entry'!S32</f>
        <v>0</v>
      </c>
      <c r="BQ34" s="290">
        <f>'ARAT - Data Entry'!CG32</f>
        <v>0</v>
      </c>
      <c r="BR34" s="290">
        <f>'ARAT - Data Entry'!CU32</f>
        <v>0</v>
      </c>
      <c r="BS34" s="290">
        <f>'ARAT - Data Entry'!CY32</f>
        <v>0</v>
      </c>
      <c r="BT34" s="290">
        <f>'ARAT - Data Entry'!DA32</f>
        <v>0</v>
      </c>
      <c r="BU34" s="290">
        <f t="shared" si="11"/>
        <v>0</v>
      </c>
      <c r="BV34" s="288"/>
      <c r="BW34" s="290" t="str">
        <f>IF(ISBLANK('ARAT - Data Entry'!V32),"",'ARAT - Data Entry'!V32)</f>
        <v/>
      </c>
      <c r="BX34" s="290" t="str">
        <f>IF(ISBLANK('ARAT - Data Entry'!W32),"",'ARAT - Data Entry'!W32)</f>
        <v/>
      </c>
      <c r="BY34" s="290" t="str">
        <f>IF(ISBLANK('ARAT - Data Entry'!Y32),"",'ARAT - Data Entry'!Y32)</f>
        <v/>
      </c>
      <c r="BZ34" s="290" t="str">
        <f>IF(ISBLANK('ARAT - Data Entry'!Z32),"",'ARAT - Data Entry'!Z32)</f>
        <v/>
      </c>
      <c r="CA34" s="290" t="str">
        <f>IF(ISBLANK('ARAT - Data Entry'!AB32),"",'ARAT - Data Entry'!AB32)</f>
        <v/>
      </c>
      <c r="CB34" s="290" t="str">
        <f>IF(ISBLANK('ARAT - Data Entry'!AC32),"",'ARAT - Data Entry'!AC32)</f>
        <v/>
      </c>
      <c r="CC34" s="290" t="str">
        <f>IF(ISBLANK('ARAT - Data Entry'!AE32),"",'ARAT - Data Entry'!AE32)</f>
        <v/>
      </c>
      <c r="CD34" s="290" t="str">
        <f>IF(ISBLANK('ARAT - Data Entry'!AF32),"",'ARAT - Data Entry'!AF32)</f>
        <v/>
      </c>
      <c r="CE34" s="290" t="str">
        <f>IF(ISBLANK('ARAT - Data Entry'!AH32),"",'ARAT - Data Entry'!AH32)</f>
        <v/>
      </c>
      <c r="CF34" s="290" t="str">
        <f>IF(ISBLANK('ARAT - Data Entry'!AI32),"",'ARAT - Data Entry'!AI32)</f>
        <v/>
      </c>
      <c r="CG34" s="290" t="str">
        <f>IF(ISBLANK('ARAT - Data Entry'!AK32),"",'ARAT - Data Entry'!AK32)</f>
        <v/>
      </c>
      <c r="CH34" s="290" t="str">
        <f>IF(ISBLANK('ARAT - Data Entry'!AL32),"",'ARAT - Data Entry'!AL32)</f>
        <v/>
      </c>
      <c r="CI34" s="290" t="str">
        <f>IF(ISBLANK('ARAT - Data Entry'!AN32),"",'ARAT - Data Entry'!AN32)</f>
        <v/>
      </c>
      <c r="CJ34" s="290" t="str">
        <f>IF(ISBLANK('ARAT - Data Entry'!AO32),"",'ARAT - Data Entry'!AO32)</f>
        <v/>
      </c>
      <c r="CK34" s="290" t="str">
        <f>IF(ISBLANK('ARAT - Data Entry'!AQ32),"",'ARAT - Data Entry'!AQ32)</f>
        <v/>
      </c>
      <c r="CL34" s="290" t="str">
        <f>IF(ISBLANK('ARAT - Data Entry'!AR32),"",'ARAT - Data Entry'!AR32)</f>
        <v/>
      </c>
      <c r="CM34" s="290" t="str">
        <f>IF(ISBLANK('ARAT - Data Entry'!AT32),"",'ARAT - Data Entry'!AT32)</f>
        <v/>
      </c>
      <c r="CN34" s="290" t="str">
        <f>IF(ISBLANK('ARAT - Data Entry'!AU32),"",'ARAT - Data Entry'!AU32)</f>
        <v/>
      </c>
      <c r="CO34" s="290" t="str">
        <f>IF(ISBLANK('ARAT - Data Entry'!AW32),"",'ARAT - Data Entry'!AW32)</f>
        <v/>
      </c>
      <c r="CP34" s="290" t="str">
        <f>IF(ISBLANK('ARAT - Data Entry'!AX32),"",'ARAT - Data Entry'!AX32)</f>
        <v/>
      </c>
      <c r="CQ34" s="290" t="str">
        <f>IF(ISBLANK('ARAT - Data Entry'!AZ32),"",'ARAT - Data Entry'!AZ32)</f>
        <v/>
      </c>
      <c r="CR34" s="290" t="str">
        <f>IF(ISBLANK('ARAT - Data Entry'!BA32),"",'ARAT - Data Entry'!BA32)</f>
        <v/>
      </c>
      <c r="CS34" s="290" t="str">
        <f>IF(ISBLANK('ARAT - Data Entry'!BC32),"",'ARAT - Data Entry'!BC32)</f>
        <v/>
      </c>
      <c r="CT34" s="290" t="str">
        <f>IF(ISBLANK('ARAT - Data Entry'!BD32),"",'ARAT - Data Entry'!BD32)</f>
        <v/>
      </c>
      <c r="CU34" s="290" t="str">
        <f>IF(ISBLANK('ARAT - Data Entry'!BF32),"",'ARAT - Data Entry'!BF32)</f>
        <v/>
      </c>
      <c r="CV34" s="290" t="str">
        <f>IF(ISBLANK('ARAT - Data Entry'!BG32),"",'ARAT - Data Entry'!BG32)</f>
        <v/>
      </c>
      <c r="CW34" s="290" t="str">
        <f>IF(ISBLANK('ARAT - Data Entry'!BI32),"",'ARAT - Data Entry'!BI32)</f>
        <v/>
      </c>
      <c r="CX34" s="290" t="str">
        <f>IF(ISBLANK('ARAT - Data Entry'!BJ32),"",'ARAT - Data Entry'!BJ32)</f>
        <v/>
      </c>
      <c r="CY34" s="290" t="str">
        <f>IF(ISBLANK('ARAT - Data Entry'!BL32),"",'ARAT - Data Entry'!BL32)</f>
        <v/>
      </c>
      <c r="CZ34" s="290" t="str">
        <f>IF(ISBLANK('ARAT - Data Entry'!BM32),"",'ARAT - Data Entry'!BM32)</f>
        <v/>
      </c>
      <c r="DA34" s="290" t="str">
        <f>IF(ISBLANK('ARAT - Data Entry'!BO32),"",'ARAT - Data Entry'!BO32)</f>
        <v/>
      </c>
      <c r="DB34" s="290" t="str">
        <f>IF(ISBLANK('ARAT - Data Entry'!BP32),"",'ARAT - Data Entry'!BP32)</f>
        <v/>
      </c>
      <c r="DC34" s="290" t="str">
        <f>IF(ISBLANK('ARAT - Data Entry'!BR32),"",'ARAT - Data Entry'!BR32)</f>
        <v/>
      </c>
      <c r="DD34" s="290" t="str">
        <f>IF(ISBLANK('ARAT - Data Entry'!BS32),"",'ARAT - Data Entry'!BS32)</f>
        <v/>
      </c>
      <c r="DE34" s="290" t="str">
        <f>IF(ISBLANK('ARAT - Data Entry'!BU32),"",'ARAT - Data Entry'!BU32)</f>
        <v/>
      </c>
      <c r="DF34" s="290" t="str">
        <f>IF(ISBLANK('ARAT - Data Entry'!BV32),"",'ARAT - Data Entry'!BV32)</f>
        <v/>
      </c>
      <c r="DG34" s="290" t="str">
        <f>IF(ISBLANK('ARAT - Data Entry'!CZ32),"",'ARAT - Data Entry'!CZ32)</f>
        <v/>
      </c>
    </row>
    <row r="35" spans="1:111" x14ac:dyDescent="0.25">
      <c r="A35" s="312" t="str">
        <f>IF(ISBLANK('ARAT - Data Entry'!A33),"",'ARAT - Data Entry'!A33)</f>
        <v/>
      </c>
      <c r="B35" s="312" t="str">
        <f>IF(ISBLANK('ARAT - Data Entry'!C33),"",'ARAT - Data Entry'!C33)</f>
        <v/>
      </c>
      <c r="C35" s="357" t="str">
        <f>IF(ISBLANK('ARAT - Data Entry'!D33),"",'ARAT - Data Entry'!D33)</f>
        <v/>
      </c>
      <c r="D35" s="357" t="str">
        <f>IF(ISBLANK('ARAT - Data Entry'!E33),"",'ARAT - Data Entry'!E33)</f>
        <v/>
      </c>
      <c r="E35" s="357" t="str">
        <f>IF(ISBLANK('ARAT - Data Entry'!F33),"",'ARAT - Data Entry'!F33)</f>
        <v/>
      </c>
      <c r="F35" s="357" t="str">
        <f>IF(ISBLANK('ARAT - Data Entry'!G33),"",'ARAT - Data Entry'!G33)</f>
        <v/>
      </c>
      <c r="G35" s="357" t="str">
        <f>IF(ISBLANK('ARAT - Data Entry'!H33),"",'ARAT - Data Entry'!H33)</f>
        <v/>
      </c>
      <c r="H35" s="357" t="str">
        <f>IF(ISBLANK('ARAT - Data Entry'!I33),"",'ARAT - Data Entry'!I33)</f>
        <v/>
      </c>
      <c r="I35" s="357" t="str">
        <f>IF(ISBLANK('ARAT - Data Entry'!J33),"",'ARAT - Data Entry'!J33)</f>
        <v/>
      </c>
      <c r="J35" s="357" t="str">
        <f>IF(ISBLANK('ARAT - Data Entry'!K33),"",'ARAT - Data Entry'!K33)</f>
        <v/>
      </c>
      <c r="K35" s="312" t="str">
        <f>IF(ISBLANK('ARAT - Data Entry'!L33),"",'ARAT - Data Entry'!L33)</f>
        <v/>
      </c>
      <c r="L35" s="312" t="str">
        <f>IF(ISBLANK('ARAT - Data Entry'!M33),"",'ARAT - Data Entry'!M33)</f>
        <v/>
      </c>
      <c r="M35" s="312" t="str">
        <f>IF(ISBLANK('ARAT - Data Entry'!N33),"",'ARAT - Data Entry'!N33)</f>
        <v/>
      </c>
      <c r="N35" s="312" t="str">
        <f>IF(ISBLANK('ARAT - Data Entry'!R33),"",'ARAT - Data Entry'!R33)</f>
        <v/>
      </c>
      <c r="O35" s="312" t="str">
        <f>IF(ISBLANK('ARAT - Data Entry'!T33),"",'ARAT - Data Entry'!T33)</f>
        <v/>
      </c>
      <c r="P35" s="298"/>
      <c r="Q35" s="4" t="str">
        <f t="shared" si="0"/>
        <v>No Improved Water Point/System</v>
      </c>
      <c r="R35" s="4" t="str">
        <f t="shared" si="6"/>
        <v>No Improved Water Point/System</v>
      </c>
      <c r="S35" s="5" t="str">
        <f t="shared" si="12"/>
        <v>No Improved Water Point/System</v>
      </c>
      <c r="T35" s="4" t="str">
        <f t="shared" si="13"/>
        <v>New Construction Needed</v>
      </c>
      <c r="U35" s="15">
        <f t="shared" si="7"/>
        <v>0</v>
      </c>
      <c r="V35" s="284"/>
      <c r="W35" s="291" t="str">
        <f t="shared" si="1"/>
        <v>New Construction Needed</v>
      </c>
      <c r="X35" s="292" t="str">
        <f t="shared" si="8"/>
        <v xml:space="preserve"> </v>
      </c>
      <c r="Y35" s="292" t="str">
        <f t="shared" si="9"/>
        <v>Plan For Investment and Construction</v>
      </c>
      <c r="Z35" s="285"/>
      <c r="AA35" s="290" t="str">
        <f t="shared" si="2"/>
        <v xml:space="preserve"> </v>
      </c>
      <c r="AB35" s="290" t="str">
        <f t="shared" si="10"/>
        <v xml:space="preserve"> </v>
      </c>
      <c r="AC35" s="290" t="str">
        <f t="shared" si="3"/>
        <v xml:space="preserve"> </v>
      </c>
      <c r="AD35" s="290" t="str">
        <f t="shared" si="4"/>
        <v xml:space="preserve"> </v>
      </c>
      <c r="AE35" s="290" t="str">
        <f t="shared" si="5"/>
        <v xml:space="preserve"> </v>
      </c>
      <c r="AF35" s="290" t="str">
        <f>IF(CG35=1,'ARAT - Reference Sheet'!$C$11 -(A35-CH35)," ")</f>
        <v xml:space="preserve"> </v>
      </c>
      <c r="AG35" s="290" t="str">
        <f>IF(CI35=1,'ARAT - Reference Sheet'!$C$12-(A35-CJ35)," ")</f>
        <v xml:space="preserve"> </v>
      </c>
      <c r="AH35" s="290" t="str">
        <f>IF(CK35=1,'ARAT - Reference Sheet'!$C$13-(A35-CL35)," ")</f>
        <v xml:space="preserve"> </v>
      </c>
      <c r="AI35" s="290" t="str">
        <f>IF(CM35=1,'ARAT - Reference Sheet'!$C$14-(A35-CN35)," ")</f>
        <v xml:space="preserve"> </v>
      </c>
      <c r="AJ35" s="290" t="str">
        <f>IF(CO35=1,'ARAT - Reference Sheet'!$C$15-(A35-CP35)," ")</f>
        <v xml:space="preserve"> </v>
      </c>
      <c r="AK35" s="290" t="str">
        <f>IF(CQ35=1,'ARAT - Reference Sheet'!$C$16-(A35-CR35)," ")</f>
        <v xml:space="preserve"> </v>
      </c>
      <c r="AL35" s="290" t="str">
        <f>IF(CS35=1,'ARAT - Reference Sheet'!$C$17-(A35-CT35)," ")</f>
        <v xml:space="preserve"> </v>
      </c>
      <c r="AM35" s="290" t="str">
        <f>IF(CU35=1,'ARAT - Reference Sheet'!$C$18-(A35-CV35)," ")</f>
        <v xml:space="preserve"> </v>
      </c>
      <c r="AN35" s="290" t="str">
        <f>IF(CW35=1,'ARAT - Reference Sheet'!$C$19-(A35-CX35)," ")</f>
        <v xml:space="preserve"> </v>
      </c>
      <c r="AO35" s="290" t="str">
        <f>IF(CY35=1,'ARAT - Reference Sheet'!$C$20-(A35-CZ35)," ")</f>
        <v xml:space="preserve"> </v>
      </c>
      <c r="AP35" s="290" t="str">
        <f>IF(DA35=1,'ARAT - Reference Sheet'!$C$21-(A35-DB35)," ")</f>
        <v xml:space="preserve"> </v>
      </c>
      <c r="AQ35" s="290" t="str">
        <f>IF(DC35=1,'ARAT - Reference Sheet'!$C$22-(A35-DD35)," ")</f>
        <v xml:space="preserve"> </v>
      </c>
      <c r="AR35" s="290" t="str">
        <f>IF(DE35=1,'ARAT - Reference Sheet'!$C$23-(A35-DF35)," ")</f>
        <v xml:space="preserve"> </v>
      </c>
      <c r="AS35" s="288"/>
      <c r="AT35" s="313" t="str">
        <f>IF(ISBLANK('ARAT - Data Entry'!X33),"",'ARAT - Data Entry'!X33)</f>
        <v/>
      </c>
      <c r="AU35" s="313" t="str">
        <f>IF(ISBLANK('ARAT - Data Entry'!AA33),"",'ARAT - Data Entry'!AA33)</f>
        <v/>
      </c>
      <c r="AV35" s="313" t="str">
        <f>IF(ISBLANK('ARAT - Data Entry'!AD33),"",'ARAT - Data Entry'!AD33)</f>
        <v/>
      </c>
      <c r="AW35" s="313" t="str">
        <f>IF(ISBLANK('ARAT - Data Entry'!AG33),"",'ARAT - Data Entry'!AG33)</f>
        <v/>
      </c>
      <c r="AX35" s="313" t="str">
        <f>IF(ISBLANK('ARAT - Data Entry'!AJ33),"",'ARAT - Data Entry'!AJ33)</f>
        <v/>
      </c>
      <c r="AY35" s="313" t="str">
        <f>IF(ISBLANK('ARAT - Data Entry'!AM33),"",'ARAT - Data Entry'!AM33)</f>
        <v/>
      </c>
      <c r="AZ35" s="313" t="str">
        <f>IF(ISBLANK('ARAT - Data Entry'!AP33),"",'ARAT - Data Entry'!AP33)</f>
        <v/>
      </c>
      <c r="BA35" s="313" t="str">
        <f>IF(ISBLANK('ARAT - Data Entry'!AS33),"",'ARAT - Data Entry'!AS33)</f>
        <v/>
      </c>
      <c r="BB35" s="313" t="str">
        <f>IF(ISBLANK('ARAT - Data Entry'!AV33),"",'ARAT - Data Entry'!AV33)</f>
        <v/>
      </c>
      <c r="BC35" s="313" t="str">
        <f>IF(ISBLANK('ARAT - Data Entry'!AY33),"",'ARAT - Data Entry'!AY33)</f>
        <v/>
      </c>
      <c r="BD35" s="313" t="str">
        <f>IF(ISBLANK('ARAT - Data Entry'!BB33),"",'ARAT - Data Entry'!BB33)</f>
        <v/>
      </c>
      <c r="BE35" s="313" t="str">
        <f>IF(ISBLANK('ARAT - Data Entry'!BE33),"",'ARAT - Data Entry'!BE33)</f>
        <v/>
      </c>
      <c r="BF35" s="313" t="str">
        <f>IF(ISBLANK('ARAT - Data Entry'!BF33),"",'ARAT - Data Entry'!BF33)</f>
        <v/>
      </c>
      <c r="BG35" s="313" t="str">
        <f>IF(ISBLANK('ARAT - Data Entry'!BK33),"",'ARAT - Data Entry'!BK33)</f>
        <v/>
      </c>
      <c r="BH35" s="313" t="str">
        <f>IF(ISBLANK('ARAT - Data Entry'!BL33),"",'ARAT - Data Entry'!BL33)</f>
        <v/>
      </c>
      <c r="BI35" s="313" t="str">
        <f>IF(ISBLANK('ARAT - Data Entry'!BQ33),"",'ARAT - Data Entry'!BQ33)</f>
        <v/>
      </c>
      <c r="BJ35" s="313" t="str">
        <f>IF(ISBLANK('ARAT - Data Entry'!BR33),"",'ARAT - Data Entry'!BR33)</f>
        <v/>
      </c>
      <c r="BK35" s="313" t="str">
        <f>IF(ISBLANK('ARAT - Data Entry'!BW33),"",'ARAT - Data Entry'!BW33)</f>
        <v/>
      </c>
      <c r="BL35" s="313" t="str">
        <f>IF(ISBLANK('ARAT - Data Entry'!DB33),"",'ARAT - Data Entry'!DB33)</f>
        <v/>
      </c>
      <c r="BM35" s="296"/>
      <c r="BN35" s="290">
        <f>'ARAT - Data Entry'!P33</f>
        <v>0</v>
      </c>
      <c r="BO35" s="290">
        <f>'ARAT - Data Entry'!Q33</f>
        <v>0</v>
      </c>
      <c r="BP35" s="290">
        <f>'ARAT - Data Entry'!S33</f>
        <v>0</v>
      </c>
      <c r="BQ35" s="290">
        <f>'ARAT - Data Entry'!CG33</f>
        <v>0</v>
      </c>
      <c r="BR35" s="290">
        <f>'ARAT - Data Entry'!CU33</f>
        <v>0</v>
      </c>
      <c r="BS35" s="290">
        <f>'ARAT - Data Entry'!CY33</f>
        <v>0</v>
      </c>
      <c r="BT35" s="290">
        <f>'ARAT - Data Entry'!DA33</f>
        <v>0</v>
      </c>
      <c r="BU35" s="290">
        <f t="shared" si="11"/>
        <v>0</v>
      </c>
      <c r="BV35" s="288"/>
      <c r="BW35" s="290" t="str">
        <f>IF(ISBLANK('ARAT - Data Entry'!V33),"",'ARAT - Data Entry'!V33)</f>
        <v/>
      </c>
      <c r="BX35" s="290" t="str">
        <f>IF(ISBLANK('ARAT - Data Entry'!W33),"",'ARAT - Data Entry'!W33)</f>
        <v/>
      </c>
      <c r="BY35" s="290" t="str">
        <f>IF(ISBLANK('ARAT - Data Entry'!Y33),"",'ARAT - Data Entry'!Y33)</f>
        <v/>
      </c>
      <c r="BZ35" s="290" t="str">
        <f>IF(ISBLANK('ARAT - Data Entry'!Z33),"",'ARAT - Data Entry'!Z33)</f>
        <v/>
      </c>
      <c r="CA35" s="290" t="str">
        <f>IF(ISBLANK('ARAT - Data Entry'!AB33),"",'ARAT - Data Entry'!AB33)</f>
        <v/>
      </c>
      <c r="CB35" s="290" t="str">
        <f>IF(ISBLANK('ARAT - Data Entry'!AC33),"",'ARAT - Data Entry'!AC33)</f>
        <v/>
      </c>
      <c r="CC35" s="290" t="str">
        <f>IF(ISBLANK('ARAT - Data Entry'!AE33),"",'ARAT - Data Entry'!AE33)</f>
        <v/>
      </c>
      <c r="CD35" s="290" t="str">
        <f>IF(ISBLANK('ARAT - Data Entry'!AF33),"",'ARAT - Data Entry'!AF33)</f>
        <v/>
      </c>
      <c r="CE35" s="290" t="str">
        <f>IF(ISBLANK('ARAT - Data Entry'!AH33),"",'ARAT - Data Entry'!AH33)</f>
        <v/>
      </c>
      <c r="CF35" s="290" t="str">
        <f>IF(ISBLANK('ARAT - Data Entry'!AI33),"",'ARAT - Data Entry'!AI33)</f>
        <v/>
      </c>
      <c r="CG35" s="290" t="str">
        <f>IF(ISBLANK('ARAT - Data Entry'!AK33),"",'ARAT - Data Entry'!AK33)</f>
        <v/>
      </c>
      <c r="CH35" s="290" t="str">
        <f>IF(ISBLANK('ARAT - Data Entry'!AL33),"",'ARAT - Data Entry'!AL33)</f>
        <v/>
      </c>
      <c r="CI35" s="290" t="str">
        <f>IF(ISBLANK('ARAT - Data Entry'!AN33),"",'ARAT - Data Entry'!AN33)</f>
        <v/>
      </c>
      <c r="CJ35" s="290" t="str">
        <f>IF(ISBLANK('ARAT - Data Entry'!AO33),"",'ARAT - Data Entry'!AO33)</f>
        <v/>
      </c>
      <c r="CK35" s="290" t="str">
        <f>IF(ISBLANK('ARAT - Data Entry'!AQ33),"",'ARAT - Data Entry'!AQ33)</f>
        <v/>
      </c>
      <c r="CL35" s="290" t="str">
        <f>IF(ISBLANK('ARAT - Data Entry'!AR33),"",'ARAT - Data Entry'!AR33)</f>
        <v/>
      </c>
      <c r="CM35" s="290" t="str">
        <f>IF(ISBLANK('ARAT - Data Entry'!AT33),"",'ARAT - Data Entry'!AT33)</f>
        <v/>
      </c>
      <c r="CN35" s="290" t="str">
        <f>IF(ISBLANK('ARAT - Data Entry'!AU33),"",'ARAT - Data Entry'!AU33)</f>
        <v/>
      </c>
      <c r="CO35" s="290" t="str">
        <f>IF(ISBLANK('ARAT - Data Entry'!AW33),"",'ARAT - Data Entry'!AW33)</f>
        <v/>
      </c>
      <c r="CP35" s="290" t="str">
        <f>IF(ISBLANK('ARAT - Data Entry'!AX33),"",'ARAT - Data Entry'!AX33)</f>
        <v/>
      </c>
      <c r="CQ35" s="290" t="str">
        <f>IF(ISBLANK('ARAT - Data Entry'!AZ33),"",'ARAT - Data Entry'!AZ33)</f>
        <v/>
      </c>
      <c r="CR35" s="290" t="str">
        <f>IF(ISBLANK('ARAT - Data Entry'!BA33),"",'ARAT - Data Entry'!BA33)</f>
        <v/>
      </c>
      <c r="CS35" s="290" t="str">
        <f>IF(ISBLANK('ARAT - Data Entry'!BC33),"",'ARAT - Data Entry'!BC33)</f>
        <v/>
      </c>
      <c r="CT35" s="290" t="str">
        <f>IF(ISBLANK('ARAT - Data Entry'!BD33),"",'ARAT - Data Entry'!BD33)</f>
        <v/>
      </c>
      <c r="CU35" s="290" t="str">
        <f>IF(ISBLANK('ARAT - Data Entry'!BF33),"",'ARAT - Data Entry'!BF33)</f>
        <v/>
      </c>
      <c r="CV35" s="290" t="str">
        <f>IF(ISBLANK('ARAT - Data Entry'!BG33),"",'ARAT - Data Entry'!BG33)</f>
        <v/>
      </c>
      <c r="CW35" s="290" t="str">
        <f>IF(ISBLANK('ARAT - Data Entry'!BI33),"",'ARAT - Data Entry'!BI33)</f>
        <v/>
      </c>
      <c r="CX35" s="290" t="str">
        <f>IF(ISBLANK('ARAT - Data Entry'!BJ33),"",'ARAT - Data Entry'!BJ33)</f>
        <v/>
      </c>
      <c r="CY35" s="290" t="str">
        <f>IF(ISBLANK('ARAT - Data Entry'!BL33),"",'ARAT - Data Entry'!BL33)</f>
        <v/>
      </c>
      <c r="CZ35" s="290" t="str">
        <f>IF(ISBLANK('ARAT - Data Entry'!BM33),"",'ARAT - Data Entry'!BM33)</f>
        <v/>
      </c>
      <c r="DA35" s="290" t="str">
        <f>IF(ISBLANK('ARAT - Data Entry'!BO33),"",'ARAT - Data Entry'!BO33)</f>
        <v/>
      </c>
      <c r="DB35" s="290" t="str">
        <f>IF(ISBLANK('ARAT - Data Entry'!BP33),"",'ARAT - Data Entry'!BP33)</f>
        <v/>
      </c>
      <c r="DC35" s="290" t="str">
        <f>IF(ISBLANK('ARAT - Data Entry'!BR33),"",'ARAT - Data Entry'!BR33)</f>
        <v/>
      </c>
      <c r="DD35" s="290" t="str">
        <f>IF(ISBLANK('ARAT - Data Entry'!BS33),"",'ARAT - Data Entry'!BS33)</f>
        <v/>
      </c>
      <c r="DE35" s="290" t="str">
        <f>IF(ISBLANK('ARAT - Data Entry'!BU33),"",'ARAT - Data Entry'!BU33)</f>
        <v/>
      </c>
      <c r="DF35" s="290" t="str">
        <f>IF(ISBLANK('ARAT - Data Entry'!BV33),"",'ARAT - Data Entry'!BV33)</f>
        <v/>
      </c>
      <c r="DG35" s="290" t="str">
        <f>IF(ISBLANK('ARAT - Data Entry'!CZ33),"",'ARAT - Data Entry'!CZ33)</f>
        <v/>
      </c>
    </row>
    <row r="36" spans="1:111" x14ac:dyDescent="0.25">
      <c r="A36" s="312" t="str">
        <f>IF(ISBLANK('ARAT - Data Entry'!A34),"",'ARAT - Data Entry'!A34)</f>
        <v/>
      </c>
      <c r="B36" s="312" t="str">
        <f>IF(ISBLANK('ARAT - Data Entry'!C34),"",'ARAT - Data Entry'!C34)</f>
        <v/>
      </c>
      <c r="C36" s="357" t="str">
        <f>IF(ISBLANK('ARAT - Data Entry'!D34),"",'ARAT - Data Entry'!D34)</f>
        <v/>
      </c>
      <c r="D36" s="357" t="str">
        <f>IF(ISBLANK('ARAT - Data Entry'!E34),"",'ARAT - Data Entry'!E34)</f>
        <v/>
      </c>
      <c r="E36" s="357" t="str">
        <f>IF(ISBLANK('ARAT - Data Entry'!F34),"",'ARAT - Data Entry'!F34)</f>
        <v/>
      </c>
      <c r="F36" s="357" t="str">
        <f>IF(ISBLANK('ARAT - Data Entry'!G34),"",'ARAT - Data Entry'!G34)</f>
        <v/>
      </c>
      <c r="G36" s="357" t="str">
        <f>IF(ISBLANK('ARAT - Data Entry'!H34),"",'ARAT - Data Entry'!H34)</f>
        <v/>
      </c>
      <c r="H36" s="357" t="str">
        <f>IF(ISBLANK('ARAT - Data Entry'!I34),"",'ARAT - Data Entry'!I34)</f>
        <v/>
      </c>
      <c r="I36" s="357" t="str">
        <f>IF(ISBLANK('ARAT - Data Entry'!J34),"",'ARAT - Data Entry'!J34)</f>
        <v/>
      </c>
      <c r="J36" s="357" t="str">
        <f>IF(ISBLANK('ARAT - Data Entry'!K34),"",'ARAT - Data Entry'!K34)</f>
        <v/>
      </c>
      <c r="K36" s="312" t="str">
        <f>IF(ISBLANK('ARAT - Data Entry'!L34),"",'ARAT - Data Entry'!L34)</f>
        <v/>
      </c>
      <c r="L36" s="312" t="str">
        <f>IF(ISBLANK('ARAT - Data Entry'!M34),"",'ARAT - Data Entry'!M34)</f>
        <v/>
      </c>
      <c r="M36" s="312" t="str">
        <f>IF(ISBLANK('ARAT - Data Entry'!N34),"",'ARAT - Data Entry'!N34)</f>
        <v/>
      </c>
      <c r="N36" s="312" t="str">
        <f>IF(ISBLANK('ARAT - Data Entry'!R34),"",'ARAT - Data Entry'!R34)</f>
        <v/>
      </c>
      <c r="O36" s="312" t="str">
        <f>IF(ISBLANK('ARAT - Data Entry'!T34),"",'ARAT - Data Entry'!T34)</f>
        <v/>
      </c>
      <c r="P36" s="298"/>
      <c r="Q36" s="4" t="str">
        <f t="shared" si="0"/>
        <v>No Improved Water Point/System</v>
      </c>
      <c r="R36" s="4" t="str">
        <f t="shared" si="6"/>
        <v>No Improved Water Point/System</v>
      </c>
      <c r="S36" s="5" t="str">
        <f t="shared" si="12"/>
        <v>No Improved Water Point/System</v>
      </c>
      <c r="T36" s="4" t="str">
        <f t="shared" si="13"/>
        <v>New Construction Needed</v>
      </c>
      <c r="U36" s="15">
        <f t="shared" si="7"/>
        <v>0</v>
      </c>
      <c r="V36" s="284"/>
      <c r="W36" s="291" t="str">
        <f t="shared" si="1"/>
        <v>New Construction Needed</v>
      </c>
      <c r="X36" s="292" t="str">
        <f t="shared" si="8"/>
        <v xml:space="preserve"> </v>
      </c>
      <c r="Y36" s="292" t="str">
        <f t="shared" si="9"/>
        <v>Plan For Investment and Construction</v>
      </c>
      <c r="Z36" s="285"/>
      <c r="AA36" s="290" t="str">
        <f t="shared" si="2"/>
        <v xml:space="preserve"> </v>
      </c>
      <c r="AB36" s="290" t="str">
        <f t="shared" si="10"/>
        <v xml:space="preserve"> </v>
      </c>
      <c r="AC36" s="290" t="str">
        <f t="shared" si="3"/>
        <v xml:space="preserve"> </v>
      </c>
      <c r="AD36" s="290" t="str">
        <f t="shared" si="4"/>
        <v xml:space="preserve"> </v>
      </c>
      <c r="AE36" s="290" t="str">
        <f t="shared" si="5"/>
        <v xml:space="preserve"> </v>
      </c>
      <c r="AF36" s="290" t="str">
        <f>IF(CG36=1,'ARAT - Reference Sheet'!$C$11 -(A36-CH36)," ")</f>
        <v xml:space="preserve"> </v>
      </c>
      <c r="AG36" s="290" t="str">
        <f>IF(CI36=1,'ARAT - Reference Sheet'!$C$12-(A36-CJ36)," ")</f>
        <v xml:space="preserve"> </v>
      </c>
      <c r="AH36" s="290" t="str">
        <f>IF(CK36=1,'ARAT - Reference Sheet'!$C$13-(A36-CL36)," ")</f>
        <v xml:space="preserve"> </v>
      </c>
      <c r="AI36" s="290" t="str">
        <f>IF(CM36=1,'ARAT - Reference Sheet'!$C$14-(A36-CN36)," ")</f>
        <v xml:space="preserve"> </v>
      </c>
      <c r="AJ36" s="290" t="str">
        <f>IF(CO36=1,'ARAT - Reference Sheet'!$C$15-(A36-CP36)," ")</f>
        <v xml:space="preserve"> </v>
      </c>
      <c r="AK36" s="290" t="str">
        <f>IF(CQ36=1,'ARAT - Reference Sheet'!$C$16-(A36-CR36)," ")</f>
        <v xml:space="preserve"> </v>
      </c>
      <c r="AL36" s="290" t="str">
        <f>IF(CS36=1,'ARAT - Reference Sheet'!$C$17-(A36-CT36)," ")</f>
        <v xml:space="preserve"> </v>
      </c>
      <c r="AM36" s="290" t="str">
        <f>IF(CU36=1,'ARAT - Reference Sheet'!$C$18-(A36-CV36)," ")</f>
        <v xml:space="preserve"> </v>
      </c>
      <c r="AN36" s="290" t="str">
        <f>IF(CW36=1,'ARAT - Reference Sheet'!$C$19-(A36-CX36)," ")</f>
        <v xml:space="preserve"> </v>
      </c>
      <c r="AO36" s="290" t="str">
        <f>IF(CY36=1,'ARAT - Reference Sheet'!$C$20-(A36-CZ36)," ")</f>
        <v xml:space="preserve"> </v>
      </c>
      <c r="AP36" s="290" t="str">
        <f>IF(DA36=1,'ARAT - Reference Sheet'!$C$21-(A36-DB36)," ")</f>
        <v xml:space="preserve"> </v>
      </c>
      <c r="AQ36" s="290" t="str">
        <f>IF(DC36=1,'ARAT - Reference Sheet'!$C$22-(A36-DD36)," ")</f>
        <v xml:space="preserve"> </v>
      </c>
      <c r="AR36" s="290" t="str">
        <f>IF(DE36=1,'ARAT - Reference Sheet'!$C$23-(A36-DF36)," ")</f>
        <v xml:space="preserve"> </v>
      </c>
      <c r="AS36" s="288"/>
      <c r="AT36" s="313" t="str">
        <f>IF(ISBLANK('ARAT - Data Entry'!X34),"",'ARAT - Data Entry'!X34)</f>
        <v/>
      </c>
      <c r="AU36" s="313" t="str">
        <f>IF(ISBLANK('ARAT - Data Entry'!AA34),"",'ARAT - Data Entry'!AA34)</f>
        <v/>
      </c>
      <c r="AV36" s="313" t="str">
        <f>IF(ISBLANK('ARAT - Data Entry'!AD34),"",'ARAT - Data Entry'!AD34)</f>
        <v/>
      </c>
      <c r="AW36" s="313" t="str">
        <f>IF(ISBLANK('ARAT - Data Entry'!AG34),"",'ARAT - Data Entry'!AG34)</f>
        <v/>
      </c>
      <c r="AX36" s="313" t="str">
        <f>IF(ISBLANK('ARAT - Data Entry'!AJ34),"",'ARAT - Data Entry'!AJ34)</f>
        <v/>
      </c>
      <c r="AY36" s="313" t="str">
        <f>IF(ISBLANK('ARAT - Data Entry'!AM34),"",'ARAT - Data Entry'!AM34)</f>
        <v/>
      </c>
      <c r="AZ36" s="313" t="str">
        <f>IF(ISBLANK('ARAT - Data Entry'!AP34),"",'ARAT - Data Entry'!AP34)</f>
        <v/>
      </c>
      <c r="BA36" s="313" t="str">
        <f>IF(ISBLANK('ARAT - Data Entry'!AS34),"",'ARAT - Data Entry'!AS34)</f>
        <v/>
      </c>
      <c r="BB36" s="313" t="str">
        <f>IF(ISBLANK('ARAT - Data Entry'!AV34),"",'ARAT - Data Entry'!AV34)</f>
        <v/>
      </c>
      <c r="BC36" s="313" t="str">
        <f>IF(ISBLANK('ARAT - Data Entry'!AY34),"",'ARAT - Data Entry'!AY34)</f>
        <v/>
      </c>
      <c r="BD36" s="313" t="str">
        <f>IF(ISBLANK('ARAT - Data Entry'!BB34),"",'ARAT - Data Entry'!BB34)</f>
        <v/>
      </c>
      <c r="BE36" s="313" t="str">
        <f>IF(ISBLANK('ARAT - Data Entry'!BE34),"",'ARAT - Data Entry'!BE34)</f>
        <v/>
      </c>
      <c r="BF36" s="313" t="str">
        <f>IF(ISBLANK('ARAT - Data Entry'!BF34),"",'ARAT - Data Entry'!BF34)</f>
        <v/>
      </c>
      <c r="BG36" s="313" t="str">
        <f>IF(ISBLANK('ARAT - Data Entry'!BK34),"",'ARAT - Data Entry'!BK34)</f>
        <v/>
      </c>
      <c r="BH36" s="313" t="str">
        <f>IF(ISBLANK('ARAT - Data Entry'!BL34),"",'ARAT - Data Entry'!BL34)</f>
        <v/>
      </c>
      <c r="BI36" s="313" t="str">
        <f>IF(ISBLANK('ARAT - Data Entry'!BQ34),"",'ARAT - Data Entry'!BQ34)</f>
        <v/>
      </c>
      <c r="BJ36" s="313" t="str">
        <f>IF(ISBLANK('ARAT - Data Entry'!BR34),"",'ARAT - Data Entry'!BR34)</f>
        <v/>
      </c>
      <c r="BK36" s="313" t="str">
        <f>IF(ISBLANK('ARAT - Data Entry'!BW34),"",'ARAT - Data Entry'!BW34)</f>
        <v/>
      </c>
      <c r="BL36" s="313" t="str">
        <f>IF(ISBLANK('ARAT - Data Entry'!DB34),"",'ARAT - Data Entry'!DB34)</f>
        <v/>
      </c>
      <c r="BM36" s="296"/>
      <c r="BN36" s="290">
        <f>'ARAT - Data Entry'!P34</f>
        <v>0</v>
      </c>
      <c r="BO36" s="290">
        <f>'ARAT - Data Entry'!Q34</f>
        <v>0</v>
      </c>
      <c r="BP36" s="290">
        <f>'ARAT - Data Entry'!S34</f>
        <v>0</v>
      </c>
      <c r="BQ36" s="290">
        <f>'ARAT - Data Entry'!CG34</f>
        <v>0</v>
      </c>
      <c r="BR36" s="290">
        <f>'ARAT - Data Entry'!CU34</f>
        <v>0</v>
      </c>
      <c r="BS36" s="290">
        <f>'ARAT - Data Entry'!CY34</f>
        <v>0</v>
      </c>
      <c r="BT36" s="290">
        <f>'ARAT - Data Entry'!DA34</f>
        <v>0</v>
      </c>
      <c r="BU36" s="290">
        <f t="shared" si="11"/>
        <v>0</v>
      </c>
      <c r="BV36" s="288"/>
      <c r="BW36" s="290" t="str">
        <f>IF(ISBLANK('ARAT - Data Entry'!V34),"",'ARAT - Data Entry'!V34)</f>
        <v/>
      </c>
      <c r="BX36" s="290" t="str">
        <f>IF(ISBLANK('ARAT - Data Entry'!W34),"",'ARAT - Data Entry'!W34)</f>
        <v/>
      </c>
      <c r="BY36" s="290" t="str">
        <f>IF(ISBLANK('ARAT - Data Entry'!Y34),"",'ARAT - Data Entry'!Y34)</f>
        <v/>
      </c>
      <c r="BZ36" s="290" t="str">
        <f>IF(ISBLANK('ARAT - Data Entry'!Z34),"",'ARAT - Data Entry'!Z34)</f>
        <v/>
      </c>
      <c r="CA36" s="290" t="str">
        <f>IF(ISBLANK('ARAT - Data Entry'!AB34),"",'ARAT - Data Entry'!AB34)</f>
        <v/>
      </c>
      <c r="CB36" s="290" t="str">
        <f>IF(ISBLANK('ARAT - Data Entry'!AC34),"",'ARAT - Data Entry'!AC34)</f>
        <v/>
      </c>
      <c r="CC36" s="290" t="str">
        <f>IF(ISBLANK('ARAT - Data Entry'!AE34),"",'ARAT - Data Entry'!AE34)</f>
        <v/>
      </c>
      <c r="CD36" s="290" t="str">
        <f>IF(ISBLANK('ARAT - Data Entry'!AF34),"",'ARAT - Data Entry'!AF34)</f>
        <v/>
      </c>
      <c r="CE36" s="290" t="str">
        <f>IF(ISBLANK('ARAT - Data Entry'!AH34),"",'ARAT - Data Entry'!AH34)</f>
        <v/>
      </c>
      <c r="CF36" s="290" t="str">
        <f>IF(ISBLANK('ARAT - Data Entry'!AI34),"",'ARAT - Data Entry'!AI34)</f>
        <v/>
      </c>
      <c r="CG36" s="290" t="str">
        <f>IF(ISBLANK('ARAT - Data Entry'!AK34),"",'ARAT - Data Entry'!AK34)</f>
        <v/>
      </c>
      <c r="CH36" s="290" t="str">
        <f>IF(ISBLANK('ARAT - Data Entry'!AL34),"",'ARAT - Data Entry'!AL34)</f>
        <v/>
      </c>
      <c r="CI36" s="290" t="str">
        <f>IF(ISBLANK('ARAT - Data Entry'!AN34),"",'ARAT - Data Entry'!AN34)</f>
        <v/>
      </c>
      <c r="CJ36" s="290" t="str">
        <f>IF(ISBLANK('ARAT - Data Entry'!AO34),"",'ARAT - Data Entry'!AO34)</f>
        <v/>
      </c>
      <c r="CK36" s="290" t="str">
        <f>IF(ISBLANK('ARAT - Data Entry'!AQ34),"",'ARAT - Data Entry'!AQ34)</f>
        <v/>
      </c>
      <c r="CL36" s="290" t="str">
        <f>IF(ISBLANK('ARAT - Data Entry'!AR34),"",'ARAT - Data Entry'!AR34)</f>
        <v/>
      </c>
      <c r="CM36" s="290" t="str">
        <f>IF(ISBLANK('ARAT - Data Entry'!AT34),"",'ARAT - Data Entry'!AT34)</f>
        <v/>
      </c>
      <c r="CN36" s="290" t="str">
        <f>IF(ISBLANK('ARAT - Data Entry'!AU34),"",'ARAT - Data Entry'!AU34)</f>
        <v/>
      </c>
      <c r="CO36" s="290" t="str">
        <f>IF(ISBLANK('ARAT - Data Entry'!AW34),"",'ARAT - Data Entry'!AW34)</f>
        <v/>
      </c>
      <c r="CP36" s="290" t="str">
        <f>IF(ISBLANK('ARAT - Data Entry'!AX34),"",'ARAT - Data Entry'!AX34)</f>
        <v/>
      </c>
      <c r="CQ36" s="290" t="str">
        <f>IF(ISBLANK('ARAT - Data Entry'!AZ34),"",'ARAT - Data Entry'!AZ34)</f>
        <v/>
      </c>
      <c r="CR36" s="290" t="str">
        <f>IF(ISBLANK('ARAT - Data Entry'!BA34),"",'ARAT - Data Entry'!BA34)</f>
        <v/>
      </c>
      <c r="CS36" s="290" t="str">
        <f>IF(ISBLANK('ARAT - Data Entry'!BC34),"",'ARAT - Data Entry'!BC34)</f>
        <v/>
      </c>
      <c r="CT36" s="290" t="str">
        <f>IF(ISBLANK('ARAT - Data Entry'!BD34),"",'ARAT - Data Entry'!BD34)</f>
        <v/>
      </c>
      <c r="CU36" s="290" t="str">
        <f>IF(ISBLANK('ARAT - Data Entry'!BF34),"",'ARAT - Data Entry'!BF34)</f>
        <v/>
      </c>
      <c r="CV36" s="290" t="str">
        <f>IF(ISBLANK('ARAT - Data Entry'!BG34),"",'ARAT - Data Entry'!BG34)</f>
        <v/>
      </c>
      <c r="CW36" s="290" t="str">
        <f>IF(ISBLANK('ARAT - Data Entry'!BI34),"",'ARAT - Data Entry'!BI34)</f>
        <v/>
      </c>
      <c r="CX36" s="290" t="str">
        <f>IF(ISBLANK('ARAT - Data Entry'!BJ34),"",'ARAT - Data Entry'!BJ34)</f>
        <v/>
      </c>
      <c r="CY36" s="290" t="str">
        <f>IF(ISBLANK('ARAT - Data Entry'!BL34),"",'ARAT - Data Entry'!BL34)</f>
        <v/>
      </c>
      <c r="CZ36" s="290" t="str">
        <f>IF(ISBLANK('ARAT - Data Entry'!BM34),"",'ARAT - Data Entry'!BM34)</f>
        <v/>
      </c>
      <c r="DA36" s="290" t="str">
        <f>IF(ISBLANK('ARAT - Data Entry'!BO34),"",'ARAT - Data Entry'!BO34)</f>
        <v/>
      </c>
      <c r="DB36" s="290" t="str">
        <f>IF(ISBLANK('ARAT - Data Entry'!BP34),"",'ARAT - Data Entry'!BP34)</f>
        <v/>
      </c>
      <c r="DC36" s="290" t="str">
        <f>IF(ISBLANK('ARAT - Data Entry'!BR34),"",'ARAT - Data Entry'!BR34)</f>
        <v/>
      </c>
      <c r="DD36" s="290" t="str">
        <f>IF(ISBLANK('ARAT - Data Entry'!BS34),"",'ARAT - Data Entry'!BS34)</f>
        <v/>
      </c>
      <c r="DE36" s="290" t="str">
        <f>IF(ISBLANK('ARAT - Data Entry'!BU34),"",'ARAT - Data Entry'!BU34)</f>
        <v/>
      </c>
      <c r="DF36" s="290" t="str">
        <f>IF(ISBLANK('ARAT - Data Entry'!BV34),"",'ARAT - Data Entry'!BV34)</f>
        <v/>
      </c>
      <c r="DG36" s="290" t="str">
        <f>IF(ISBLANK('ARAT - Data Entry'!CZ34),"",'ARAT - Data Entry'!CZ34)</f>
        <v/>
      </c>
    </row>
    <row r="37" spans="1:111" x14ac:dyDescent="0.25">
      <c r="A37" s="312" t="str">
        <f>IF(ISBLANK('ARAT - Data Entry'!A35),"",'ARAT - Data Entry'!A35)</f>
        <v/>
      </c>
      <c r="B37" s="312" t="str">
        <f>IF(ISBLANK('ARAT - Data Entry'!C35),"",'ARAT - Data Entry'!C35)</f>
        <v/>
      </c>
      <c r="C37" s="357" t="str">
        <f>IF(ISBLANK('ARAT - Data Entry'!D35),"",'ARAT - Data Entry'!D35)</f>
        <v/>
      </c>
      <c r="D37" s="357" t="str">
        <f>IF(ISBLANK('ARAT - Data Entry'!E35),"",'ARAT - Data Entry'!E35)</f>
        <v/>
      </c>
      <c r="E37" s="357" t="str">
        <f>IF(ISBLANK('ARAT - Data Entry'!F35),"",'ARAT - Data Entry'!F35)</f>
        <v/>
      </c>
      <c r="F37" s="357" t="str">
        <f>IF(ISBLANK('ARAT - Data Entry'!G35),"",'ARAT - Data Entry'!G35)</f>
        <v/>
      </c>
      <c r="G37" s="357" t="str">
        <f>IF(ISBLANK('ARAT - Data Entry'!H35),"",'ARAT - Data Entry'!H35)</f>
        <v/>
      </c>
      <c r="H37" s="357" t="str">
        <f>IF(ISBLANK('ARAT - Data Entry'!I35),"",'ARAT - Data Entry'!I35)</f>
        <v/>
      </c>
      <c r="I37" s="357" t="str">
        <f>IF(ISBLANK('ARAT - Data Entry'!J35),"",'ARAT - Data Entry'!J35)</f>
        <v/>
      </c>
      <c r="J37" s="357" t="str">
        <f>IF(ISBLANK('ARAT - Data Entry'!K35),"",'ARAT - Data Entry'!K35)</f>
        <v/>
      </c>
      <c r="K37" s="312" t="str">
        <f>IF(ISBLANK('ARAT - Data Entry'!L35),"",'ARAT - Data Entry'!L35)</f>
        <v/>
      </c>
      <c r="L37" s="312" t="str">
        <f>IF(ISBLANK('ARAT - Data Entry'!M35),"",'ARAT - Data Entry'!M35)</f>
        <v/>
      </c>
      <c r="M37" s="312" t="str">
        <f>IF(ISBLANK('ARAT - Data Entry'!N35),"",'ARAT - Data Entry'!N35)</f>
        <v/>
      </c>
      <c r="N37" s="312" t="str">
        <f>IF(ISBLANK('ARAT - Data Entry'!R35),"",'ARAT - Data Entry'!R35)</f>
        <v/>
      </c>
      <c r="O37" s="312" t="str">
        <f>IF(ISBLANK('ARAT - Data Entry'!T35),"",'ARAT - Data Entry'!T35)</f>
        <v/>
      </c>
      <c r="P37" s="298"/>
      <c r="Q37" s="4" t="str">
        <f t="shared" si="0"/>
        <v>No Improved Water Point/System</v>
      </c>
      <c r="R37" s="4" t="str">
        <f t="shared" si="6"/>
        <v>No Improved Water Point/System</v>
      </c>
      <c r="S37" s="5" t="str">
        <f t="shared" si="12"/>
        <v>No Improved Water Point/System</v>
      </c>
      <c r="T37" s="4" t="str">
        <f t="shared" si="13"/>
        <v>New Construction Needed</v>
      </c>
      <c r="U37" s="15">
        <f t="shared" si="7"/>
        <v>0</v>
      </c>
      <c r="V37" s="284"/>
      <c r="W37" s="291" t="str">
        <f t="shared" si="1"/>
        <v>New Construction Needed</v>
      </c>
      <c r="X37" s="292" t="str">
        <f t="shared" si="8"/>
        <v xml:space="preserve"> </v>
      </c>
      <c r="Y37" s="292" t="str">
        <f t="shared" si="9"/>
        <v>Plan For Investment and Construction</v>
      </c>
      <c r="Z37" s="285"/>
      <c r="AA37" s="290" t="str">
        <f t="shared" si="2"/>
        <v xml:space="preserve"> </v>
      </c>
      <c r="AB37" s="290" t="str">
        <f t="shared" si="10"/>
        <v xml:space="preserve"> </v>
      </c>
      <c r="AC37" s="290" t="str">
        <f t="shared" si="3"/>
        <v xml:space="preserve"> </v>
      </c>
      <c r="AD37" s="290" t="str">
        <f t="shared" si="4"/>
        <v xml:space="preserve"> </v>
      </c>
      <c r="AE37" s="290" t="str">
        <f t="shared" si="5"/>
        <v xml:space="preserve"> </v>
      </c>
      <c r="AF37" s="290" t="str">
        <f>IF(CG37=1,'ARAT - Reference Sheet'!$C$11 -(A37-CH37)," ")</f>
        <v xml:space="preserve"> </v>
      </c>
      <c r="AG37" s="290" t="str">
        <f>IF(CI37=1,'ARAT - Reference Sheet'!$C$12-(A37-CJ37)," ")</f>
        <v xml:space="preserve"> </v>
      </c>
      <c r="AH37" s="290" t="str">
        <f>IF(CK37=1,'ARAT - Reference Sheet'!$C$13-(A37-CL37)," ")</f>
        <v xml:space="preserve"> </v>
      </c>
      <c r="AI37" s="290" t="str">
        <f>IF(CM37=1,'ARAT - Reference Sheet'!$C$14-(A37-CN37)," ")</f>
        <v xml:space="preserve"> </v>
      </c>
      <c r="AJ37" s="290" t="str">
        <f>IF(CO37=1,'ARAT - Reference Sheet'!$C$15-(A37-CP37)," ")</f>
        <v xml:space="preserve"> </v>
      </c>
      <c r="AK37" s="290" t="str">
        <f>IF(CQ37=1,'ARAT - Reference Sheet'!$C$16-(A37-CR37)," ")</f>
        <v xml:space="preserve"> </v>
      </c>
      <c r="AL37" s="290" t="str">
        <f>IF(CS37=1,'ARAT - Reference Sheet'!$C$17-(A37-CT37)," ")</f>
        <v xml:space="preserve"> </v>
      </c>
      <c r="AM37" s="290" t="str">
        <f>IF(CU37=1,'ARAT - Reference Sheet'!$C$18-(A37-CV37)," ")</f>
        <v xml:space="preserve"> </v>
      </c>
      <c r="AN37" s="290" t="str">
        <f>IF(CW37=1,'ARAT - Reference Sheet'!$C$19-(A37-CX37)," ")</f>
        <v xml:space="preserve"> </v>
      </c>
      <c r="AO37" s="290" t="str">
        <f>IF(CY37=1,'ARAT - Reference Sheet'!$C$20-(A37-CZ37)," ")</f>
        <v xml:space="preserve"> </v>
      </c>
      <c r="AP37" s="290" t="str">
        <f>IF(DA37=1,'ARAT - Reference Sheet'!$C$21-(A37-DB37)," ")</f>
        <v xml:space="preserve"> </v>
      </c>
      <c r="AQ37" s="290" t="str">
        <f>IF(DC37=1,'ARAT - Reference Sheet'!$C$22-(A37-DD37)," ")</f>
        <v xml:space="preserve"> </v>
      </c>
      <c r="AR37" s="290" t="str">
        <f>IF(DE37=1,'ARAT - Reference Sheet'!$C$23-(A37-DF37)," ")</f>
        <v xml:space="preserve"> </v>
      </c>
      <c r="AS37" s="288"/>
      <c r="AT37" s="313" t="str">
        <f>IF(ISBLANK('ARAT - Data Entry'!X35),"",'ARAT - Data Entry'!X35)</f>
        <v/>
      </c>
      <c r="AU37" s="313" t="str">
        <f>IF(ISBLANK('ARAT - Data Entry'!AA35),"",'ARAT - Data Entry'!AA35)</f>
        <v/>
      </c>
      <c r="AV37" s="313" t="str">
        <f>IF(ISBLANK('ARAT - Data Entry'!AD35),"",'ARAT - Data Entry'!AD35)</f>
        <v/>
      </c>
      <c r="AW37" s="313" t="str">
        <f>IF(ISBLANK('ARAT - Data Entry'!AG35),"",'ARAT - Data Entry'!AG35)</f>
        <v/>
      </c>
      <c r="AX37" s="313" t="str">
        <f>IF(ISBLANK('ARAT - Data Entry'!AJ35),"",'ARAT - Data Entry'!AJ35)</f>
        <v/>
      </c>
      <c r="AY37" s="313" t="str">
        <f>IF(ISBLANK('ARAT - Data Entry'!AM35),"",'ARAT - Data Entry'!AM35)</f>
        <v/>
      </c>
      <c r="AZ37" s="313" t="str">
        <f>IF(ISBLANK('ARAT - Data Entry'!AP35),"",'ARAT - Data Entry'!AP35)</f>
        <v/>
      </c>
      <c r="BA37" s="313" t="str">
        <f>IF(ISBLANK('ARAT - Data Entry'!AS35),"",'ARAT - Data Entry'!AS35)</f>
        <v/>
      </c>
      <c r="BB37" s="313" t="str">
        <f>IF(ISBLANK('ARAT - Data Entry'!AV35),"",'ARAT - Data Entry'!AV35)</f>
        <v/>
      </c>
      <c r="BC37" s="313" t="str">
        <f>IF(ISBLANK('ARAT - Data Entry'!AY35),"",'ARAT - Data Entry'!AY35)</f>
        <v/>
      </c>
      <c r="BD37" s="313" t="str">
        <f>IF(ISBLANK('ARAT - Data Entry'!BB35),"",'ARAT - Data Entry'!BB35)</f>
        <v/>
      </c>
      <c r="BE37" s="313" t="str">
        <f>IF(ISBLANK('ARAT - Data Entry'!BE35),"",'ARAT - Data Entry'!BE35)</f>
        <v/>
      </c>
      <c r="BF37" s="313" t="str">
        <f>IF(ISBLANK('ARAT - Data Entry'!BF35),"",'ARAT - Data Entry'!BF35)</f>
        <v/>
      </c>
      <c r="BG37" s="313" t="str">
        <f>IF(ISBLANK('ARAT - Data Entry'!BK35),"",'ARAT - Data Entry'!BK35)</f>
        <v/>
      </c>
      <c r="BH37" s="313" t="str">
        <f>IF(ISBLANK('ARAT - Data Entry'!BL35),"",'ARAT - Data Entry'!BL35)</f>
        <v/>
      </c>
      <c r="BI37" s="313" t="str">
        <f>IF(ISBLANK('ARAT - Data Entry'!BQ35),"",'ARAT - Data Entry'!BQ35)</f>
        <v/>
      </c>
      <c r="BJ37" s="313" t="str">
        <f>IF(ISBLANK('ARAT - Data Entry'!BR35),"",'ARAT - Data Entry'!BR35)</f>
        <v/>
      </c>
      <c r="BK37" s="313" t="str">
        <f>IF(ISBLANK('ARAT - Data Entry'!BW35),"",'ARAT - Data Entry'!BW35)</f>
        <v/>
      </c>
      <c r="BL37" s="313" t="str">
        <f>IF(ISBLANK('ARAT - Data Entry'!DB35),"",'ARAT - Data Entry'!DB35)</f>
        <v/>
      </c>
      <c r="BM37" s="296"/>
      <c r="BN37" s="290">
        <f>'ARAT - Data Entry'!P35</f>
        <v>0</v>
      </c>
      <c r="BO37" s="290">
        <f>'ARAT - Data Entry'!Q35</f>
        <v>0</v>
      </c>
      <c r="BP37" s="290">
        <f>'ARAT - Data Entry'!S35</f>
        <v>0</v>
      </c>
      <c r="BQ37" s="290">
        <f>'ARAT - Data Entry'!CG35</f>
        <v>0</v>
      </c>
      <c r="BR37" s="290">
        <f>'ARAT - Data Entry'!CU35</f>
        <v>0</v>
      </c>
      <c r="BS37" s="290">
        <f>'ARAT - Data Entry'!CY35</f>
        <v>0</v>
      </c>
      <c r="BT37" s="290">
        <f>'ARAT - Data Entry'!DA35</f>
        <v>0</v>
      </c>
      <c r="BU37" s="290">
        <f t="shared" si="11"/>
        <v>0</v>
      </c>
      <c r="BV37" s="288"/>
      <c r="BW37" s="290" t="str">
        <f>IF(ISBLANK('ARAT - Data Entry'!V35),"",'ARAT - Data Entry'!V35)</f>
        <v/>
      </c>
      <c r="BX37" s="290" t="str">
        <f>IF(ISBLANK('ARAT - Data Entry'!W35),"",'ARAT - Data Entry'!W35)</f>
        <v/>
      </c>
      <c r="BY37" s="290" t="str">
        <f>IF(ISBLANK('ARAT - Data Entry'!Y35),"",'ARAT - Data Entry'!Y35)</f>
        <v/>
      </c>
      <c r="BZ37" s="290" t="str">
        <f>IF(ISBLANK('ARAT - Data Entry'!Z35),"",'ARAT - Data Entry'!Z35)</f>
        <v/>
      </c>
      <c r="CA37" s="290" t="str">
        <f>IF(ISBLANK('ARAT - Data Entry'!AB35),"",'ARAT - Data Entry'!AB35)</f>
        <v/>
      </c>
      <c r="CB37" s="290" t="str">
        <f>IF(ISBLANK('ARAT - Data Entry'!AC35),"",'ARAT - Data Entry'!AC35)</f>
        <v/>
      </c>
      <c r="CC37" s="290" t="str">
        <f>IF(ISBLANK('ARAT - Data Entry'!AE35),"",'ARAT - Data Entry'!AE35)</f>
        <v/>
      </c>
      <c r="CD37" s="290" t="str">
        <f>IF(ISBLANK('ARAT - Data Entry'!AF35),"",'ARAT - Data Entry'!AF35)</f>
        <v/>
      </c>
      <c r="CE37" s="290" t="str">
        <f>IF(ISBLANK('ARAT - Data Entry'!AH35),"",'ARAT - Data Entry'!AH35)</f>
        <v/>
      </c>
      <c r="CF37" s="290" t="str">
        <f>IF(ISBLANK('ARAT - Data Entry'!AI35),"",'ARAT - Data Entry'!AI35)</f>
        <v/>
      </c>
      <c r="CG37" s="290" t="str">
        <f>IF(ISBLANK('ARAT - Data Entry'!AK35),"",'ARAT - Data Entry'!AK35)</f>
        <v/>
      </c>
      <c r="CH37" s="290" t="str">
        <f>IF(ISBLANK('ARAT - Data Entry'!AL35),"",'ARAT - Data Entry'!AL35)</f>
        <v/>
      </c>
      <c r="CI37" s="290" t="str">
        <f>IF(ISBLANK('ARAT - Data Entry'!AN35),"",'ARAT - Data Entry'!AN35)</f>
        <v/>
      </c>
      <c r="CJ37" s="290" t="str">
        <f>IF(ISBLANK('ARAT - Data Entry'!AO35),"",'ARAT - Data Entry'!AO35)</f>
        <v/>
      </c>
      <c r="CK37" s="290" t="str">
        <f>IF(ISBLANK('ARAT - Data Entry'!AQ35),"",'ARAT - Data Entry'!AQ35)</f>
        <v/>
      </c>
      <c r="CL37" s="290" t="str">
        <f>IF(ISBLANK('ARAT - Data Entry'!AR35),"",'ARAT - Data Entry'!AR35)</f>
        <v/>
      </c>
      <c r="CM37" s="290" t="str">
        <f>IF(ISBLANK('ARAT - Data Entry'!AT35),"",'ARAT - Data Entry'!AT35)</f>
        <v/>
      </c>
      <c r="CN37" s="290" t="str">
        <f>IF(ISBLANK('ARAT - Data Entry'!AU35),"",'ARAT - Data Entry'!AU35)</f>
        <v/>
      </c>
      <c r="CO37" s="290" t="str">
        <f>IF(ISBLANK('ARAT - Data Entry'!AW35),"",'ARAT - Data Entry'!AW35)</f>
        <v/>
      </c>
      <c r="CP37" s="290" t="str">
        <f>IF(ISBLANK('ARAT - Data Entry'!AX35),"",'ARAT - Data Entry'!AX35)</f>
        <v/>
      </c>
      <c r="CQ37" s="290" t="str">
        <f>IF(ISBLANK('ARAT - Data Entry'!AZ35),"",'ARAT - Data Entry'!AZ35)</f>
        <v/>
      </c>
      <c r="CR37" s="290" t="str">
        <f>IF(ISBLANK('ARAT - Data Entry'!BA35),"",'ARAT - Data Entry'!BA35)</f>
        <v/>
      </c>
      <c r="CS37" s="290" t="str">
        <f>IF(ISBLANK('ARAT - Data Entry'!BC35),"",'ARAT - Data Entry'!BC35)</f>
        <v/>
      </c>
      <c r="CT37" s="290" t="str">
        <f>IF(ISBLANK('ARAT - Data Entry'!BD35),"",'ARAT - Data Entry'!BD35)</f>
        <v/>
      </c>
      <c r="CU37" s="290" t="str">
        <f>IF(ISBLANK('ARAT - Data Entry'!BF35),"",'ARAT - Data Entry'!BF35)</f>
        <v/>
      </c>
      <c r="CV37" s="290" t="str">
        <f>IF(ISBLANK('ARAT - Data Entry'!BG35),"",'ARAT - Data Entry'!BG35)</f>
        <v/>
      </c>
      <c r="CW37" s="290" t="str">
        <f>IF(ISBLANK('ARAT - Data Entry'!BI35),"",'ARAT - Data Entry'!BI35)</f>
        <v/>
      </c>
      <c r="CX37" s="290" t="str">
        <f>IF(ISBLANK('ARAT - Data Entry'!BJ35),"",'ARAT - Data Entry'!BJ35)</f>
        <v/>
      </c>
      <c r="CY37" s="290" t="str">
        <f>IF(ISBLANK('ARAT - Data Entry'!BL35),"",'ARAT - Data Entry'!BL35)</f>
        <v/>
      </c>
      <c r="CZ37" s="290" t="str">
        <f>IF(ISBLANK('ARAT - Data Entry'!BM35),"",'ARAT - Data Entry'!BM35)</f>
        <v/>
      </c>
      <c r="DA37" s="290" t="str">
        <f>IF(ISBLANK('ARAT - Data Entry'!BO35),"",'ARAT - Data Entry'!BO35)</f>
        <v/>
      </c>
      <c r="DB37" s="290" t="str">
        <f>IF(ISBLANK('ARAT - Data Entry'!BP35),"",'ARAT - Data Entry'!BP35)</f>
        <v/>
      </c>
      <c r="DC37" s="290" t="str">
        <f>IF(ISBLANK('ARAT - Data Entry'!BR35),"",'ARAT - Data Entry'!BR35)</f>
        <v/>
      </c>
      <c r="DD37" s="290" t="str">
        <f>IF(ISBLANK('ARAT - Data Entry'!BS35),"",'ARAT - Data Entry'!BS35)</f>
        <v/>
      </c>
      <c r="DE37" s="290" t="str">
        <f>IF(ISBLANK('ARAT - Data Entry'!BU35),"",'ARAT - Data Entry'!BU35)</f>
        <v/>
      </c>
      <c r="DF37" s="290" t="str">
        <f>IF(ISBLANK('ARAT - Data Entry'!BV35),"",'ARAT - Data Entry'!BV35)</f>
        <v/>
      </c>
      <c r="DG37" s="290" t="str">
        <f>IF(ISBLANK('ARAT - Data Entry'!CZ35),"",'ARAT - Data Entry'!CZ35)</f>
        <v/>
      </c>
    </row>
    <row r="38" spans="1:111" x14ac:dyDescent="0.25">
      <c r="A38" s="312" t="str">
        <f>IF(ISBLANK('ARAT - Data Entry'!A36),"",'ARAT - Data Entry'!A36)</f>
        <v/>
      </c>
      <c r="B38" s="312" t="str">
        <f>IF(ISBLANK('ARAT - Data Entry'!C36),"",'ARAT - Data Entry'!C36)</f>
        <v/>
      </c>
      <c r="C38" s="357" t="str">
        <f>IF(ISBLANK('ARAT - Data Entry'!D36),"",'ARAT - Data Entry'!D36)</f>
        <v/>
      </c>
      <c r="D38" s="357" t="str">
        <f>IF(ISBLANK('ARAT - Data Entry'!E36),"",'ARAT - Data Entry'!E36)</f>
        <v/>
      </c>
      <c r="E38" s="357" t="str">
        <f>IF(ISBLANK('ARAT - Data Entry'!F36),"",'ARAT - Data Entry'!F36)</f>
        <v/>
      </c>
      <c r="F38" s="357" t="str">
        <f>IF(ISBLANK('ARAT - Data Entry'!G36),"",'ARAT - Data Entry'!G36)</f>
        <v/>
      </c>
      <c r="G38" s="357" t="str">
        <f>IF(ISBLANK('ARAT - Data Entry'!H36),"",'ARAT - Data Entry'!H36)</f>
        <v/>
      </c>
      <c r="H38" s="357" t="str">
        <f>IF(ISBLANK('ARAT - Data Entry'!I36),"",'ARAT - Data Entry'!I36)</f>
        <v/>
      </c>
      <c r="I38" s="357" t="str">
        <f>IF(ISBLANK('ARAT - Data Entry'!J36),"",'ARAT - Data Entry'!J36)</f>
        <v/>
      </c>
      <c r="J38" s="357" t="str">
        <f>IF(ISBLANK('ARAT - Data Entry'!K36),"",'ARAT - Data Entry'!K36)</f>
        <v/>
      </c>
      <c r="K38" s="312" t="str">
        <f>IF(ISBLANK('ARAT - Data Entry'!L36),"",'ARAT - Data Entry'!L36)</f>
        <v/>
      </c>
      <c r="L38" s="312" t="str">
        <f>IF(ISBLANK('ARAT - Data Entry'!M36),"",'ARAT - Data Entry'!M36)</f>
        <v/>
      </c>
      <c r="M38" s="312" t="str">
        <f>IF(ISBLANK('ARAT - Data Entry'!N36),"",'ARAT - Data Entry'!N36)</f>
        <v/>
      </c>
      <c r="N38" s="312" t="str">
        <f>IF(ISBLANK('ARAT - Data Entry'!R36),"",'ARAT - Data Entry'!R36)</f>
        <v/>
      </c>
      <c r="O38" s="312" t="str">
        <f>IF(ISBLANK('ARAT - Data Entry'!T36),"",'ARAT - Data Entry'!T36)</f>
        <v/>
      </c>
      <c r="P38" s="298"/>
      <c r="Q38" s="4" t="str">
        <f t="shared" si="0"/>
        <v>No Improved Water Point/System</v>
      </c>
      <c r="R38" s="4" t="str">
        <f t="shared" si="6"/>
        <v>No Improved Water Point/System</v>
      </c>
      <c r="S38" s="5" t="str">
        <f t="shared" si="12"/>
        <v>No Improved Water Point/System</v>
      </c>
      <c r="T38" s="4" t="str">
        <f t="shared" si="13"/>
        <v>New Construction Needed</v>
      </c>
      <c r="U38" s="15">
        <f t="shared" si="7"/>
        <v>0</v>
      </c>
      <c r="V38" s="284"/>
      <c r="W38" s="291" t="str">
        <f t="shared" si="1"/>
        <v>New Construction Needed</v>
      </c>
      <c r="X38" s="292" t="str">
        <f t="shared" si="8"/>
        <v xml:space="preserve"> </v>
      </c>
      <c r="Y38" s="292" t="str">
        <f t="shared" si="9"/>
        <v>Plan For Investment and Construction</v>
      </c>
      <c r="Z38" s="285"/>
      <c r="AA38" s="290" t="str">
        <f t="shared" si="2"/>
        <v xml:space="preserve"> </v>
      </c>
      <c r="AB38" s="290" t="str">
        <f t="shared" si="10"/>
        <v xml:space="preserve"> </v>
      </c>
      <c r="AC38" s="290" t="str">
        <f t="shared" si="3"/>
        <v xml:space="preserve"> </v>
      </c>
      <c r="AD38" s="290" t="str">
        <f t="shared" si="4"/>
        <v xml:space="preserve"> </v>
      </c>
      <c r="AE38" s="290" t="str">
        <f t="shared" si="5"/>
        <v xml:space="preserve"> </v>
      </c>
      <c r="AF38" s="290" t="str">
        <f>IF(CG38=1,'ARAT - Reference Sheet'!$C$11 -(A38-CH38)," ")</f>
        <v xml:space="preserve"> </v>
      </c>
      <c r="AG38" s="290" t="str">
        <f>IF(CI38=1,'ARAT - Reference Sheet'!$C$12-(A38-CJ38)," ")</f>
        <v xml:space="preserve"> </v>
      </c>
      <c r="AH38" s="290" t="str">
        <f>IF(CK38=1,'ARAT - Reference Sheet'!$C$13-(A38-CL38)," ")</f>
        <v xml:space="preserve"> </v>
      </c>
      <c r="AI38" s="290" t="str">
        <f>IF(CM38=1,'ARAT - Reference Sheet'!$C$14-(A38-CN38)," ")</f>
        <v xml:space="preserve"> </v>
      </c>
      <c r="AJ38" s="290" t="str">
        <f>IF(CO38=1,'ARAT - Reference Sheet'!$C$15-(A38-CP38)," ")</f>
        <v xml:space="preserve"> </v>
      </c>
      <c r="AK38" s="290" t="str">
        <f>IF(CQ38=1,'ARAT - Reference Sheet'!$C$16-(A38-CR38)," ")</f>
        <v xml:space="preserve"> </v>
      </c>
      <c r="AL38" s="290" t="str">
        <f>IF(CS38=1,'ARAT - Reference Sheet'!$C$17-(A38-CT38)," ")</f>
        <v xml:space="preserve"> </v>
      </c>
      <c r="AM38" s="290" t="str">
        <f>IF(CU38=1,'ARAT - Reference Sheet'!$C$18-(A38-CV38)," ")</f>
        <v xml:space="preserve"> </v>
      </c>
      <c r="AN38" s="290" t="str">
        <f>IF(CW38=1,'ARAT - Reference Sheet'!$C$19-(A38-CX38)," ")</f>
        <v xml:space="preserve"> </v>
      </c>
      <c r="AO38" s="290" t="str">
        <f>IF(CY38=1,'ARAT - Reference Sheet'!$C$20-(A38-CZ38)," ")</f>
        <v xml:space="preserve"> </v>
      </c>
      <c r="AP38" s="290" t="str">
        <f>IF(DA38=1,'ARAT - Reference Sheet'!$C$21-(A38-DB38)," ")</f>
        <v xml:space="preserve"> </v>
      </c>
      <c r="AQ38" s="290" t="str">
        <f>IF(DC38=1,'ARAT - Reference Sheet'!$C$22-(A38-DD38)," ")</f>
        <v xml:space="preserve"> </v>
      </c>
      <c r="AR38" s="290" t="str">
        <f>IF(DE38=1,'ARAT - Reference Sheet'!$C$23-(A38-DF38)," ")</f>
        <v xml:space="preserve"> </v>
      </c>
      <c r="AS38" s="288"/>
      <c r="AT38" s="313" t="str">
        <f>IF(ISBLANK('ARAT - Data Entry'!X36),"",'ARAT - Data Entry'!X36)</f>
        <v/>
      </c>
      <c r="AU38" s="313" t="str">
        <f>IF(ISBLANK('ARAT - Data Entry'!AA36),"",'ARAT - Data Entry'!AA36)</f>
        <v/>
      </c>
      <c r="AV38" s="313" t="str">
        <f>IF(ISBLANK('ARAT - Data Entry'!AD36),"",'ARAT - Data Entry'!AD36)</f>
        <v/>
      </c>
      <c r="AW38" s="313" t="str">
        <f>IF(ISBLANK('ARAT - Data Entry'!AG36),"",'ARAT - Data Entry'!AG36)</f>
        <v/>
      </c>
      <c r="AX38" s="313" t="str">
        <f>IF(ISBLANK('ARAT - Data Entry'!AJ36),"",'ARAT - Data Entry'!AJ36)</f>
        <v/>
      </c>
      <c r="AY38" s="313" t="str">
        <f>IF(ISBLANK('ARAT - Data Entry'!AM36),"",'ARAT - Data Entry'!AM36)</f>
        <v/>
      </c>
      <c r="AZ38" s="313" t="str">
        <f>IF(ISBLANK('ARAT - Data Entry'!AP36),"",'ARAT - Data Entry'!AP36)</f>
        <v/>
      </c>
      <c r="BA38" s="313" t="str">
        <f>IF(ISBLANK('ARAT - Data Entry'!AS36),"",'ARAT - Data Entry'!AS36)</f>
        <v/>
      </c>
      <c r="BB38" s="313" t="str">
        <f>IF(ISBLANK('ARAT - Data Entry'!AV36),"",'ARAT - Data Entry'!AV36)</f>
        <v/>
      </c>
      <c r="BC38" s="313" t="str">
        <f>IF(ISBLANK('ARAT - Data Entry'!AY36),"",'ARAT - Data Entry'!AY36)</f>
        <v/>
      </c>
      <c r="BD38" s="313" t="str">
        <f>IF(ISBLANK('ARAT - Data Entry'!BB36),"",'ARAT - Data Entry'!BB36)</f>
        <v/>
      </c>
      <c r="BE38" s="313" t="str">
        <f>IF(ISBLANK('ARAT - Data Entry'!BE36),"",'ARAT - Data Entry'!BE36)</f>
        <v/>
      </c>
      <c r="BF38" s="313" t="str">
        <f>IF(ISBLANK('ARAT - Data Entry'!BF36),"",'ARAT - Data Entry'!BF36)</f>
        <v/>
      </c>
      <c r="BG38" s="313" t="str">
        <f>IF(ISBLANK('ARAT - Data Entry'!BK36),"",'ARAT - Data Entry'!BK36)</f>
        <v/>
      </c>
      <c r="BH38" s="313" t="str">
        <f>IF(ISBLANK('ARAT - Data Entry'!BL36),"",'ARAT - Data Entry'!BL36)</f>
        <v/>
      </c>
      <c r="BI38" s="313" t="str">
        <f>IF(ISBLANK('ARAT - Data Entry'!BQ36),"",'ARAT - Data Entry'!BQ36)</f>
        <v/>
      </c>
      <c r="BJ38" s="313" t="str">
        <f>IF(ISBLANK('ARAT - Data Entry'!BR36),"",'ARAT - Data Entry'!BR36)</f>
        <v/>
      </c>
      <c r="BK38" s="313" t="str">
        <f>IF(ISBLANK('ARAT - Data Entry'!BW36),"",'ARAT - Data Entry'!BW36)</f>
        <v/>
      </c>
      <c r="BL38" s="313" t="str">
        <f>IF(ISBLANK('ARAT - Data Entry'!DB36),"",'ARAT - Data Entry'!DB36)</f>
        <v/>
      </c>
      <c r="BM38" s="296"/>
      <c r="BN38" s="290">
        <f>'ARAT - Data Entry'!P36</f>
        <v>0</v>
      </c>
      <c r="BO38" s="290">
        <f>'ARAT - Data Entry'!Q36</f>
        <v>0</v>
      </c>
      <c r="BP38" s="290">
        <f>'ARAT - Data Entry'!S36</f>
        <v>0</v>
      </c>
      <c r="BQ38" s="290">
        <f>'ARAT - Data Entry'!CG36</f>
        <v>0</v>
      </c>
      <c r="BR38" s="290">
        <f>'ARAT - Data Entry'!CU36</f>
        <v>0</v>
      </c>
      <c r="BS38" s="290">
        <f>'ARAT - Data Entry'!CY36</f>
        <v>0</v>
      </c>
      <c r="BT38" s="290">
        <f>'ARAT - Data Entry'!DA36</f>
        <v>0</v>
      </c>
      <c r="BU38" s="290">
        <f t="shared" si="11"/>
        <v>0</v>
      </c>
      <c r="BV38" s="288"/>
      <c r="BW38" s="290" t="str">
        <f>IF(ISBLANK('ARAT - Data Entry'!V36),"",'ARAT - Data Entry'!V36)</f>
        <v/>
      </c>
      <c r="BX38" s="290" t="str">
        <f>IF(ISBLANK('ARAT - Data Entry'!W36),"",'ARAT - Data Entry'!W36)</f>
        <v/>
      </c>
      <c r="BY38" s="290" t="str">
        <f>IF(ISBLANK('ARAT - Data Entry'!Y36),"",'ARAT - Data Entry'!Y36)</f>
        <v/>
      </c>
      <c r="BZ38" s="290" t="str">
        <f>IF(ISBLANK('ARAT - Data Entry'!Z36),"",'ARAT - Data Entry'!Z36)</f>
        <v/>
      </c>
      <c r="CA38" s="290" t="str">
        <f>IF(ISBLANK('ARAT - Data Entry'!AB36),"",'ARAT - Data Entry'!AB36)</f>
        <v/>
      </c>
      <c r="CB38" s="290" t="str">
        <f>IF(ISBLANK('ARAT - Data Entry'!AC36),"",'ARAT - Data Entry'!AC36)</f>
        <v/>
      </c>
      <c r="CC38" s="290" t="str">
        <f>IF(ISBLANK('ARAT - Data Entry'!AE36),"",'ARAT - Data Entry'!AE36)</f>
        <v/>
      </c>
      <c r="CD38" s="290" t="str">
        <f>IF(ISBLANK('ARAT - Data Entry'!AF36),"",'ARAT - Data Entry'!AF36)</f>
        <v/>
      </c>
      <c r="CE38" s="290" t="str">
        <f>IF(ISBLANK('ARAT - Data Entry'!AH36),"",'ARAT - Data Entry'!AH36)</f>
        <v/>
      </c>
      <c r="CF38" s="290" t="str">
        <f>IF(ISBLANK('ARAT - Data Entry'!AI36),"",'ARAT - Data Entry'!AI36)</f>
        <v/>
      </c>
      <c r="CG38" s="290" t="str">
        <f>IF(ISBLANK('ARAT - Data Entry'!AK36),"",'ARAT - Data Entry'!AK36)</f>
        <v/>
      </c>
      <c r="CH38" s="290" t="str">
        <f>IF(ISBLANK('ARAT - Data Entry'!AL36),"",'ARAT - Data Entry'!AL36)</f>
        <v/>
      </c>
      <c r="CI38" s="290" t="str">
        <f>IF(ISBLANK('ARAT - Data Entry'!AN36),"",'ARAT - Data Entry'!AN36)</f>
        <v/>
      </c>
      <c r="CJ38" s="290" t="str">
        <f>IF(ISBLANK('ARAT - Data Entry'!AO36),"",'ARAT - Data Entry'!AO36)</f>
        <v/>
      </c>
      <c r="CK38" s="290" t="str">
        <f>IF(ISBLANK('ARAT - Data Entry'!AQ36),"",'ARAT - Data Entry'!AQ36)</f>
        <v/>
      </c>
      <c r="CL38" s="290" t="str">
        <f>IF(ISBLANK('ARAT - Data Entry'!AR36),"",'ARAT - Data Entry'!AR36)</f>
        <v/>
      </c>
      <c r="CM38" s="290" t="str">
        <f>IF(ISBLANK('ARAT - Data Entry'!AT36),"",'ARAT - Data Entry'!AT36)</f>
        <v/>
      </c>
      <c r="CN38" s="290" t="str">
        <f>IF(ISBLANK('ARAT - Data Entry'!AU36),"",'ARAT - Data Entry'!AU36)</f>
        <v/>
      </c>
      <c r="CO38" s="290" t="str">
        <f>IF(ISBLANK('ARAT - Data Entry'!AW36),"",'ARAT - Data Entry'!AW36)</f>
        <v/>
      </c>
      <c r="CP38" s="290" t="str">
        <f>IF(ISBLANK('ARAT - Data Entry'!AX36),"",'ARAT - Data Entry'!AX36)</f>
        <v/>
      </c>
      <c r="CQ38" s="290" t="str">
        <f>IF(ISBLANK('ARAT - Data Entry'!AZ36),"",'ARAT - Data Entry'!AZ36)</f>
        <v/>
      </c>
      <c r="CR38" s="290" t="str">
        <f>IF(ISBLANK('ARAT - Data Entry'!BA36),"",'ARAT - Data Entry'!BA36)</f>
        <v/>
      </c>
      <c r="CS38" s="290" t="str">
        <f>IF(ISBLANK('ARAT - Data Entry'!BC36),"",'ARAT - Data Entry'!BC36)</f>
        <v/>
      </c>
      <c r="CT38" s="290" t="str">
        <f>IF(ISBLANK('ARAT - Data Entry'!BD36),"",'ARAT - Data Entry'!BD36)</f>
        <v/>
      </c>
      <c r="CU38" s="290" t="str">
        <f>IF(ISBLANK('ARAT - Data Entry'!BF36),"",'ARAT - Data Entry'!BF36)</f>
        <v/>
      </c>
      <c r="CV38" s="290" t="str">
        <f>IF(ISBLANK('ARAT - Data Entry'!BG36),"",'ARAT - Data Entry'!BG36)</f>
        <v/>
      </c>
      <c r="CW38" s="290" t="str">
        <f>IF(ISBLANK('ARAT - Data Entry'!BI36),"",'ARAT - Data Entry'!BI36)</f>
        <v/>
      </c>
      <c r="CX38" s="290" t="str">
        <f>IF(ISBLANK('ARAT - Data Entry'!BJ36),"",'ARAT - Data Entry'!BJ36)</f>
        <v/>
      </c>
      <c r="CY38" s="290" t="str">
        <f>IF(ISBLANK('ARAT - Data Entry'!BL36),"",'ARAT - Data Entry'!BL36)</f>
        <v/>
      </c>
      <c r="CZ38" s="290" t="str">
        <f>IF(ISBLANK('ARAT - Data Entry'!BM36),"",'ARAT - Data Entry'!BM36)</f>
        <v/>
      </c>
      <c r="DA38" s="290" t="str">
        <f>IF(ISBLANK('ARAT - Data Entry'!BO36),"",'ARAT - Data Entry'!BO36)</f>
        <v/>
      </c>
      <c r="DB38" s="290" t="str">
        <f>IF(ISBLANK('ARAT - Data Entry'!BP36),"",'ARAT - Data Entry'!BP36)</f>
        <v/>
      </c>
      <c r="DC38" s="290" t="str">
        <f>IF(ISBLANK('ARAT - Data Entry'!BR36),"",'ARAT - Data Entry'!BR36)</f>
        <v/>
      </c>
      <c r="DD38" s="290" t="str">
        <f>IF(ISBLANK('ARAT - Data Entry'!BS36),"",'ARAT - Data Entry'!BS36)</f>
        <v/>
      </c>
      <c r="DE38" s="290" t="str">
        <f>IF(ISBLANK('ARAT - Data Entry'!BU36),"",'ARAT - Data Entry'!BU36)</f>
        <v/>
      </c>
      <c r="DF38" s="290" t="str">
        <f>IF(ISBLANK('ARAT - Data Entry'!BV36),"",'ARAT - Data Entry'!BV36)</f>
        <v/>
      </c>
      <c r="DG38" s="290" t="str">
        <f>IF(ISBLANK('ARAT - Data Entry'!CZ36),"",'ARAT - Data Entry'!CZ36)</f>
        <v/>
      </c>
    </row>
    <row r="39" spans="1:111" x14ac:dyDescent="0.25">
      <c r="A39" s="312" t="str">
        <f>IF(ISBLANK('ARAT - Data Entry'!A37),"",'ARAT - Data Entry'!A37)</f>
        <v/>
      </c>
      <c r="B39" s="312" t="str">
        <f>IF(ISBLANK('ARAT - Data Entry'!C37),"",'ARAT - Data Entry'!C37)</f>
        <v/>
      </c>
      <c r="C39" s="357" t="str">
        <f>IF(ISBLANK('ARAT - Data Entry'!D37),"",'ARAT - Data Entry'!D37)</f>
        <v/>
      </c>
      <c r="D39" s="357" t="str">
        <f>IF(ISBLANK('ARAT - Data Entry'!E37),"",'ARAT - Data Entry'!E37)</f>
        <v/>
      </c>
      <c r="E39" s="357" t="str">
        <f>IF(ISBLANK('ARAT - Data Entry'!F37),"",'ARAT - Data Entry'!F37)</f>
        <v/>
      </c>
      <c r="F39" s="357" t="str">
        <f>IF(ISBLANK('ARAT - Data Entry'!G37),"",'ARAT - Data Entry'!G37)</f>
        <v/>
      </c>
      <c r="G39" s="357" t="str">
        <f>IF(ISBLANK('ARAT - Data Entry'!H37),"",'ARAT - Data Entry'!H37)</f>
        <v/>
      </c>
      <c r="H39" s="357" t="str">
        <f>IF(ISBLANK('ARAT - Data Entry'!I37),"",'ARAT - Data Entry'!I37)</f>
        <v/>
      </c>
      <c r="I39" s="357" t="str">
        <f>IF(ISBLANK('ARAT - Data Entry'!J37),"",'ARAT - Data Entry'!J37)</f>
        <v/>
      </c>
      <c r="J39" s="357" t="str">
        <f>IF(ISBLANK('ARAT - Data Entry'!K37),"",'ARAT - Data Entry'!K37)</f>
        <v/>
      </c>
      <c r="K39" s="312" t="str">
        <f>IF(ISBLANK('ARAT - Data Entry'!L37),"",'ARAT - Data Entry'!L37)</f>
        <v/>
      </c>
      <c r="L39" s="312" t="str">
        <f>IF(ISBLANK('ARAT - Data Entry'!M37),"",'ARAT - Data Entry'!M37)</f>
        <v/>
      </c>
      <c r="M39" s="312" t="str">
        <f>IF(ISBLANK('ARAT - Data Entry'!N37),"",'ARAT - Data Entry'!N37)</f>
        <v/>
      </c>
      <c r="N39" s="312" t="str">
        <f>IF(ISBLANK('ARAT - Data Entry'!R37),"",'ARAT - Data Entry'!R37)</f>
        <v/>
      </c>
      <c r="O39" s="312" t="str">
        <f>IF(ISBLANK('ARAT - Data Entry'!T37),"",'ARAT - Data Entry'!T37)</f>
        <v/>
      </c>
      <c r="P39" s="298"/>
      <c r="Q39" s="4" t="str">
        <f t="shared" si="0"/>
        <v>No Improved Water Point/System</v>
      </c>
      <c r="R39" s="4" t="str">
        <f t="shared" si="6"/>
        <v>No Improved Water Point/System</v>
      </c>
      <c r="S39" s="5" t="str">
        <f t="shared" si="12"/>
        <v>No Improved Water Point/System</v>
      </c>
      <c r="T39" s="4" t="str">
        <f t="shared" si="13"/>
        <v>New Construction Needed</v>
      </c>
      <c r="U39" s="15">
        <f t="shared" si="7"/>
        <v>0</v>
      </c>
      <c r="V39" s="284"/>
      <c r="W39" s="291" t="str">
        <f t="shared" ref="W39:W70" si="14">IF(T39="New Construction Needed","New Construction Needed",IF(T39="High Priority","Major Repairs or Replace System",IF(BL39="3","Major Repairs or Replace System",IF(BL39="2","Major Repairs or Replace System",IF(Q39="Medium Risk","Consider Replacing Aging Components",IF(Q39="High Risk","Consider Replacing Aging Components",IF(AT39="2","Repair or Replace Components",IF(AU39="2","Repair or Replace Components",IF(AV39="2","Repair or Replace Components",IF(AW39="2","Repair or Replace Components",IF(AX39="2","Repair or Replace Components",IF(AT39="3","Repair or Replace Components",IF(AU39="3","Repair or Replace Components",IF(AV39="3","Repair or Replace Components",IF(AW39="3","Repair or Replace Components",IF(AX39="3","Repair or Replace Components","Perform Routine Preventative Maintenance"))))))))))))))))</f>
        <v>New Construction Needed</v>
      </c>
      <c r="X39" s="292" t="str">
        <f t="shared" si="8"/>
        <v xml:space="preserve"> </v>
      </c>
      <c r="Y39" s="292" t="str">
        <f t="shared" si="9"/>
        <v>Plan For Investment and Construction</v>
      </c>
      <c r="Z39" s="285"/>
      <c r="AA39" s="290" t="str">
        <f t="shared" ref="AA39:AA70" si="15">IF(BW39=1,Reference_Spring_Protection-(A39-BX39)," ")</f>
        <v xml:space="preserve"> </v>
      </c>
      <c r="AB39" s="290" t="str">
        <f t="shared" ref="AB39:AB70" si="16">IF(BY39=1,Reference_Taps-(A39-BZ39)," ")</f>
        <v xml:space="preserve"> </v>
      </c>
      <c r="AC39" s="290" t="str">
        <f t="shared" ref="AC39:AC70" si="17">IF(CA39=1,Reference_Well-(A39-CB39)," ")</f>
        <v xml:space="preserve"> </v>
      </c>
      <c r="AD39" s="290" t="str">
        <f t="shared" ref="AD39:AD70" si="18">IF(CC39=1,Reference_Pump-(A39-CD39)," ")</f>
        <v xml:space="preserve"> </v>
      </c>
      <c r="AE39" s="290" t="str">
        <f t="shared" ref="AE39:AE70" si="19">IF(CE39=1,Reference_Apron-(A39-CF39)," ")</f>
        <v xml:space="preserve"> </v>
      </c>
      <c r="AF39" s="290" t="str">
        <f>IF(CG39=1,'ARAT - Reference Sheet'!$C$11 -(A39-CH39)," ")</f>
        <v xml:space="preserve"> </v>
      </c>
      <c r="AG39" s="290" t="str">
        <f>IF(CI39=1,'ARAT - Reference Sheet'!$C$12-(A39-CJ39)," ")</f>
        <v xml:space="preserve"> </v>
      </c>
      <c r="AH39" s="290" t="str">
        <f>IF(CK39=1,'ARAT - Reference Sheet'!$C$13-(A39-CL39)," ")</f>
        <v xml:space="preserve"> </v>
      </c>
      <c r="AI39" s="290" t="str">
        <f>IF(CM39=1,'ARAT - Reference Sheet'!$C$14-(A39-CN39)," ")</f>
        <v xml:space="preserve"> </v>
      </c>
      <c r="AJ39" s="290" t="str">
        <f>IF(CO39=1,'ARAT - Reference Sheet'!$C$15-(A39-CP39)," ")</f>
        <v xml:space="preserve"> </v>
      </c>
      <c r="AK39" s="290" t="str">
        <f>IF(CQ39=1,'ARAT - Reference Sheet'!$C$16-(A39-CR39)," ")</f>
        <v xml:space="preserve"> </v>
      </c>
      <c r="AL39" s="290" t="str">
        <f>IF(CS39=1,'ARAT - Reference Sheet'!$C$17-(A39-CT39)," ")</f>
        <v xml:space="preserve"> </v>
      </c>
      <c r="AM39" s="290" t="str">
        <f>IF(CU39=1,'ARAT - Reference Sheet'!$C$18-(A39-CV39)," ")</f>
        <v xml:space="preserve"> </v>
      </c>
      <c r="AN39" s="290" t="str">
        <f>IF(CW39=1,'ARAT - Reference Sheet'!$C$19-(A39-CX39)," ")</f>
        <v xml:space="preserve"> </v>
      </c>
      <c r="AO39" s="290" t="str">
        <f>IF(CY39=1,'ARAT - Reference Sheet'!$C$20-(A39-CZ39)," ")</f>
        <v xml:space="preserve"> </v>
      </c>
      <c r="AP39" s="290" t="str">
        <f>IF(DA39=1,'ARAT - Reference Sheet'!$C$21-(A39-DB39)," ")</f>
        <v xml:space="preserve"> </v>
      </c>
      <c r="AQ39" s="290" t="str">
        <f>IF(DC39=1,'ARAT - Reference Sheet'!$C$22-(A39-DD39)," ")</f>
        <v xml:space="preserve"> </v>
      </c>
      <c r="AR39" s="290" t="str">
        <f>IF(DE39=1,'ARAT - Reference Sheet'!$C$23-(A39-DF39)," ")</f>
        <v xml:space="preserve"> </v>
      </c>
      <c r="AS39" s="288"/>
      <c r="AT39" s="313" t="str">
        <f>IF(ISBLANK('ARAT - Data Entry'!X37),"",'ARAT - Data Entry'!X37)</f>
        <v/>
      </c>
      <c r="AU39" s="313" t="str">
        <f>IF(ISBLANK('ARAT - Data Entry'!AA37),"",'ARAT - Data Entry'!AA37)</f>
        <v/>
      </c>
      <c r="AV39" s="313" t="str">
        <f>IF(ISBLANK('ARAT - Data Entry'!AD37),"",'ARAT - Data Entry'!AD37)</f>
        <v/>
      </c>
      <c r="AW39" s="313" t="str">
        <f>IF(ISBLANK('ARAT - Data Entry'!AG37),"",'ARAT - Data Entry'!AG37)</f>
        <v/>
      </c>
      <c r="AX39" s="313" t="str">
        <f>IF(ISBLANK('ARAT - Data Entry'!AJ37),"",'ARAT - Data Entry'!AJ37)</f>
        <v/>
      </c>
      <c r="AY39" s="313" t="str">
        <f>IF(ISBLANK('ARAT - Data Entry'!AM37),"",'ARAT - Data Entry'!AM37)</f>
        <v/>
      </c>
      <c r="AZ39" s="313" t="str">
        <f>IF(ISBLANK('ARAT - Data Entry'!AP37),"",'ARAT - Data Entry'!AP37)</f>
        <v/>
      </c>
      <c r="BA39" s="313" t="str">
        <f>IF(ISBLANK('ARAT - Data Entry'!AS37),"",'ARAT - Data Entry'!AS37)</f>
        <v/>
      </c>
      <c r="BB39" s="313" t="str">
        <f>IF(ISBLANK('ARAT - Data Entry'!AV37),"",'ARAT - Data Entry'!AV37)</f>
        <v/>
      </c>
      <c r="BC39" s="313" t="str">
        <f>IF(ISBLANK('ARAT - Data Entry'!AY37),"",'ARAT - Data Entry'!AY37)</f>
        <v/>
      </c>
      <c r="BD39" s="313" t="str">
        <f>IF(ISBLANK('ARAT - Data Entry'!BB37),"",'ARAT - Data Entry'!BB37)</f>
        <v/>
      </c>
      <c r="BE39" s="313" t="str">
        <f>IF(ISBLANK('ARAT - Data Entry'!BE37),"",'ARAT - Data Entry'!BE37)</f>
        <v/>
      </c>
      <c r="BF39" s="313" t="str">
        <f>IF(ISBLANK('ARAT - Data Entry'!BF37),"",'ARAT - Data Entry'!BF37)</f>
        <v/>
      </c>
      <c r="BG39" s="313" t="str">
        <f>IF(ISBLANK('ARAT - Data Entry'!BK37),"",'ARAT - Data Entry'!BK37)</f>
        <v/>
      </c>
      <c r="BH39" s="313" t="str">
        <f>IF(ISBLANK('ARAT - Data Entry'!BL37),"",'ARAT - Data Entry'!BL37)</f>
        <v/>
      </c>
      <c r="BI39" s="313" t="str">
        <f>IF(ISBLANK('ARAT - Data Entry'!BQ37),"",'ARAT - Data Entry'!BQ37)</f>
        <v/>
      </c>
      <c r="BJ39" s="313" t="str">
        <f>IF(ISBLANK('ARAT - Data Entry'!BR37),"",'ARAT - Data Entry'!BR37)</f>
        <v/>
      </c>
      <c r="BK39" s="313" t="str">
        <f>IF(ISBLANK('ARAT - Data Entry'!BW37),"",'ARAT - Data Entry'!BW37)</f>
        <v/>
      </c>
      <c r="BL39" s="313" t="str">
        <f>IF(ISBLANK('ARAT - Data Entry'!DB37),"",'ARAT - Data Entry'!DB37)</f>
        <v/>
      </c>
      <c r="BM39" s="296"/>
      <c r="BN39" s="290">
        <f>'ARAT - Data Entry'!P37</f>
        <v>0</v>
      </c>
      <c r="BO39" s="290">
        <f>'ARAT - Data Entry'!Q37</f>
        <v>0</v>
      </c>
      <c r="BP39" s="290">
        <f>'ARAT - Data Entry'!S37</f>
        <v>0</v>
      </c>
      <c r="BQ39" s="290">
        <f>'ARAT - Data Entry'!CG37</f>
        <v>0</v>
      </c>
      <c r="BR39" s="290">
        <f>'ARAT - Data Entry'!CU37</f>
        <v>0</v>
      </c>
      <c r="BS39" s="290">
        <f>'ARAT - Data Entry'!CY37</f>
        <v>0</v>
      </c>
      <c r="BT39" s="290">
        <f>'ARAT - Data Entry'!DA37</f>
        <v>0</v>
      </c>
      <c r="BU39" s="290">
        <f t="shared" si="11"/>
        <v>0</v>
      </c>
      <c r="BV39" s="288"/>
      <c r="BW39" s="290" t="str">
        <f>IF(ISBLANK('ARAT - Data Entry'!V37),"",'ARAT - Data Entry'!V37)</f>
        <v/>
      </c>
      <c r="BX39" s="290" t="str">
        <f>IF(ISBLANK('ARAT - Data Entry'!W37),"",'ARAT - Data Entry'!W37)</f>
        <v/>
      </c>
      <c r="BY39" s="290" t="str">
        <f>IF(ISBLANK('ARAT - Data Entry'!Y37),"",'ARAT - Data Entry'!Y37)</f>
        <v/>
      </c>
      <c r="BZ39" s="290" t="str">
        <f>IF(ISBLANK('ARAT - Data Entry'!Z37),"",'ARAT - Data Entry'!Z37)</f>
        <v/>
      </c>
      <c r="CA39" s="290" t="str">
        <f>IF(ISBLANK('ARAT - Data Entry'!AB37),"",'ARAT - Data Entry'!AB37)</f>
        <v/>
      </c>
      <c r="CB39" s="290" t="str">
        <f>IF(ISBLANK('ARAT - Data Entry'!AC37),"",'ARAT - Data Entry'!AC37)</f>
        <v/>
      </c>
      <c r="CC39" s="290" t="str">
        <f>IF(ISBLANK('ARAT - Data Entry'!AE37),"",'ARAT - Data Entry'!AE37)</f>
        <v/>
      </c>
      <c r="CD39" s="290" t="str">
        <f>IF(ISBLANK('ARAT - Data Entry'!AF37),"",'ARAT - Data Entry'!AF37)</f>
        <v/>
      </c>
      <c r="CE39" s="290" t="str">
        <f>IF(ISBLANK('ARAT - Data Entry'!AH37),"",'ARAT - Data Entry'!AH37)</f>
        <v/>
      </c>
      <c r="CF39" s="290" t="str">
        <f>IF(ISBLANK('ARAT - Data Entry'!AI37),"",'ARAT - Data Entry'!AI37)</f>
        <v/>
      </c>
      <c r="CG39" s="290" t="str">
        <f>IF(ISBLANK('ARAT - Data Entry'!AK37),"",'ARAT - Data Entry'!AK37)</f>
        <v/>
      </c>
      <c r="CH39" s="290" t="str">
        <f>IF(ISBLANK('ARAT - Data Entry'!AL37),"",'ARAT - Data Entry'!AL37)</f>
        <v/>
      </c>
      <c r="CI39" s="290" t="str">
        <f>IF(ISBLANK('ARAT - Data Entry'!AN37),"",'ARAT - Data Entry'!AN37)</f>
        <v/>
      </c>
      <c r="CJ39" s="290" t="str">
        <f>IF(ISBLANK('ARAT - Data Entry'!AO37),"",'ARAT - Data Entry'!AO37)</f>
        <v/>
      </c>
      <c r="CK39" s="290" t="str">
        <f>IF(ISBLANK('ARAT - Data Entry'!AQ37),"",'ARAT - Data Entry'!AQ37)</f>
        <v/>
      </c>
      <c r="CL39" s="290" t="str">
        <f>IF(ISBLANK('ARAT - Data Entry'!AR37),"",'ARAT - Data Entry'!AR37)</f>
        <v/>
      </c>
      <c r="CM39" s="290" t="str">
        <f>IF(ISBLANK('ARAT - Data Entry'!AT37),"",'ARAT - Data Entry'!AT37)</f>
        <v/>
      </c>
      <c r="CN39" s="290" t="str">
        <f>IF(ISBLANK('ARAT - Data Entry'!AU37),"",'ARAT - Data Entry'!AU37)</f>
        <v/>
      </c>
      <c r="CO39" s="290" t="str">
        <f>IF(ISBLANK('ARAT - Data Entry'!AW37),"",'ARAT - Data Entry'!AW37)</f>
        <v/>
      </c>
      <c r="CP39" s="290" t="str">
        <f>IF(ISBLANK('ARAT - Data Entry'!AX37),"",'ARAT - Data Entry'!AX37)</f>
        <v/>
      </c>
      <c r="CQ39" s="290" t="str">
        <f>IF(ISBLANK('ARAT - Data Entry'!AZ37),"",'ARAT - Data Entry'!AZ37)</f>
        <v/>
      </c>
      <c r="CR39" s="290" t="str">
        <f>IF(ISBLANK('ARAT - Data Entry'!BA37),"",'ARAT - Data Entry'!BA37)</f>
        <v/>
      </c>
      <c r="CS39" s="290" t="str">
        <f>IF(ISBLANK('ARAT - Data Entry'!BC37),"",'ARAT - Data Entry'!BC37)</f>
        <v/>
      </c>
      <c r="CT39" s="290" t="str">
        <f>IF(ISBLANK('ARAT - Data Entry'!BD37),"",'ARAT - Data Entry'!BD37)</f>
        <v/>
      </c>
      <c r="CU39" s="290" t="str">
        <f>IF(ISBLANK('ARAT - Data Entry'!BF37),"",'ARAT - Data Entry'!BF37)</f>
        <v/>
      </c>
      <c r="CV39" s="290" t="str">
        <f>IF(ISBLANK('ARAT - Data Entry'!BG37),"",'ARAT - Data Entry'!BG37)</f>
        <v/>
      </c>
      <c r="CW39" s="290" t="str">
        <f>IF(ISBLANK('ARAT - Data Entry'!BI37),"",'ARAT - Data Entry'!BI37)</f>
        <v/>
      </c>
      <c r="CX39" s="290" t="str">
        <f>IF(ISBLANK('ARAT - Data Entry'!BJ37),"",'ARAT - Data Entry'!BJ37)</f>
        <v/>
      </c>
      <c r="CY39" s="290" t="str">
        <f>IF(ISBLANK('ARAT - Data Entry'!BL37),"",'ARAT - Data Entry'!BL37)</f>
        <v/>
      </c>
      <c r="CZ39" s="290" t="str">
        <f>IF(ISBLANK('ARAT - Data Entry'!BM37),"",'ARAT - Data Entry'!BM37)</f>
        <v/>
      </c>
      <c r="DA39" s="290" t="str">
        <f>IF(ISBLANK('ARAT - Data Entry'!BO37),"",'ARAT - Data Entry'!BO37)</f>
        <v/>
      </c>
      <c r="DB39" s="290" t="str">
        <f>IF(ISBLANK('ARAT - Data Entry'!BP37),"",'ARAT - Data Entry'!BP37)</f>
        <v/>
      </c>
      <c r="DC39" s="290" t="str">
        <f>IF(ISBLANK('ARAT - Data Entry'!BR37),"",'ARAT - Data Entry'!BR37)</f>
        <v/>
      </c>
      <c r="DD39" s="290" t="str">
        <f>IF(ISBLANK('ARAT - Data Entry'!BS37),"",'ARAT - Data Entry'!BS37)</f>
        <v/>
      </c>
      <c r="DE39" s="290" t="str">
        <f>IF(ISBLANK('ARAT - Data Entry'!BU37),"",'ARAT - Data Entry'!BU37)</f>
        <v/>
      </c>
      <c r="DF39" s="290" t="str">
        <f>IF(ISBLANK('ARAT - Data Entry'!BV37),"",'ARAT - Data Entry'!BV37)</f>
        <v/>
      </c>
      <c r="DG39" s="290" t="str">
        <f>IF(ISBLANK('ARAT - Data Entry'!CZ37),"",'ARAT - Data Entry'!CZ37)</f>
        <v/>
      </c>
    </row>
    <row r="40" spans="1:111" x14ac:dyDescent="0.25">
      <c r="A40" s="312" t="str">
        <f>IF(ISBLANK('ARAT - Data Entry'!A38),"",'ARAT - Data Entry'!A38)</f>
        <v/>
      </c>
      <c r="B40" s="312" t="str">
        <f>IF(ISBLANK('ARAT - Data Entry'!C38),"",'ARAT - Data Entry'!C38)</f>
        <v/>
      </c>
      <c r="C40" s="357" t="str">
        <f>IF(ISBLANK('ARAT - Data Entry'!D38),"",'ARAT - Data Entry'!D38)</f>
        <v/>
      </c>
      <c r="D40" s="357" t="str">
        <f>IF(ISBLANK('ARAT - Data Entry'!E38),"",'ARAT - Data Entry'!E38)</f>
        <v/>
      </c>
      <c r="E40" s="357" t="str">
        <f>IF(ISBLANK('ARAT - Data Entry'!F38),"",'ARAT - Data Entry'!F38)</f>
        <v/>
      </c>
      <c r="F40" s="357" t="str">
        <f>IF(ISBLANK('ARAT - Data Entry'!G38),"",'ARAT - Data Entry'!G38)</f>
        <v/>
      </c>
      <c r="G40" s="357" t="str">
        <f>IF(ISBLANK('ARAT - Data Entry'!H38),"",'ARAT - Data Entry'!H38)</f>
        <v/>
      </c>
      <c r="H40" s="357" t="str">
        <f>IF(ISBLANK('ARAT - Data Entry'!I38),"",'ARAT - Data Entry'!I38)</f>
        <v/>
      </c>
      <c r="I40" s="357" t="str">
        <f>IF(ISBLANK('ARAT - Data Entry'!J38),"",'ARAT - Data Entry'!J38)</f>
        <v/>
      </c>
      <c r="J40" s="357" t="str">
        <f>IF(ISBLANK('ARAT - Data Entry'!K38),"",'ARAT - Data Entry'!K38)</f>
        <v/>
      </c>
      <c r="K40" s="312" t="str">
        <f>IF(ISBLANK('ARAT - Data Entry'!L38),"",'ARAT - Data Entry'!L38)</f>
        <v/>
      </c>
      <c r="L40" s="312" t="str">
        <f>IF(ISBLANK('ARAT - Data Entry'!M38),"",'ARAT - Data Entry'!M38)</f>
        <v/>
      </c>
      <c r="M40" s="312" t="str">
        <f>IF(ISBLANK('ARAT - Data Entry'!N38),"",'ARAT - Data Entry'!N38)</f>
        <v/>
      </c>
      <c r="N40" s="312" t="str">
        <f>IF(ISBLANK('ARAT - Data Entry'!R38),"",'ARAT - Data Entry'!R38)</f>
        <v/>
      </c>
      <c r="O40" s="312" t="str">
        <f>IF(ISBLANK('ARAT - Data Entry'!T38),"",'ARAT - Data Entry'!T38)</f>
        <v/>
      </c>
      <c r="P40" s="298"/>
      <c r="Q40" s="4" t="str">
        <f t="shared" si="0"/>
        <v>No Improved Water Point/System</v>
      </c>
      <c r="R40" s="4" t="str">
        <f t="shared" si="6"/>
        <v>No Improved Water Point/System</v>
      </c>
      <c r="S40" s="5" t="str">
        <f t="shared" si="12"/>
        <v>No Improved Water Point/System</v>
      </c>
      <c r="T40" s="4" t="str">
        <f t="shared" si="13"/>
        <v>New Construction Needed</v>
      </c>
      <c r="U40" s="15">
        <f t="shared" si="7"/>
        <v>0</v>
      </c>
      <c r="V40" s="284"/>
      <c r="W40" s="291" t="str">
        <f t="shared" si="14"/>
        <v>New Construction Needed</v>
      </c>
      <c r="X40" s="292" t="str">
        <f t="shared" si="8"/>
        <v xml:space="preserve"> </v>
      </c>
      <c r="Y40" s="292" t="str">
        <f t="shared" si="9"/>
        <v>Plan For Investment and Construction</v>
      </c>
      <c r="Z40" s="285"/>
      <c r="AA40" s="290" t="str">
        <f t="shared" si="15"/>
        <v xml:space="preserve"> </v>
      </c>
      <c r="AB40" s="290" t="str">
        <f t="shared" si="16"/>
        <v xml:space="preserve"> </v>
      </c>
      <c r="AC40" s="290" t="str">
        <f t="shared" si="17"/>
        <v xml:space="preserve"> </v>
      </c>
      <c r="AD40" s="290" t="str">
        <f t="shared" si="18"/>
        <v xml:space="preserve"> </v>
      </c>
      <c r="AE40" s="290" t="str">
        <f t="shared" si="19"/>
        <v xml:space="preserve"> </v>
      </c>
      <c r="AF40" s="290" t="str">
        <f>IF(CG40=1,'ARAT - Reference Sheet'!$C$11 -(A40-CH40)," ")</f>
        <v xml:space="preserve"> </v>
      </c>
      <c r="AG40" s="290" t="str">
        <f>IF(CI40=1,'ARAT - Reference Sheet'!$C$12-(A40-CJ40)," ")</f>
        <v xml:space="preserve"> </v>
      </c>
      <c r="AH40" s="290" t="str">
        <f>IF(CK40=1,'ARAT - Reference Sheet'!$C$13-(A40-CL40)," ")</f>
        <v xml:space="preserve"> </v>
      </c>
      <c r="AI40" s="290" t="str">
        <f>IF(CM40=1,'ARAT - Reference Sheet'!$C$14-(A40-CN40)," ")</f>
        <v xml:space="preserve"> </v>
      </c>
      <c r="AJ40" s="290" t="str">
        <f>IF(CO40=1,'ARAT - Reference Sheet'!$C$15-(A40-CP40)," ")</f>
        <v xml:space="preserve"> </v>
      </c>
      <c r="AK40" s="290" t="str">
        <f>IF(CQ40=1,'ARAT - Reference Sheet'!$C$16-(A40-CR40)," ")</f>
        <v xml:space="preserve"> </v>
      </c>
      <c r="AL40" s="290" t="str">
        <f>IF(CS40=1,'ARAT - Reference Sheet'!$C$17-(A40-CT40)," ")</f>
        <v xml:space="preserve"> </v>
      </c>
      <c r="AM40" s="290" t="str">
        <f>IF(CU40=1,'ARAT - Reference Sheet'!$C$18-(A40-CV40)," ")</f>
        <v xml:space="preserve"> </v>
      </c>
      <c r="AN40" s="290" t="str">
        <f>IF(CW40=1,'ARAT - Reference Sheet'!$C$19-(A40-CX40)," ")</f>
        <v xml:space="preserve"> </v>
      </c>
      <c r="AO40" s="290" t="str">
        <f>IF(CY40=1,'ARAT - Reference Sheet'!$C$20-(A40-CZ40)," ")</f>
        <v xml:space="preserve"> </v>
      </c>
      <c r="AP40" s="290" t="str">
        <f>IF(DA40=1,'ARAT - Reference Sheet'!$C$21-(A40-DB40)," ")</f>
        <v xml:space="preserve"> </v>
      </c>
      <c r="AQ40" s="290" t="str">
        <f>IF(DC40=1,'ARAT - Reference Sheet'!$C$22-(A40-DD40)," ")</f>
        <v xml:space="preserve"> </v>
      </c>
      <c r="AR40" s="290" t="str">
        <f>IF(DE40=1,'ARAT - Reference Sheet'!$C$23-(A40-DF40)," ")</f>
        <v xml:space="preserve"> </v>
      </c>
      <c r="AS40" s="288"/>
      <c r="AT40" s="313" t="str">
        <f>IF(ISBLANK('ARAT - Data Entry'!X38),"",'ARAT - Data Entry'!X38)</f>
        <v/>
      </c>
      <c r="AU40" s="313" t="str">
        <f>IF(ISBLANK('ARAT - Data Entry'!AA38),"",'ARAT - Data Entry'!AA38)</f>
        <v/>
      </c>
      <c r="AV40" s="313" t="str">
        <f>IF(ISBLANK('ARAT - Data Entry'!AD38),"",'ARAT - Data Entry'!AD38)</f>
        <v/>
      </c>
      <c r="AW40" s="313" t="str">
        <f>IF(ISBLANK('ARAT - Data Entry'!AG38),"",'ARAT - Data Entry'!AG38)</f>
        <v/>
      </c>
      <c r="AX40" s="313" t="str">
        <f>IF(ISBLANK('ARAT - Data Entry'!AJ38),"",'ARAT - Data Entry'!AJ38)</f>
        <v/>
      </c>
      <c r="AY40" s="313" t="str">
        <f>IF(ISBLANK('ARAT - Data Entry'!AM38),"",'ARAT - Data Entry'!AM38)</f>
        <v/>
      </c>
      <c r="AZ40" s="313" t="str">
        <f>IF(ISBLANK('ARAT - Data Entry'!AP38),"",'ARAT - Data Entry'!AP38)</f>
        <v/>
      </c>
      <c r="BA40" s="313" t="str">
        <f>IF(ISBLANK('ARAT - Data Entry'!AS38),"",'ARAT - Data Entry'!AS38)</f>
        <v/>
      </c>
      <c r="BB40" s="313" t="str">
        <f>IF(ISBLANK('ARAT - Data Entry'!AV38),"",'ARAT - Data Entry'!AV38)</f>
        <v/>
      </c>
      <c r="BC40" s="313" t="str">
        <f>IF(ISBLANK('ARAT - Data Entry'!AY38),"",'ARAT - Data Entry'!AY38)</f>
        <v/>
      </c>
      <c r="BD40" s="313" t="str">
        <f>IF(ISBLANK('ARAT - Data Entry'!BB38),"",'ARAT - Data Entry'!BB38)</f>
        <v/>
      </c>
      <c r="BE40" s="313" t="str">
        <f>IF(ISBLANK('ARAT - Data Entry'!BE38),"",'ARAT - Data Entry'!BE38)</f>
        <v/>
      </c>
      <c r="BF40" s="313" t="str">
        <f>IF(ISBLANK('ARAT - Data Entry'!BF38),"",'ARAT - Data Entry'!BF38)</f>
        <v/>
      </c>
      <c r="BG40" s="313" t="str">
        <f>IF(ISBLANK('ARAT - Data Entry'!BK38),"",'ARAT - Data Entry'!BK38)</f>
        <v/>
      </c>
      <c r="BH40" s="313" t="str">
        <f>IF(ISBLANK('ARAT - Data Entry'!BL38),"",'ARAT - Data Entry'!BL38)</f>
        <v/>
      </c>
      <c r="BI40" s="313" t="str">
        <f>IF(ISBLANK('ARAT - Data Entry'!BQ38),"",'ARAT - Data Entry'!BQ38)</f>
        <v/>
      </c>
      <c r="BJ40" s="313" t="str">
        <f>IF(ISBLANK('ARAT - Data Entry'!BR38),"",'ARAT - Data Entry'!BR38)</f>
        <v/>
      </c>
      <c r="BK40" s="313" t="str">
        <f>IF(ISBLANK('ARAT - Data Entry'!BW38),"",'ARAT - Data Entry'!BW38)</f>
        <v/>
      </c>
      <c r="BL40" s="313" t="str">
        <f>IF(ISBLANK('ARAT - Data Entry'!DB38),"",'ARAT - Data Entry'!DB38)</f>
        <v/>
      </c>
      <c r="BM40" s="296"/>
      <c r="BN40" s="290">
        <f>'ARAT - Data Entry'!P38</f>
        <v>0</v>
      </c>
      <c r="BO40" s="290">
        <f>'ARAT - Data Entry'!Q38</f>
        <v>0</v>
      </c>
      <c r="BP40" s="290">
        <f>'ARAT - Data Entry'!S38</f>
        <v>0</v>
      </c>
      <c r="BQ40" s="290">
        <f>'ARAT - Data Entry'!CG38</f>
        <v>0</v>
      </c>
      <c r="BR40" s="290">
        <f>'ARAT - Data Entry'!CU38</f>
        <v>0</v>
      </c>
      <c r="BS40" s="290">
        <f>'ARAT - Data Entry'!CY38</f>
        <v>0</v>
      </c>
      <c r="BT40" s="290">
        <f>'ARAT - Data Entry'!DA38</f>
        <v>0</v>
      </c>
      <c r="BU40" s="290">
        <f t="shared" si="11"/>
        <v>0</v>
      </c>
      <c r="BV40" s="288"/>
      <c r="BW40" s="290" t="str">
        <f>IF(ISBLANK('ARAT - Data Entry'!V38),"",'ARAT - Data Entry'!V38)</f>
        <v/>
      </c>
      <c r="BX40" s="290" t="str">
        <f>IF(ISBLANK('ARAT - Data Entry'!W38),"",'ARAT - Data Entry'!W38)</f>
        <v/>
      </c>
      <c r="BY40" s="290" t="str">
        <f>IF(ISBLANK('ARAT - Data Entry'!Y38),"",'ARAT - Data Entry'!Y38)</f>
        <v/>
      </c>
      <c r="BZ40" s="290" t="str">
        <f>IF(ISBLANK('ARAT - Data Entry'!Z38),"",'ARAT - Data Entry'!Z38)</f>
        <v/>
      </c>
      <c r="CA40" s="290" t="str">
        <f>IF(ISBLANK('ARAT - Data Entry'!AB38),"",'ARAT - Data Entry'!AB38)</f>
        <v/>
      </c>
      <c r="CB40" s="290" t="str">
        <f>IF(ISBLANK('ARAT - Data Entry'!AC38),"",'ARAT - Data Entry'!AC38)</f>
        <v/>
      </c>
      <c r="CC40" s="290" t="str">
        <f>IF(ISBLANK('ARAT - Data Entry'!AE38),"",'ARAT - Data Entry'!AE38)</f>
        <v/>
      </c>
      <c r="CD40" s="290" t="str">
        <f>IF(ISBLANK('ARAT - Data Entry'!AF38),"",'ARAT - Data Entry'!AF38)</f>
        <v/>
      </c>
      <c r="CE40" s="290" t="str">
        <f>IF(ISBLANK('ARAT - Data Entry'!AH38),"",'ARAT - Data Entry'!AH38)</f>
        <v/>
      </c>
      <c r="CF40" s="290" t="str">
        <f>IF(ISBLANK('ARAT - Data Entry'!AI38),"",'ARAT - Data Entry'!AI38)</f>
        <v/>
      </c>
      <c r="CG40" s="290" t="str">
        <f>IF(ISBLANK('ARAT - Data Entry'!AK38),"",'ARAT - Data Entry'!AK38)</f>
        <v/>
      </c>
      <c r="CH40" s="290" t="str">
        <f>IF(ISBLANK('ARAT - Data Entry'!AL38),"",'ARAT - Data Entry'!AL38)</f>
        <v/>
      </c>
      <c r="CI40" s="290" t="str">
        <f>IF(ISBLANK('ARAT - Data Entry'!AN38),"",'ARAT - Data Entry'!AN38)</f>
        <v/>
      </c>
      <c r="CJ40" s="290" t="str">
        <f>IF(ISBLANK('ARAT - Data Entry'!AO38),"",'ARAT - Data Entry'!AO38)</f>
        <v/>
      </c>
      <c r="CK40" s="290" t="str">
        <f>IF(ISBLANK('ARAT - Data Entry'!AQ38),"",'ARAT - Data Entry'!AQ38)</f>
        <v/>
      </c>
      <c r="CL40" s="290" t="str">
        <f>IF(ISBLANK('ARAT - Data Entry'!AR38),"",'ARAT - Data Entry'!AR38)</f>
        <v/>
      </c>
      <c r="CM40" s="290" t="str">
        <f>IF(ISBLANK('ARAT - Data Entry'!AT38),"",'ARAT - Data Entry'!AT38)</f>
        <v/>
      </c>
      <c r="CN40" s="290" t="str">
        <f>IF(ISBLANK('ARAT - Data Entry'!AU38),"",'ARAT - Data Entry'!AU38)</f>
        <v/>
      </c>
      <c r="CO40" s="290" t="str">
        <f>IF(ISBLANK('ARAT - Data Entry'!AW38),"",'ARAT - Data Entry'!AW38)</f>
        <v/>
      </c>
      <c r="CP40" s="290" t="str">
        <f>IF(ISBLANK('ARAT - Data Entry'!AX38),"",'ARAT - Data Entry'!AX38)</f>
        <v/>
      </c>
      <c r="CQ40" s="290" t="str">
        <f>IF(ISBLANK('ARAT - Data Entry'!AZ38),"",'ARAT - Data Entry'!AZ38)</f>
        <v/>
      </c>
      <c r="CR40" s="290" t="str">
        <f>IF(ISBLANK('ARAT - Data Entry'!BA38),"",'ARAT - Data Entry'!BA38)</f>
        <v/>
      </c>
      <c r="CS40" s="290" t="str">
        <f>IF(ISBLANK('ARAT - Data Entry'!BC38),"",'ARAT - Data Entry'!BC38)</f>
        <v/>
      </c>
      <c r="CT40" s="290" t="str">
        <f>IF(ISBLANK('ARAT - Data Entry'!BD38),"",'ARAT - Data Entry'!BD38)</f>
        <v/>
      </c>
      <c r="CU40" s="290" t="str">
        <f>IF(ISBLANK('ARAT - Data Entry'!BF38),"",'ARAT - Data Entry'!BF38)</f>
        <v/>
      </c>
      <c r="CV40" s="290" t="str">
        <f>IF(ISBLANK('ARAT - Data Entry'!BG38),"",'ARAT - Data Entry'!BG38)</f>
        <v/>
      </c>
      <c r="CW40" s="290" t="str">
        <f>IF(ISBLANK('ARAT - Data Entry'!BI38),"",'ARAT - Data Entry'!BI38)</f>
        <v/>
      </c>
      <c r="CX40" s="290" t="str">
        <f>IF(ISBLANK('ARAT - Data Entry'!BJ38),"",'ARAT - Data Entry'!BJ38)</f>
        <v/>
      </c>
      <c r="CY40" s="290" t="str">
        <f>IF(ISBLANK('ARAT - Data Entry'!BL38),"",'ARAT - Data Entry'!BL38)</f>
        <v/>
      </c>
      <c r="CZ40" s="290" t="str">
        <f>IF(ISBLANK('ARAT - Data Entry'!BM38),"",'ARAT - Data Entry'!BM38)</f>
        <v/>
      </c>
      <c r="DA40" s="290" t="str">
        <f>IF(ISBLANK('ARAT - Data Entry'!BO38),"",'ARAT - Data Entry'!BO38)</f>
        <v/>
      </c>
      <c r="DB40" s="290" t="str">
        <f>IF(ISBLANK('ARAT - Data Entry'!BP38),"",'ARAT - Data Entry'!BP38)</f>
        <v/>
      </c>
      <c r="DC40" s="290" t="str">
        <f>IF(ISBLANK('ARAT - Data Entry'!BR38),"",'ARAT - Data Entry'!BR38)</f>
        <v/>
      </c>
      <c r="DD40" s="290" t="str">
        <f>IF(ISBLANK('ARAT - Data Entry'!BS38),"",'ARAT - Data Entry'!BS38)</f>
        <v/>
      </c>
      <c r="DE40" s="290" t="str">
        <f>IF(ISBLANK('ARAT - Data Entry'!BU38),"",'ARAT - Data Entry'!BU38)</f>
        <v/>
      </c>
      <c r="DF40" s="290" t="str">
        <f>IF(ISBLANK('ARAT - Data Entry'!BV38),"",'ARAT - Data Entry'!BV38)</f>
        <v/>
      </c>
      <c r="DG40" s="290" t="str">
        <f>IF(ISBLANK('ARAT - Data Entry'!CZ38),"",'ARAT - Data Entry'!CZ38)</f>
        <v/>
      </c>
    </row>
    <row r="41" spans="1:111" x14ac:dyDescent="0.25">
      <c r="A41" s="312" t="str">
        <f>IF(ISBLANK('ARAT - Data Entry'!A39),"",'ARAT - Data Entry'!A39)</f>
        <v/>
      </c>
      <c r="B41" s="312" t="str">
        <f>IF(ISBLANK('ARAT - Data Entry'!C39),"",'ARAT - Data Entry'!C39)</f>
        <v/>
      </c>
      <c r="C41" s="357" t="str">
        <f>IF(ISBLANK('ARAT - Data Entry'!D39),"",'ARAT - Data Entry'!D39)</f>
        <v/>
      </c>
      <c r="D41" s="357" t="str">
        <f>IF(ISBLANK('ARAT - Data Entry'!E39),"",'ARAT - Data Entry'!E39)</f>
        <v/>
      </c>
      <c r="E41" s="357" t="str">
        <f>IF(ISBLANK('ARAT - Data Entry'!F39),"",'ARAT - Data Entry'!F39)</f>
        <v/>
      </c>
      <c r="F41" s="357" t="str">
        <f>IF(ISBLANK('ARAT - Data Entry'!G39),"",'ARAT - Data Entry'!G39)</f>
        <v/>
      </c>
      <c r="G41" s="357" t="str">
        <f>IF(ISBLANK('ARAT - Data Entry'!H39),"",'ARAT - Data Entry'!H39)</f>
        <v/>
      </c>
      <c r="H41" s="357" t="str">
        <f>IF(ISBLANK('ARAT - Data Entry'!I39),"",'ARAT - Data Entry'!I39)</f>
        <v/>
      </c>
      <c r="I41" s="357" t="str">
        <f>IF(ISBLANK('ARAT - Data Entry'!J39),"",'ARAT - Data Entry'!J39)</f>
        <v/>
      </c>
      <c r="J41" s="357" t="str">
        <f>IF(ISBLANK('ARAT - Data Entry'!K39),"",'ARAT - Data Entry'!K39)</f>
        <v/>
      </c>
      <c r="K41" s="312" t="str">
        <f>IF(ISBLANK('ARAT - Data Entry'!L39),"",'ARAT - Data Entry'!L39)</f>
        <v/>
      </c>
      <c r="L41" s="312" t="str">
        <f>IF(ISBLANK('ARAT - Data Entry'!M39),"",'ARAT - Data Entry'!M39)</f>
        <v/>
      </c>
      <c r="M41" s="312" t="str">
        <f>IF(ISBLANK('ARAT - Data Entry'!N39),"",'ARAT - Data Entry'!N39)</f>
        <v/>
      </c>
      <c r="N41" s="312" t="str">
        <f>IF(ISBLANK('ARAT - Data Entry'!R39),"",'ARAT - Data Entry'!R39)</f>
        <v/>
      </c>
      <c r="O41" s="312" t="str">
        <f>IF(ISBLANK('ARAT - Data Entry'!T39),"",'ARAT - Data Entry'!T39)</f>
        <v/>
      </c>
      <c r="P41" s="298"/>
      <c r="Q41" s="4" t="str">
        <f t="shared" si="0"/>
        <v>No Improved Water Point/System</v>
      </c>
      <c r="R41" s="4" t="str">
        <f t="shared" si="6"/>
        <v>No Improved Water Point/System</v>
      </c>
      <c r="S41" s="5" t="str">
        <f t="shared" si="12"/>
        <v>No Improved Water Point/System</v>
      </c>
      <c r="T41" s="4" t="str">
        <f t="shared" si="13"/>
        <v>New Construction Needed</v>
      </c>
      <c r="U41" s="15">
        <f t="shared" si="7"/>
        <v>0</v>
      </c>
      <c r="V41" s="284"/>
      <c r="W41" s="291" t="str">
        <f t="shared" si="14"/>
        <v>New Construction Needed</v>
      </c>
      <c r="X41" s="292" t="str">
        <f t="shared" si="8"/>
        <v xml:space="preserve"> </v>
      </c>
      <c r="Y41" s="292" t="str">
        <f t="shared" si="9"/>
        <v>Plan For Investment and Construction</v>
      </c>
      <c r="Z41" s="285"/>
      <c r="AA41" s="290" t="str">
        <f t="shared" si="15"/>
        <v xml:space="preserve"> </v>
      </c>
      <c r="AB41" s="290" t="str">
        <f t="shared" si="16"/>
        <v xml:space="preserve"> </v>
      </c>
      <c r="AC41" s="290" t="str">
        <f t="shared" si="17"/>
        <v xml:space="preserve"> </v>
      </c>
      <c r="AD41" s="290" t="str">
        <f t="shared" si="18"/>
        <v xml:space="preserve"> </v>
      </c>
      <c r="AE41" s="290" t="str">
        <f t="shared" si="19"/>
        <v xml:space="preserve"> </v>
      </c>
      <c r="AF41" s="290" t="str">
        <f>IF(CG41=1,'ARAT - Reference Sheet'!$C$11 -(A41-CH41)," ")</f>
        <v xml:space="preserve"> </v>
      </c>
      <c r="AG41" s="290" t="str">
        <f>IF(CI41=1,'ARAT - Reference Sheet'!$C$12-(A41-CJ41)," ")</f>
        <v xml:space="preserve"> </v>
      </c>
      <c r="AH41" s="290" t="str">
        <f>IF(CK41=1,'ARAT - Reference Sheet'!$C$13-(A41-CL41)," ")</f>
        <v xml:space="preserve"> </v>
      </c>
      <c r="AI41" s="290" t="str">
        <f>IF(CM41=1,'ARAT - Reference Sheet'!$C$14-(A41-CN41)," ")</f>
        <v xml:space="preserve"> </v>
      </c>
      <c r="AJ41" s="290" t="str">
        <f>IF(CO41=1,'ARAT - Reference Sheet'!$C$15-(A41-CP41)," ")</f>
        <v xml:space="preserve"> </v>
      </c>
      <c r="AK41" s="290" t="str">
        <f>IF(CQ41=1,'ARAT - Reference Sheet'!$C$16-(A41-CR41)," ")</f>
        <v xml:space="preserve"> </v>
      </c>
      <c r="AL41" s="290" t="str">
        <f>IF(CS41=1,'ARAT - Reference Sheet'!$C$17-(A41-CT41)," ")</f>
        <v xml:space="preserve"> </v>
      </c>
      <c r="AM41" s="290" t="str">
        <f>IF(CU41=1,'ARAT - Reference Sheet'!$C$18-(A41-CV41)," ")</f>
        <v xml:space="preserve"> </v>
      </c>
      <c r="AN41" s="290" t="str">
        <f>IF(CW41=1,'ARAT - Reference Sheet'!$C$19-(A41-CX41)," ")</f>
        <v xml:space="preserve"> </v>
      </c>
      <c r="AO41" s="290" t="str">
        <f>IF(CY41=1,'ARAT - Reference Sheet'!$C$20-(A41-CZ41)," ")</f>
        <v xml:space="preserve"> </v>
      </c>
      <c r="AP41" s="290" t="str">
        <f>IF(DA41=1,'ARAT - Reference Sheet'!$C$21-(A41-DB41)," ")</f>
        <v xml:space="preserve"> </v>
      </c>
      <c r="AQ41" s="290" t="str">
        <f>IF(DC41=1,'ARAT - Reference Sheet'!$C$22-(A41-DD41)," ")</f>
        <v xml:space="preserve"> </v>
      </c>
      <c r="AR41" s="290" t="str">
        <f>IF(DE41=1,'ARAT - Reference Sheet'!$C$23-(A41-DF41)," ")</f>
        <v xml:space="preserve"> </v>
      </c>
      <c r="AS41" s="288"/>
      <c r="AT41" s="313" t="str">
        <f>IF(ISBLANK('ARAT - Data Entry'!X39),"",'ARAT - Data Entry'!X39)</f>
        <v/>
      </c>
      <c r="AU41" s="313" t="str">
        <f>IF(ISBLANK('ARAT - Data Entry'!AA39),"",'ARAT - Data Entry'!AA39)</f>
        <v/>
      </c>
      <c r="AV41" s="313" t="str">
        <f>IF(ISBLANK('ARAT - Data Entry'!AD39),"",'ARAT - Data Entry'!AD39)</f>
        <v/>
      </c>
      <c r="AW41" s="313" t="str">
        <f>IF(ISBLANK('ARAT - Data Entry'!AG39),"",'ARAT - Data Entry'!AG39)</f>
        <v/>
      </c>
      <c r="AX41" s="313" t="str">
        <f>IF(ISBLANK('ARAT - Data Entry'!AJ39),"",'ARAT - Data Entry'!AJ39)</f>
        <v/>
      </c>
      <c r="AY41" s="313" t="str">
        <f>IF(ISBLANK('ARAT - Data Entry'!AM39),"",'ARAT - Data Entry'!AM39)</f>
        <v/>
      </c>
      <c r="AZ41" s="313" t="str">
        <f>IF(ISBLANK('ARAT - Data Entry'!AP39),"",'ARAT - Data Entry'!AP39)</f>
        <v/>
      </c>
      <c r="BA41" s="313" t="str">
        <f>IF(ISBLANK('ARAT - Data Entry'!AS39),"",'ARAT - Data Entry'!AS39)</f>
        <v/>
      </c>
      <c r="BB41" s="313" t="str">
        <f>IF(ISBLANK('ARAT - Data Entry'!AV39),"",'ARAT - Data Entry'!AV39)</f>
        <v/>
      </c>
      <c r="BC41" s="313" t="str">
        <f>IF(ISBLANK('ARAT - Data Entry'!AY39),"",'ARAT - Data Entry'!AY39)</f>
        <v/>
      </c>
      <c r="BD41" s="313" t="str">
        <f>IF(ISBLANK('ARAT - Data Entry'!BB39),"",'ARAT - Data Entry'!BB39)</f>
        <v/>
      </c>
      <c r="BE41" s="313" t="str">
        <f>IF(ISBLANK('ARAT - Data Entry'!BE39),"",'ARAT - Data Entry'!BE39)</f>
        <v/>
      </c>
      <c r="BF41" s="313" t="str">
        <f>IF(ISBLANK('ARAT - Data Entry'!BF39),"",'ARAT - Data Entry'!BF39)</f>
        <v/>
      </c>
      <c r="BG41" s="313" t="str">
        <f>IF(ISBLANK('ARAT - Data Entry'!BK39),"",'ARAT - Data Entry'!BK39)</f>
        <v/>
      </c>
      <c r="BH41" s="313" t="str">
        <f>IF(ISBLANK('ARAT - Data Entry'!BL39),"",'ARAT - Data Entry'!BL39)</f>
        <v/>
      </c>
      <c r="BI41" s="313" t="str">
        <f>IF(ISBLANK('ARAT - Data Entry'!BQ39),"",'ARAT - Data Entry'!BQ39)</f>
        <v/>
      </c>
      <c r="BJ41" s="313" t="str">
        <f>IF(ISBLANK('ARAT - Data Entry'!BR39),"",'ARAT - Data Entry'!BR39)</f>
        <v/>
      </c>
      <c r="BK41" s="313" t="str">
        <f>IF(ISBLANK('ARAT - Data Entry'!BW39),"",'ARAT - Data Entry'!BW39)</f>
        <v/>
      </c>
      <c r="BL41" s="313" t="str">
        <f>IF(ISBLANK('ARAT - Data Entry'!DB39),"",'ARAT - Data Entry'!DB39)</f>
        <v/>
      </c>
      <c r="BM41" s="296"/>
      <c r="BN41" s="290">
        <f>'ARAT - Data Entry'!P39</f>
        <v>0</v>
      </c>
      <c r="BO41" s="290">
        <f>'ARAT - Data Entry'!Q39</f>
        <v>0</v>
      </c>
      <c r="BP41" s="290">
        <f>'ARAT - Data Entry'!S39</f>
        <v>0</v>
      </c>
      <c r="BQ41" s="290">
        <f>'ARAT - Data Entry'!CG39</f>
        <v>0</v>
      </c>
      <c r="BR41" s="290">
        <f>'ARAT - Data Entry'!CU39</f>
        <v>0</v>
      </c>
      <c r="BS41" s="290">
        <f>'ARAT - Data Entry'!CY39</f>
        <v>0</v>
      </c>
      <c r="BT41" s="290">
        <f>'ARAT - Data Entry'!DA39</f>
        <v>0</v>
      </c>
      <c r="BU41" s="290">
        <f t="shared" si="11"/>
        <v>0</v>
      </c>
      <c r="BV41" s="288"/>
      <c r="BW41" s="290" t="str">
        <f>IF(ISBLANK('ARAT - Data Entry'!V39),"",'ARAT - Data Entry'!V39)</f>
        <v/>
      </c>
      <c r="BX41" s="290" t="str">
        <f>IF(ISBLANK('ARAT - Data Entry'!W39),"",'ARAT - Data Entry'!W39)</f>
        <v/>
      </c>
      <c r="BY41" s="290" t="str">
        <f>IF(ISBLANK('ARAT - Data Entry'!Y39),"",'ARAT - Data Entry'!Y39)</f>
        <v/>
      </c>
      <c r="BZ41" s="290" t="str">
        <f>IF(ISBLANK('ARAT - Data Entry'!Z39),"",'ARAT - Data Entry'!Z39)</f>
        <v/>
      </c>
      <c r="CA41" s="290" t="str">
        <f>IF(ISBLANK('ARAT - Data Entry'!AB39),"",'ARAT - Data Entry'!AB39)</f>
        <v/>
      </c>
      <c r="CB41" s="290" t="str">
        <f>IF(ISBLANK('ARAT - Data Entry'!AC39),"",'ARAT - Data Entry'!AC39)</f>
        <v/>
      </c>
      <c r="CC41" s="290" t="str">
        <f>IF(ISBLANK('ARAT - Data Entry'!AE39),"",'ARAT - Data Entry'!AE39)</f>
        <v/>
      </c>
      <c r="CD41" s="290" t="str">
        <f>IF(ISBLANK('ARAT - Data Entry'!AF39),"",'ARAT - Data Entry'!AF39)</f>
        <v/>
      </c>
      <c r="CE41" s="290" t="str">
        <f>IF(ISBLANK('ARAT - Data Entry'!AH39),"",'ARAT - Data Entry'!AH39)</f>
        <v/>
      </c>
      <c r="CF41" s="290" t="str">
        <f>IF(ISBLANK('ARAT - Data Entry'!AI39),"",'ARAT - Data Entry'!AI39)</f>
        <v/>
      </c>
      <c r="CG41" s="290" t="str">
        <f>IF(ISBLANK('ARAT - Data Entry'!AK39),"",'ARAT - Data Entry'!AK39)</f>
        <v/>
      </c>
      <c r="CH41" s="290" t="str">
        <f>IF(ISBLANK('ARAT - Data Entry'!AL39),"",'ARAT - Data Entry'!AL39)</f>
        <v/>
      </c>
      <c r="CI41" s="290" t="str">
        <f>IF(ISBLANK('ARAT - Data Entry'!AN39),"",'ARAT - Data Entry'!AN39)</f>
        <v/>
      </c>
      <c r="CJ41" s="290" t="str">
        <f>IF(ISBLANK('ARAT - Data Entry'!AO39),"",'ARAT - Data Entry'!AO39)</f>
        <v/>
      </c>
      <c r="CK41" s="290" t="str">
        <f>IF(ISBLANK('ARAT - Data Entry'!AQ39),"",'ARAT - Data Entry'!AQ39)</f>
        <v/>
      </c>
      <c r="CL41" s="290" t="str">
        <f>IF(ISBLANK('ARAT - Data Entry'!AR39),"",'ARAT - Data Entry'!AR39)</f>
        <v/>
      </c>
      <c r="CM41" s="290" t="str">
        <f>IF(ISBLANK('ARAT - Data Entry'!AT39),"",'ARAT - Data Entry'!AT39)</f>
        <v/>
      </c>
      <c r="CN41" s="290" t="str">
        <f>IF(ISBLANK('ARAT - Data Entry'!AU39),"",'ARAT - Data Entry'!AU39)</f>
        <v/>
      </c>
      <c r="CO41" s="290" t="str">
        <f>IF(ISBLANK('ARAT - Data Entry'!AW39),"",'ARAT - Data Entry'!AW39)</f>
        <v/>
      </c>
      <c r="CP41" s="290" t="str">
        <f>IF(ISBLANK('ARAT - Data Entry'!AX39),"",'ARAT - Data Entry'!AX39)</f>
        <v/>
      </c>
      <c r="CQ41" s="290" t="str">
        <f>IF(ISBLANK('ARAT - Data Entry'!AZ39),"",'ARAT - Data Entry'!AZ39)</f>
        <v/>
      </c>
      <c r="CR41" s="290" t="str">
        <f>IF(ISBLANK('ARAT - Data Entry'!BA39),"",'ARAT - Data Entry'!BA39)</f>
        <v/>
      </c>
      <c r="CS41" s="290" t="str">
        <f>IF(ISBLANK('ARAT - Data Entry'!BC39),"",'ARAT - Data Entry'!BC39)</f>
        <v/>
      </c>
      <c r="CT41" s="290" t="str">
        <f>IF(ISBLANK('ARAT - Data Entry'!BD39),"",'ARAT - Data Entry'!BD39)</f>
        <v/>
      </c>
      <c r="CU41" s="290" t="str">
        <f>IF(ISBLANK('ARAT - Data Entry'!BF39),"",'ARAT - Data Entry'!BF39)</f>
        <v/>
      </c>
      <c r="CV41" s="290" t="str">
        <f>IF(ISBLANK('ARAT - Data Entry'!BG39),"",'ARAT - Data Entry'!BG39)</f>
        <v/>
      </c>
      <c r="CW41" s="290" t="str">
        <f>IF(ISBLANK('ARAT - Data Entry'!BI39),"",'ARAT - Data Entry'!BI39)</f>
        <v/>
      </c>
      <c r="CX41" s="290" t="str">
        <f>IF(ISBLANK('ARAT - Data Entry'!BJ39),"",'ARAT - Data Entry'!BJ39)</f>
        <v/>
      </c>
      <c r="CY41" s="290" t="str">
        <f>IF(ISBLANK('ARAT - Data Entry'!BL39),"",'ARAT - Data Entry'!BL39)</f>
        <v/>
      </c>
      <c r="CZ41" s="290" t="str">
        <f>IF(ISBLANK('ARAT - Data Entry'!BM39),"",'ARAT - Data Entry'!BM39)</f>
        <v/>
      </c>
      <c r="DA41" s="290" t="str">
        <f>IF(ISBLANK('ARAT - Data Entry'!BO39),"",'ARAT - Data Entry'!BO39)</f>
        <v/>
      </c>
      <c r="DB41" s="290" t="str">
        <f>IF(ISBLANK('ARAT - Data Entry'!BP39),"",'ARAT - Data Entry'!BP39)</f>
        <v/>
      </c>
      <c r="DC41" s="290" t="str">
        <f>IF(ISBLANK('ARAT - Data Entry'!BR39),"",'ARAT - Data Entry'!BR39)</f>
        <v/>
      </c>
      <c r="DD41" s="290" t="str">
        <f>IF(ISBLANK('ARAT - Data Entry'!BS39),"",'ARAT - Data Entry'!BS39)</f>
        <v/>
      </c>
      <c r="DE41" s="290" t="str">
        <f>IF(ISBLANK('ARAT - Data Entry'!BU39),"",'ARAT - Data Entry'!BU39)</f>
        <v/>
      </c>
      <c r="DF41" s="290" t="str">
        <f>IF(ISBLANK('ARAT - Data Entry'!BV39),"",'ARAT - Data Entry'!BV39)</f>
        <v/>
      </c>
      <c r="DG41" s="290" t="str">
        <f>IF(ISBLANK('ARAT - Data Entry'!CZ39),"",'ARAT - Data Entry'!CZ39)</f>
        <v/>
      </c>
    </row>
    <row r="42" spans="1:111" x14ac:dyDescent="0.25">
      <c r="A42" s="312" t="str">
        <f>IF(ISBLANK('ARAT - Data Entry'!A40),"",'ARAT - Data Entry'!A40)</f>
        <v/>
      </c>
      <c r="B42" s="312" t="str">
        <f>IF(ISBLANK('ARAT - Data Entry'!C40),"",'ARAT - Data Entry'!C40)</f>
        <v/>
      </c>
      <c r="C42" s="357" t="str">
        <f>IF(ISBLANK('ARAT - Data Entry'!D40),"",'ARAT - Data Entry'!D40)</f>
        <v/>
      </c>
      <c r="D42" s="357" t="str">
        <f>IF(ISBLANK('ARAT - Data Entry'!E40),"",'ARAT - Data Entry'!E40)</f>
        <v/>
      </c>
      <c r="E42" s="357" t="str">
        <f>IF(ISBLANK('ARAT - Data Entry'!F40),"",'ARAT - Data Entry'!F40)</f>
        <v/>
      </c>
      <c r="F42" s="357" t="str">
        <f>IF(ISBLANK('ARAT - Data Entry'!G40),"",'ARAT - Data Entry'!G40)</f>
        <v/>
      </c>
      <c r="G42" s="357" t="str">
        <f>IF(ISBLANK('ARAT - Data Entry'!H40),"",'ARAT - Data Entry'!H40)</f>
        <v/>
      </c>
      <c r="H42" s="357" t="str">
        <f>IF(ISBLANK('ARAT - Data Entry'!I40),"",'ARAT - Data Entry'!I40)</f>
        <v/>
      </c>
      <c r="I42" s="357" t="str">
        <f>IF(ISBLANK('ARAT - Data Entry'!J40),"",'ARAT - Data Entry'!J40)</f>
        <v/>
      </c>
      <c r="J42" s="357" t="str">
        <f>IF(ISBLANK('ARAT - Data Entry'!K40),"",'ARAT - Data Entry'!K40)</f>
        <v/>
      </c>
      <c r="K42" s="312" t="str">
        <f>IF(ISBLANK('ARAT - Data Entry'!L40),"",'ARAT - Data Entry'!L40)</f>
        <v/>
      </c>
      <c r="L42" s="312" t="str">
        <f>IF(ISBLANK('ARAT - Data Entry'!M40),"",'ARAT - Data Entry'!M40)</f>
        <v/>
      </c>
      <c r="M42" s="312" t="str">
        <f>IF(ISBLANK('ARAT - Data Entry'!N40),"",'ARAT - Data Entry'!N40)</f>
        <v/>
      </c>
      <c r="N42" s="312" t="str">
        <f>IF(ISBLANK('ARAT - Data Entry'!R40),"",'ARAT - Data Entry'!R40)</f>
        <v/>
      </c>
      <c r="O42" s="312" t="str">
        <f>IF(ISBLANK('ARAT - Data Entry'!T40),"",'ARAT - Data Entry'!T40)</f>
        <v/>
      </c>
      <c r="P42" s="298"/>
      <c r="Q42" s="4" t="str">
        <f t="shared" si="0"/>
        <v>No Improved Water Point/System</v>
      </c>
      <c r="R42" s="4" t="str">
        <f t="shared" si="6"/>
        <v>No Improved Water Point/System</v>
      </c>
      <c r="S42" s="5" t="str">
        <f t="shared" si="12"/>
        <v>No Improved Water Point/System</v>
      </c>
      <c r="T42" s="4" t="str">
        <f t="shared" si="13"/>
        <v>New Construction Needed</v>
      </c>
      <c r="U42" s="15">
        <f t="shared" si="7"/>
        <v>0</v>
      </c>
      <c r="V42" s="284"/>
      <c r="W42" s="291" t="str">
        <f t="shared" si="14"/>
        <v>New Construction Needed</v>
      </c>
      <c r="X42" s="292" t="str">
        <f t="shared" si="8"/>
        <v xml:space="preserve"> </v>
      </c>
      <c r="Y42" s="292" t="str">
        <f t="shared" si="9"/>
        <v>Plan For Investment and Construction</v>
      </c>
      <c r="Z42" s="285"/>
      <c r="AA42" s="290" t="str">
        <f t="shared" si="15"/>
        <v xml:space="preserve"> </v>
      </c>
      <c r="AB42" s="290" t="str">
        <f t="shared" si="16"/>
        <v xml:space="preserve"> </v>
      </c>
      <c r="AC42" s="290" t="str">
        <f t="shared" si="17"/>
        <v xml:space="preserve"> </v>
      </c>
      <c r="AD42" s="290" t="str">
        <f t="shared" si="18"/>
        <v xml:space="preserve"> </v>
      </c>
      <c r="AE42" s="290" t="str">
        <f t="shared" si="19"/>
        <v xml:space="preserve"> </v>
      </c>
      <c r="AF42" s="290" t="str">
        <f>IF(CG42=1,'ARAT - Reference Sheet'!$C$11 -(A42-CH42)," ")</f>
        <v xml:space="preserve"> </v>
      </c>
      <c r="AG42" s="290" t="str">
        <f>IF(CI42=1,'ARAT - Reference Sheet'!$C$12-(A42-CJ42)," ")</f>
        <v xml:space="preserve"> </v>
      </c>
      <c r="AH42" s="290" t="str">
        <f>IF(CK42=1,'ARAT - Reference Sheet'!$C$13-(A42-CL42)," ")</f>
        <v xml:space="preserve"> </v>
      </c>
      <c r="AI42" s="290" t="str">
        <f>IF(CM42=1,'ARAT - Reference Sheet'!$C$14-(A42-CN42)," ")</f>
        <v xml:space="preserve"> </v>
      </c>
      <c r="AJ42" s="290" t="str">
        <f>IF(CO42=1,'ARAT - Reference Sheet'!$C$15-(A42-CP42)," ")</f>
        <v xml:space="preserve"> </v>
      </c>
      <c r="AK42" s="290" t="str">
        <f>IF(CQ42=1,'ARAT - Reference Sheet'!$C$16-(A42-CR42)," ")</f>
        <v xml:space="preserve"> </v>
      </c>
      <c r="AL42" s="290" t="str">
        <f>IF(CS42=1,'ARAT - Reference Sheet'!$C$17-(A42-CT42)," ")</f>
        <v xml:space="preserve"> </v>
      </c>
      <c r="AM42" s="290" t="str">
        <f>IF(CU42=1,'ARAT - Reference Sheet'!$C$18-(A42-CV42)," ")</f>
        <v xml:space="preserve"> </v>
      </c>
      <c r="AN42" s="290" t="str">
        <f>IF(CW42=1,'ARAT - Reference Sheet'!$C$19-(A42-CX42)," ")</f>
        <v xml:space="preserve"> </v>
      </c>
      <c r="AO42" s="290" t="str">
        <f>IF(CY42=1,'ARAT - Reference Sheet'!$C$20-(A42-CZ42)," ")</f>
        <v xml:space="preserve"> </v>
      </c>
      <c r="AP42" s="290" t="str">
        <f>IF(DA42=1,'ARAT - Reference Sheet'!$C$21-(A42-DB42)," ")</f>
        <v xml:space="preserve"> </v>
      </c>
      <c r="AQ42" s="290" t="str">
        <f>IF(DC42=1,'ARAT - Reference Sheet'!$C$22-(A42-DD42)," ")</f>
        <v xml:space="preserve"> </v>
      </c>
      <c r="AR42" s="290" t="str">
        <f>IF(DE42=1,'ARAT - Reference Sheet'!$C$23-(A42-DF42)," ")</f>
        <v xml:space="preserve"> </v>
      </c>
      <c r="AS42" s="288"/>
      <c r="AT42" s="313" t="str">
        <f>IF(ISBLANK('ARAT - Data Entry'!X40),"",'ARAT - Data Entry'!X40)</f>
        <v/>
      </c>
      <c r="AU42" s="313" t="str">
        <f>IF(ISBLANK('ARAT - Data Entry'!AA40),"",'ARAT - Data Entry'!AA40)</f>
        <v/>
      </c>
      <c r="AV42" s="313" t="str">
        <f>IF(ISBLANK('ARAT - Data Entry'!AD40),"",'ARAT - Data Entry'!AD40)</f>
        <v/>
      </c>
      <c r="AW42" s="313" t="str">
        <f>IF(ISBLANK('ARAT - Data Entry'!AG40),"",'ARAT - Data Entry'!AG40)</f>
        <v/>
      </c>
      <c r="AX42" s="313" t="str">
        <f>IF(ISBLANK('ARAT - Data Entry'!AJ40),"",'ARAT - Data Entry'!AJ40)</f>
        <v/>
      </c>
      <c r="AY42" s="313" t="str">
        <f>IF(ISBLANK('ARAT - Data Entry'!AM40),"",'ARAT - Data Entry'!AM40)</f>
        <v/>
      </c>
      <c r="AZ42" s="313" t="str">
        <f>IF(ISBLANK('ARAT - Data Entry'!AP40),"",'ARAT - Data Entry'!AP40)</f>
        <v/>
      </c>
      <c r="BA42" s="313" t="str">
        <f>IF(ISBLANK('ARAT - Data Entry'!AS40),"",'ARAT - Data Entry'!AS40)</f>
        <v/>
      </c>
      <c r="BB42" s="313" t="str">
        <f>IF(ISBLANK('ARAT - Data Entry'!AV40),"",'ARAT - Data Entry'!AV40)</f>
        <v/>
      </c>
      <c r="BC42" s="313" t="str">
        <f>IF(ISBLANK('ARAT - Data Entry'!AY40),"",'ARAT - Data Entry'!AY40)</f>
        <v/>
      </c>
      <c r="BD42" s="313" t="str">
        <f>IF(ISBLANK('ARAT - Data Entry'!BB40),"",'ARAT - Data Entry'!BB40)</f>
        <v/>
      </c>
      <c r="BE42" s="313" t="str">
        <f>IF(ISBLANK('ARAT - Data Entry'!BE40),"",'ARAT - Data Entry'!BE40)</f>
        <v/>
      </c>
      <c r="BF42" s="313" t="str">
        <f>IF(ISBLANK('ARAT - Data Entry'!BF40),"",'ARAT - Data Entry'!BF40)</f>
        <v/>
      </c>
      <c r="BG42" s="313" t="str">
        <f>IF(ISBLANK('ARAT - Data Entry'!BK40),"",'ARAT - Data Entry'!BK40)</f>
        <v/>
      </c>
      <c r="BH42" s="313" t="str">
        <f>IF(ISBLANK('ARAT - Data Entry'!BL40),"",'ARAT - Data Entry'!BL40)</f>
        <v/>
      </c>
      <c r="BI42" s="313" t="str">
        <f>IF(ISBLANK('ARAT - Data Entry'!BQ40),"",'ARAT - Data Entry'!BQ40)</f>
        <v/>
      </c>
      <c r="BJ42" s="313" t="str">
        <f>IF(ISBLANK('ARAT - Data Entry'!BR40),"",'ARAT - Data Entry'!BR40)</f>
        <v/>
      </c>
      <c r="BK42" s="313" t="str">
        <f>IF(ISBLANK('ARAT - Data Entry'!BW40),"",'ARAT - Data Entry'!BW40)</f>
        <v/>
      </c>
      <c r="BL42" s="313" t="str">
        <f>IF(ISBLANK('ARAT - Data Entry'!DB40),"",'ARAT - Data Entry'!DB40)</f>
        <v/>
      </c>
      <c r="BM42" s="296"/>
      <c r="BN42" s="290">
        <f>'ARAT - Data Entry'!P40</f>
        <v>0</v>
      </c>
      <c r="BO42" s="290">
        <f>'ARAT - Data Entry'!Q40</f>
        <v>0</v>
      </c>
      <c r="BP42" s="290">
        <f>'ARAT - Data Entry'!S40</f>
        <v>0</v>
      </c>
      <c r="BQ42" s="290">
        <f>'ARAT - Data Entry'!CG40</f>
        <v>0</v>
      </c>
      <c r="BR42" s="290">
        <f>'ARAT - Data Entry'!CU40</f>
        <v>0</v>
      </c>
      <c r="BS42" s="290">
        <f>'ARAT - Data Entry'!CY40</f>
        <v>0</v>
      </c>
      <c r="BT42" s="290">
        <f>'ARAT - Data Entry'!DA40</f>
        <v>0</v>
      </c>
      <c r="BU42" s="290">
        <f t="shared" si="11"/>
        <v>0</v>
      </c>
      <c r="BV42" s="288"/>
      <c r="BW42" s="290" t="str">
        <f>IF(ISBLANK('ARAT - Data Entry'!V40),"",'ARAT - Data Entry'!V40)</f>
        <v/>
      </c>
      <c r="BX42" s="290" t="str">
        <f>IF(ISBLANK('ARAT - Data Entry'!W40),"",'ARAT - Data Entry'!W40)</f>
        <v/>
      </c>
      <c r="BY42" s="290" t="str">
        <f>IF(ISBLANK('ARAT - Data Entry'!Y40),"",'ARAT - Data Entry'!Y40)</f>
        <v/>
      </c>
      <c r="BZ42" s="290" t="str">
        <f>IF(ISBLANK('ARAT - Data Entry'!Z40),"",'ARAT - Data Entry'!Z40)</f>
        <v/>
      </c>
      <c r="CA42" s="290" t="str">
        <f>IF(ISBLANK('ARAT - Data Entry'!AB40),"",'ARAT - Data Entry'!AB40)</f>
        <v/>
      </c>
      <c r="CB42" s="290" t="str">
        <f>IF(ISBLANK('ARAT - Data Entry'!AC40),"",'ARAT - Data Entry'!AC40)</f>
        <v/>
      </c>
      <c r="CC42" s="290" t="str">
        <f>IF(ISBLANK('ARAT - Data Entry'!AE40),"",'ARAT - Data Entry'!AE40)</f>
        <v/>
      </c>
      <c r="CD42" s="290" t="str">
        <f>IF(ISBLANK('ARAT - Data Entry'!AF40),"",'ARAT - Data Entry'!AF40)</f>
        <v/>
      </c>
      <c r="CE42" s="290" t="str">
        <f>IF(ISBLANK('ARAT - Data Entry'!AH40),"",'ARAT - Data Entry'!AH40)</f>
        <v/>
      </c>
      <c r="CF42" s="290" t="str">
        <f>IF(ISBLANK('ARAT - Data Entry'!AI40),"",'ARAT - Data Entry'!AI40)</f>
        <v/>
      </c>
      <c r="CG42" s="290" t="str">
        <f>IF(ISBLANK('ARAT - Data Entry'!AK40),"",'ARAT - Data Entry'!AK40)</f>
        <v/>
      </c>
      <c r="CH42" s="290" t="str">
        <f>IF(ISBLANK('ARAT - Data Entry'!AL40),"",'ARAT - Data Entry'!AL40)</f>
        <v/>
      </c>
      <c r="CI42" s="290" t="str">
        <f>IF(ISBLANK('ARAT - Data Entry'!AN40),"",'ARAT - Data Entry'!AN40)</f>
        <v/>
      </c>
      <c r="CJ42" s="290" t="str">
        <f>IF(ISBLANK('ARAT - Data Entry'!AO40),"",'ARAT - Data Entry'!AO40)</f>
        <v/>
      </c>
      <c r="CK42" s="290" t="str">
        <f>IF(ISBLANK('ARAT - Data Entry'!AQ40),"",'ARAT - Data Entry'!AQ40)</f>
        <v/>
      </c>
      <c r="CL42" s="290" t="str">
        <f>IF(ISBLANK('ARAT - Data Entry'!AR40),"",'ARAT - Data Entry'!AR40)</f>
        <v/>
      </c>
      <c r="CM42" s="290" t="str">
        <f>IF(ISBLANK('ARAT - Data Entry'!AT40),"",'ARAT - Data Entry'!AT40)</f>
        <v/>
      </c>
      <c r="CN42" s="290" t="str">
        <f>IF(ISBLANK('ARAT - Data Entry'!AU40),"",'ARAT - Data Entry'!AU40)</f>
        <v/>
      </c>
      <c r="CO42" s="290" t="str">
        <f>IF(ISBLANK('ARAT - Data Entry'!AW40),"",'ARAT - Data Entry'!AW40)</f>
        <v/>
      </c>
      <c r="CP42" s="290" t="str">
        <f>IF(ISBLANK('ARAT - Data Entry'!AX40),"",'ARAT - Data Entry'!AX40)</f>
        <v/>
      </c>
      <c r="CQ42" s="290" t="str">
        <f>IF(ISBLANK('ARAT - Data Entry'!AZ40),"",'ARAT - Data Entry'!AZ40)</f>
        <v/>
      </c>
      <c r="CR42" s="290" t="str">
        <f>IF(ISBLANK('ARAT - Data Entry'!BA40),"",'ARAT - Data Entry'!BA40)</f>
        <v/>
      </c>
      <c r="CS42" s="290" t="str">
        <f>IF(ISBLANK('ARAT - Data Entry'!BC40),"",'ARAT - Data Entry'!BC40)</f>
        <v/>
      </c>
      <c r="CT42" s="290" t="str">
        <f>IF(ISBLANK('ARAT - Data Entry'!BD40),"",'ARAT - Data Entry'!BD40)</f>
        <v/>
      </c>
      <c r="CU42" s="290" t="str">
        <f>IF(ISBLANK('ARAT - Data Entry'!BF40),"",'ARAT - Data Entry'!BF40)</f>
        <v/>
      </c>
      <c r="CV42" s="290" t="str">
        <f>IF(ISBLANK('ARAT - Data Entry'!BG40),"",'ARAT - Data Entry'!BG40)</f>
        <v/>
      </c>
      <c r="CW42" s="290" t="str">
        <f>IF(ISBLANK('ARAT - Data Entry'!BI40),"",'ARAT - Data Entry'!BI40)</f>
        <v/>
      </c>
      <c r="CX42" s="290" t="str">
        <f>IF(ISBLANK('ARAT - Data Entry'!BJ40),"",'ARAT - Data Entry'!BJ40)</f>
        <v/>
      </c>
      <c r="CY42" s="290" t="str">
        <f>IF(ISBLANK('ARAT - Data Entry'!BL40),"",'ARAT - Data Entry'!BL40)</f>
        <v/>
      </c>
      <c r="CZ42" s="290" t="str">
        <f>IF(ISBLANK('ARAT - Data Entry'!BM40),"",'ARAT - Data Entry'!BM40)</f>
        <v/>
      </c>
      <c r="DA42" s="290" t="str">
        <f>IF(ISBLANK('ARAT - Data Entry'!BO40),"",'ARAT - Data Entry'!BO40)</f>
        <v/>
      </c>
      <c r="DB42" s="290" t="str">
        <f>IF(ISBLANK('ARAT - Data Entry'!BP40),"",'ARAT - Data Entry'!BP40)</f>
        <v/>
      </c>
      <c r="DC42" s="290" t="str">
        <f>IF(ISBLANK('ARAT - Data Entry'!BR40),"",'ARAT - Data Entry'!BR40)</f>
        <v/>
      </c>
      <c r="DD42" s="290" t="str">
        <f>IF(ISBLANK('ARAT - Data Entry'!BS40),"",'ARAT - Data Entry'!BS40)</f>
        <v/>
      </c>
      <c r="DE42" s="290" t="str">
        <f>IF(ISBLANK('ARAT - Data Entry'!BU40),"",'ARAT - Data Entry'!BU40)</f>
        <v/>
      </c>
      <c r="DF42" s="290" t="str">
        <f>IF(ISBLANK('ARAT - Data Entry'!BV40),"",'ARAT - Data Entry'!BV40)</f>
        <v/>
      </c>
      <c r="DG42" s="290" t="str">
        <f>IF(ISBLANK('ARAT - Data Entry'!CZ40),"",'ARAT - Data Entry'!CZ40)</f>
        <v/>
      </c>
    </row>
    <row r="43" spans="1:111" x14ac:dyDescent="0.25">
      <c r="A43" s="312" t="str">
        <f>IF(ISBLANK('ARAT - Data Entry'!A41),"",'ARAT - Data Entry'!A41)</f>
        <v/>
      </c>
      <c r="B43" s="312" t="str">
        <f>IF(ISBLANK('ARAT - Data Entry'!C41),"",'ARAT - Data Entry'!C41)</f>
        <v/>
      </c>
      <c r="C43" s="357" t="str">
        <f>IF(ISBLANK('ARAT - Data Entry'!D41),"",'ARAT - Data Entry'!D41)</f>
        <v/>
      </c>
      <c r="D43" s="357" t="str">
        <f>IF(ISBLANK('ARAT - Data Entry'!E41),"",'ARAT - Data Entry'!E41)</f>
        <v/>
      </c>
      <c r="E43" s="357" t="str">
        <f>IF(ISBLANK('ARAT - Data Entry'!F41),"",'ARAT - Data Entry'!F41)</f>
        <v/>
      </c>
      <c r="F43" s="357" t="str">
        <f>IF(ISBLANK('ARAT - Data Entry'!G41),"",'ARAT - Data Entry'!G41)</f>
        <v/>
      </c>
      <c r="G43" s="357" t="str">
        <f>IF(ISBLANK('ARAT - Data Entry'!H41),"",'ARAT - Data Entry'!H41)</f>
        <v/>
      </c>
      <c r="H43" s="357" t="str">
        <f>IF(ISBLANK('ARAT - Data Entry'!I41),"",'ARAT - Data Entry'!I41)</f>
        <v/>
      </c>
      <c r="I43" s="357" t="str">
        <f>IF(ISBLANK('ARAT - Data Entry'!J41),"",'ARAT - Data Entry'!J41)</f>
        <v/>
      </c>
      <c r="J43" s="357" t="str">
        <f>IF(ISBLANK('ARAT - Data Entry'!K41),"",'ARAT - Data Entry'!K41)</f>
        <v/>
      </c>
      <c r="K43" s="312" t="str">
        <f>IF(ISBLANK('ARAT - Data Entry'!L41),"",'ARAT - Data Entry'!L41)</f>
        <v/>
      </c>
      <c r="L43" s="312" t="str">
        <f>IF(ISBLANK('ARAT - Data Entry'!M41),"",'ARAT - Data Entry'!M41)</f>
        <v/>
      </c>
      <c r="M43" s="312" t="str">
        <f>IF(ISBLANK('ARAT - Data Entry'!N41),"",'ARAT - Data Entry'!N41)</f>
        <v/>
      </c>
      <c r="N43" s="312" t="str">
        <f>IF(ISBLANK('ARAT - Data Entry'!R41),"",'ARAT - Data Entry'!R41)</f>
        <v/>
      </c>
      <c r="O43" s="312" t="str">
        <f>IF(ISBLANK('ARAT - Data Entry'!T41),"",'ARAT - Data Entry'!T41)</f>
        <v/>
      </c>
      <c r="P43" s="298"/>
      <c r="Q43" s="4" t="str">
        <f t="shared" si="0"/>
        <v>No Improved Water Point/System</v>
      </c>
      <c r="R43" s="4" t="str">
        <f t="shared" si="6"/>
        <v>No Improved Water Point/System</v>
      </c>
      <c r="S43" s="5" t="str">
        <f t="shared" si="12"/>
        <v>No Improved Water Point/System</v>
      </c>
      <c r="T43" s="4" t="str">
        <f t="shared" si="13"/>
        <v>New Construction Needed</v>
      </c>
      <c r="U43" s="15">
        <f t="shared" si="7"/>
        <v>0</v>
      </c>
      <c r="V43" s="284"/>
      <c r="W43" s="291" t="str">
        <f t="shared" si="14"/>
        <v>New Construction Needed</v>
      </c>
      <c r="X43" s="292" t="str">
        <f t="shared" si="8"/>
        <v xml:space="preserve"> </v>
      </c>
      <c r="Y43" s="292" t="str">
        <f t="shared" si="9"/>
        <v>Plan For Investment and Construction</v>
      </c>
      <c r="Z43" s="285"/>
      <c r="AA43" s="290" t="str">
        <f t="shared" si="15"/>
        <v xml:space="preserve"> </v>
      </c>
      <c r="AB43" s="290" t="str">
        <f t="shared" si="16"/>
        <v xml:space="preserve"> </v>
      </c>
      <c r="AC43" s="290" t="str">
        <f t="shared" si="17"/>
        <v xml:space="preserve"> </v>
      </c>
      <c r="AD43" s="290" t="str">
        <f t="shared" si="18"/>
        <v xml:space="preserve"> </v>
      </c>
      <c r="AE43" s="290" t="str">
        <f t="shared" si="19"/>
        <v xml:space="preserve"> </v>
      </c>
      <c r="AF43" s="290" t="str">
        <f>IF(CG43=1,'ARAT - Reference Sheet'!$C$11 -(A43-CH43)," ")</f>
        <v xml:space="preserve"> </v>
      </c>
      <c r="AG43" s="290" t="str">
        <f>IF(CI43=1,'ARAT - Reference Sheet'!$C$12-(A43-CJ43)," ")</f>
        <v xml:space="preserve"> </v>
      </c>
      <c r="AH43" s="290" t="str">
        <f>IF(CK43=1,'ARAT - Reference Sheet'!$C$13-(A43-CL43)," ")</f>
        <v xml:space="preserve"> </v>
      </c>
      <c r="AI43" s="290" t="str">
        <f>IF(CM43=1,'ARAT - Reference Sheet'!$C$14-(A43-CN43)," ")</f>
        <v xml:space="preserve"> </v>
      </c>
      <c r="AJ43" s="290" t="str">
        <f>IF(CO43=1,'ARAT - Reference Sheet'!$C$15-(A43-CP43)," ")</f>
        <v xml:space="preserve"> </v>
      </c>
      <c r="AK43" s="290" t="str">
        <f>IF(CQ43=1,'ARAT - Reference Sheet'!$C$16-(A43-CR43)," ")</f>
        <v xml:space="preserve"> </v>
      </c>
      <c r="AL43" s="290" t="str">
        <f>IF(CS43=1,'ARAT - Reference Sheet'!$C$17-(A43-CT43)," ")</f>
        <v xml:space="preserve"> </v>
      </c>
      <c r="AM43" s="290" t="str">
        <f>IF(CU43=1,'ARAT - Reference Sheet'!$C$18-(A43-CV43)," ")</f>
        <v xml:space="preserve"> </v>
      </c>
      <c r="AN43" s="290" t="str">
        <f>IF(CW43=1,'ARAT - Reference Sheet'!$C$19-(A43-CX43)," ")</f>
        <v xml:space="preserve"> </v>
      </c>
      <c r="AO43" s="290" t="str">
        <f>IF(CY43=1,'ARAT - Reference Sheet'!$C$20-(A43-CZ43)," ")</f>
        <v xml:space="preserve"> </v>
      </c>
      <c r="AP43" s="290" t="str">
        <f>IF(DA43=1,'ARAT - Reference Sheet'!$C$21-(A43-DB43)," ")</f>
        <v xml:space="preserve"> </v>
      </c>
      <c r="AQ43" s="290" t="str">
        <f>IF(DC43=1,'ARAT - Reference Sheet'!$C$22-(A43-DD43)," ")</f>
        <v xml:space="preserve"> </v>
      </c>
      <c r="AR43" s="290" t="str">
        <f>IF(DE43=1,'ARAT - Reference Sheet'!$C$23-(A43-DF43)," ")</f>
        <v xml:space="preserve"> </v>
      </c>
      <c r="AS43" s="288"/>
      <c r="AT43" s="313" t="str">
        <f>IF(ISBLANK('ARAT - Data Entry'!X41),"",'ARAT - Data Entry'!X41)</f>
        <v/>
      </c>
      <c r="AU43" s="313" t="str">
        <f>IF(ISBLANK('ARAT - Data Entry'!AA41),"",'ARAT - Data Entry'!AA41)</f>
        <v/>
      </c>
      <c r="AV43" s="313" t="str">
        <f>IF(ISBLANK('ARAT - Data Entry'!AD41),"",'ARAT - Data Entry'!AD41)</f>
        <v/>
      </c>
      <c r="AW43" s="313" t="str">
        <f>IF(ISBLANK('ARAT - Data Entry'!AG41),"",'ARAT - Data Entry'!AG41)</f>
        <v/>
      </c>
      <c r="AX43" s="313" t="str">
        <f>IF(ISBLANK('ARAT - Data Entry'!AJ41),"",'ARAT - Data Entry'!AJ41)</f>
        <v/>
      </c>
      <c r="AY43" s="313" t="str">
        <f>IF(ISBLANK('ARAT - Data Entry'!AM41),"",'ARAT - Data Entry'!AM41)</f>
        <v/>
      </c>
      <c r="AZ43" s="313" t="str">
        <f>IF(ISBLANK('ARAT - Data Entry'!AP41),"",'ARAT - Data Entry'!AP41)</f>
        <v/>
      </c>
      <c r="BA43" s="313" t="str">
        <f>IF(ISBLANK('ARAT - Data Entry'!AS41),"",'ARAT - Data Entry'!AS41)</f>
        <v/>
      </c>
      <c r="BB43" s="313" t="str">
        <f>IF(ISBLANK('ARAT - Data Entry'!AV41),"",'ARAT - Data Entry'!AV41)</f>
        <v/>
      </c>
      <c r="BC43" s="313" t="str">
        <f>IF(ISBLANK('ARAT - Data Entry'!AY41),"",'ARAT - Data Entry'!AY41)</f>
        <v/>
      </c>
      <c r="BD43" s="313" t="str">
        <f>IF(ISBLANK('ARAT - Data Entry'!BB41),"",'ARAT - Data Entry'!BB41)</f>
        <v/>
      </c>
      <c r="BE43" s="313" t="str">
        <f>IF(ISBLANK('ARAT - Data Entry'!BE41),"",'ARAT - Data Entry'!BE41)</f>
        <v/>
      </c>
      <c r="BF43" s="313" t="str">
        <f>IF(ISBLANK('ARAT - Data Entry'!BF41),"",'ARAT - Data Entry'!BF41)</f>
        <v/>
      </c>
      <c r="BG43" s="313" t="str">
        <f>IF(ISBLANK('ARAT - Data Entry'!BK41),"",'ARAT - Data Entry'!BK41)</f>
        <v/>
      </c>
      <c r="BH43" s="313" t="str">
        <f>IF(ISBLANK('ARAT - Data Entry'!BL41),"",'ARAT - Data Entry'!BL41)</f>
        <v/>
      </c>
      <c r="BI43" s="313" t="str">
        <f>IF(ISBLANK('ARAT - Data Entry'!BQ41),"",'ARAT - Data Entry'!BQ41)</f>
        <v/>
      </c>
      <c r="BJ43" s="313" t="str">
        <f>IF(ISBLANK('ARAT - Data Entry'!BR41),"",'ARAT - Data Entry'!BR41)</f>
        <v/>
      </c>
      <c r="BK43" s="313" t="str">
        <f>IF(ISBLANK('ARAT - Data Entry'!BW41),"",'ARAT - Data Entry'!BW41)</f>
        <v/>
      </c>
      <c r="BL43" s="313" t="str">
        <f>IF(ISBLANK('ARAT - Data Entry'!DB41),"",'ARAT - Data Entry'!DB41)</f>
        <v/>
      </c>
      <c r="BM43" s="296"/>
      <c r="BN43" s="290">
        <f>'ARAT - Data Entry'!P41</f>
        <v>0</v>
      </c>
      <c r="BO43" s="290">
        <f>'ARAT - Data Entry'!Q41</f>
        <v>0</v>
      </c>
      <c r="BP43" s="290">
        <f>'ARAT - Data Entry'!S41</f>
        <v>0</v>
      </c>
      <c r="BQ43" s="290">
        <f>'ARAT - Data Entry'!CG41</f>
        <v>0</v>
      </c>
      <c r="BR43" s="290">
        <f>'ARAT - Data Entry'!CU41</f>
        <v>0</v>
      </c>
      <c r="BS43" s="290">
        <f>'ARAT - Data Entry'!CY41</f>
        <v>0</v>
      </c>
      <c r="BT43" s="290">
        <f>'ARAT - Data Entry'!DA41</f>
        <v>0</v>
      </c>
      <c r="BU43" s="290">
        <f t="shared" si="11"/>
        <v>0</v>
      </c>
      <c r="BV43" s="288"/>
      <c r="BW43" s="290" t="str">
        <f>IF(ISBLANK('ARAT - Data Entry'!V41),"",'ARAT - Data Entry'!V41)</f>
        <v/>
      </c>
      <c r="BX43" s="290" t="str">
        <f>IF(ISBLANK('ARAT - Data Entry'!W41),"",'ARAT - Data Entry'!W41)</f>
        <v/>
      </c>
      <c r="BY43" s="290" t="str">
        <f>IF(ISBLANK('ARAT - Data Entry'!Y41),"",'ARAT - Data Entry'!Y41)</f>
        <v/>
      </c>
      <c r="BZ43" s="290" t="str">
        <f>IF(ISBLANK('ARAT - Data Entry'!Z41),"",'ARAT - Data Entry'!Z41)</f>
        <v/>
      </c>
      <c r="CA43" s="290" t="str">
        <f>IF(ISBLANK('ARAT - Data Entry'!AB41),"",'ARAT - Data Entry'!AB41)</f>
        <v/>
      </c>
      <c r="CB43" s="290" t="str">
        <f>IF(ISBLANK('ARAT - Data Entry'!AC41),"",'ARAT - Data Entry'!AC41)</f>
        <v/>
      </c>
      <c r="CC43" s="290" t="str">
        <f>IF(ISBLANK('ARAT - Data Entry'!AE41),"",'ARAT - Data Entry'!AE41)</f>
        <v/>
      </c>
      <c r="CD43" s="290" t="str">
        <f>IF(ISBLANK('ARAT - Data Entry'!AF41),"",'ARAT - Data Entry'!AF41)</f>
        <v/>
      </c>
      <c r="CE43" s="290" t="str">
        <f>IF(ISBLANK('ARAT - Data Entry'!AH41),"",'ARAT - Data Entry'!AH41)</f>
        <v/>
      </c>
      <c r="CF43" s="290" t="str">
        <f>IF(ISBLANK('ARAT - Data Entry'!AI41),"",'ARAT - Data Entry'!AI41)</f>
        <v/>
      </c>
      <c r="CG43" s="290" t="str">
        <f>IF(ISBLANK('ARAT - Data Entry'!AK41),"",'ARAT - Data Entry'!AK41)</f>
        <v/>
      </c>
      <c r="CH43" s="290" t="str">
        <f>IF(ISBLANK('ARAT - Data Entry'!AL41),"",'ARAT - Data Entry'!AL41)</f>
        <v/>
      </c>
      <c r="CI43" s="290" t="str">
        <f>IF(ISBLANK('ARAT - Data Entry'!AN41),"",'ARAT - Data Entry'!AN41)</f>
        <v/>
      </c>
      <c r="CJ43" s="290" t="str">
        <f>IF(ISBLANK('ARAT - Data Entry'!AO41),"",'ARAT - Data Entry'!AO41)</f>
        <v/>
      </c>
      <c r="CK43" s="290" t="str">
        <f>IF(ISBLANK('ARAT - Data Entry'!AQ41),"",'ARAT - Data Entry'!AQ41)</f>
        <v/>
      </c>
      <c r="CL43" s="290" t="str">
        <f>IF(ISBLANK('ARAT - Data Entry'!AR41),"",'ARAT - Data Entry'!AR41)</f>
        <v/>
      </c>
      <c r="CM43" s="290" t="str">
        <f>IF(ISBLANK('ARAT - Data Entry'!AT41),"",'ARAT - Data Entry'!AT41)</f>
        <v/>
      </c>
      <c r="CN43" s="290" t="str">
        <f>IF(ISBLANK('ARAT - Data Entry'!AU41),"",'ARAT - Data Entry'!AU41)</f>
        <v/>
      </c>
      <c r="CO43" s="290" t="str">
        <f>IF(ISBLANK('ARAT - Data Entry'!AW41),"",'ARAT - Data Entry'!AW41)</f>
        <v/>
      </c>
      <c r="CP43" s="290" t="str">
        <f>IF(ISBLANK('ARAT - Data Entry'!AX41),"",'ARAT - Data Entry'!AX41)</f>
        <v/>
      </c>
      <c r="CQ43" s="290" t="str">
        <f>IF(ISBLANK('ARAT - Data Entry'!AZ41),"",'ARAT - Data Entry'!AZ41)</f>
        <v/>
      </c>
      <c r="CR43" s="290" t="str">
        <f>IF(ISBLANK('ARAT - Data Entry'!BA41),"",'ARAT - Data Entry'!BA41)</f>
        <v/>
      </c>
      <c r="CS43" s="290" t="str">
        <f>IF(ISBLANK('ARAT - Data Entry'!BC41),"",'ARAT - Data Entry'!BC41)</f>
        <v/>
      </c>
      <c r="CT43" s="290" t="str">
        <f>IF(ISBLANK('ARAT - Data Entry'!BD41),"",'ARAT - Data Entry'!BD41)</f>
        <v/>
      </c>
      <c r="CU43" s="290" t="str">
        <f>IF(ISBLANK('ARAT - Data Entry'!BF41),"",'ARAT - Data Entry'!BF41)</f>
        <v/>
      </c>
      <c r="CV43" s="290" t="str">
        <f>IF(ISBLANK('ARAT - Data Entry'!BG41),"",'ARAT - Data Entry'!BG41)</f>
        <v/>
      </c>
      <c r="CW43" s="290" t="str">
        <f>IF(ISBLANK('ARAT - Data Entry'!BI41),"",'ARAT - Data Entry'!BI41)</f>
        <v/>
      </c>
      <c r="CX43" s="290" t="str">
        <f>IF(ISBLANK('ARAT - Data Entry'!BJ41),"",'ARAT - Data Entry'!BJ41)</f>
        <v/>
      </c>
      <c r="CY43" s="290" t="str">
        <f>IF(ISBLANK('ARAT - Data Entry'!BL41),"",'ARAT - Data Entry'!BL41)</f>
        <v/>
      </c>
      <c r="CZ43" s="290" t="str">
        <f>IF(ISBLANK('ARAT - Data Entry'!BM41),"",'ARAT - Data Entry'!BM41)</f>
        <v/>
      </c>
      <c r="DA43" s="290" t="str">
        <f>IF(ISBLANK('ARAT - Data Entry'!BO41),"",'ARAT - Data Entry'!BO41)</f>
        <v/>
      </c>
      <c r="DB43" s="290" t="str">
        <f>IF(ISBLANK('ARAT - Data Entry'!BP41),"",'ARAT - Data Entry'!BP41)</f>
        <v/>
      </c>
      <c r="DC43" s="290" t="str">
        <f>IF(ISBLANK('ARAT - Data Entry'!BR41),"",'ARAT - Data Entry'!BR41)</f>
        <v/>
      </c>
      <c r="DD43" s="290" t="str">
        <f>IF(ISBLANK('ARAT - Data Entry'!BS41),"",'ARAT - Data Entry'!BS41)</f>
        <v/>
      </c>
      <c r="DE43" s="290" t="str">
        <f>IF(ISBLANK('ARAT - Data Entry'!BU41),"",'ARAT - Data Entry'!BU41)</f>
        <v/>
      </c>
      <c r="DF43" s="290" t="str">
        <f>IF(ISBLANK('ARAT - Data Entry'!BV41),"",'ARAT - Data Entry'!BV41)</f>
        <v/>
      </c>
      <c r="DG43" s="290" t="str">
        <f>IF(ISBLANK('ARAT - Data Entry'!CZ41),"",'ARAT - Data Entry'!CZ41)</f>
        <v/>
      </c>
    </row>
    <row r="44" spans="1:111" x14ac:dyDescent="0.25">
      <c r="A44" s="312" t="str">
        <f>IF(ISBLANK('ARAT - Data Entry'!A42),"",'ARAT - Data Entry'!A42)</f>
        <v/>
      </c>
      <c r="B44" s="312" t="str">
        <f>IF(ISBLANK('ARAT - Data Entry'!C42),"",'ARAT - Data Entry'!C42)</f>
        <v/>
      </c>
      <c r="C44" s="357" t="str">
        <f>IF(ISBLANK('ARAT - Data Entry'!D42),"",'ARAT - Data Entry'!D42)</f>
        <v/>
      </c>
      <c r="D44" s="357" t="str">
        <f>IF(ISBLANK('ARAT - Data Entry'!E42),"",'ARAT - Data Entry'!E42)</f>
        <v/>
      </c>
      <c r="E44" s="357" t="str">
        <f>IF(ISBLANK('ARAT - Data Entry'!F42),"",'ARAT - Data Entry'!F42)</f>
        <v/>
      </c>
      <c r="F44" s="357" t="str">
        <f>IF(ISBLANK('ARAT - Data Entry'!G42),"",'ARAT - Data Entry'!G42)</f>
        <v/>
      </c>
      <c r="G44" s="357" t="str">
        <f>IF(ISBLANK('ARAT - Data Entry'!H42),"",'ARAT - Data Entry'!H42)</f>
        <v/>
      </c>
      <c r="H44" s="357" t="str">
        <f>IF(ISBLANK('ARAT - Data Entry'!I42),"",'ARAT - Data Entry'!I42)</f>
        <v/>
      </c>
      <c r="I44" s="357" t="str">
        <f>IF(ISBLANK('ARAT - Data Entry'!J42),"",'ARAT - Data Entry'!J42)</f>
        <v/>
      </c>
      <c r="J44" s="357" t="str">
        <f>IF(ISBLANK('ARAT - Data Entry'!K42),"",'ARAT - Data Entry'!K42)</f>
        <v/>
      </c>
      <c r="K44" s="312" t="str">
        <f>IF(ISBLANK('ARAT - Data Entry'!L42),"",'ARAT - Data Entry'!L42)</f>
        <v/>
      </c>
      <c r="L44" s="312" t="str">
        <f>IF(ISBLANK('ARAT - Data Entry'!M42),"",'ARAT - Data Entry'!M42)</f>
        <v/>
      </c>
      <c r="M44" s="312" t="str">
        <f>IF(ISBLANK('ARAT - Data Entry'!N42),"",'ARAT - Data Entry'!N42)</f>
        <v/>
      </c>
      <c r="N44" s="312" t="str">
        <f>IF(ISBLANK('ARAT - Data Entry'!R42),"",'ARAT - Data Entry'!R42)</f>
        <v/>
      </c>
      <c r="O44" s="312" t="str">
        <f>IF(ISBLANK('ARAT - Data Entry'!T42),"",'ARAT - Data Entry'!T42)</f>
        <v/>
      </c>
      <c r="P44" s="298"/>
      <c r="Q44" s="4" t="str">
        <f t="shared" si="0"/>
        <v>No Improved Water Point/System</v>
      </c>
      <c r="R44" s="4" t="str">
        <f t="shared" si="6"/>
        <v>No Improved Water Point/System</v>
      </c>
      <c r="S44" s="5" t="str">
        <f t="shared" si="12"/>
        <v>No Improved Water Point/System</v>
      </c>
      <c r="T44" s="4" t="str">
        <f t="shared" si="13"/>
        <v>New Construction Needed</v>
      </c>
      <c r="U44" s="15">
        <f t="shared" si="7"/>
        <v>0</v>
      </c>
      <c r="V44" s="284"/>
      <c r="W44" s="291" t="str">
        <f t="shared" si="14"/>
        <v>New Construction Needed</v>
      </c>
      <c r="X44" s="292" t="str">
        <f t="shared" si="8"/>
        <v xml:space="preserve"> </v>
      </c>
      <c r="Y44" s="292" t="str">
        <f t="shared" si="9"/>
        <v>Plan For Investment and Construction</v>
      </c>
      <c r="Z44" s="285"/>
      <c r="AA44" s="290" t="str">
        <f t="shared" si="15"/>
        <v xml:space="preserve"> </v>
      </c>
      <c r="AB44" s="290" t="str">
        <f t="shared" si="16"/>
        <v xml:space="preserve"> </v>
      </c>
      <c r="AC44" s="290" t="str">
        <f t="shared" si="17"/>
        <v xml:space="preserve"> </v>
      </c>
      <c r="AD44" s="290" t="str">
        <f t="shared" si="18"/>
        <v xml:space="preserve"> </v>
      </c>
      <c r="AE44" s="290" t="str">
        <f t="shared" si="19"/>
        <v xml:space="preserve"> </v>
      </c>
      <c r="AF44" s="290" t="str">
        <f>IF(CG44=1,'ARAT - Reference Sheet'!$C$11 -(A44-CH44)," ")</f>
        <v xml:space="preserve"> </v>
      </c>
      <c r="AG44" s="290" t="str">
        <f>IF(CI44=1,'ARAT - Reference Sheet'!$C$12-(A44-CJ44)," ")</f>
        <v xml:space="preserve"> </v>
      </c>
      <c r="AH44" s="290" t="str">
        <f>IF(CK44=1,'ARAT - Reference Sheet'!$C$13-(A44-CL44)," ")</f>
        <v xml:space="preserve"> </v>
      </c>
      <c r="AI44" s="290" t="str">
        <f>IF(CM44=1,'ARAT - Reference Sheet'!$C$14-(A44-CN44)," ")</f>
        <v xml:space="preserve"> </v>
      </c>
      <c r="AJ44" s="290" t="str">
        <f>IF(CO44=1,'ARAT - Reference Sheet'!$C$15-(A44-CP44)," ")</f>
        <v xml:space="preserve"> </v>
      </c>
      <c r="AK44" s="290" t="str">
        <f>IF(CQ44=1,'ARAT - Reference Sheet'!$C$16-(A44-CR44)," ")</f>
        <v xml:space="preserve"> </v>
      </c>
      <c r="AL44" s="290" t="str">
        <f>IF(CS44=1,'ARAT - Reference Sheet'!$C$17-(A44-CT44)," ")</f>
        <v xml:space="preserve"> </v>
      </c>
      <c r="AM44" s="290" t="str">
        <f>IF(CU44=1,'ARAT - Reference Sheet'!$C$18-(A44-CV44)," ")</f>
        <v xml:space="preserve"> </v>
      </c>
      <c r="AN44" s="290" t="str">
        <f>IF(CW44=1,'ARAT - Reference Sheet'!$C$19-(A44-CX44)," ")</f>
        <v xml:space="preserve"> </v>
      </c>
      <c r="AO44" s="290" t="str">
        <f>IF(CY44=1,'ARAT - Reference Sheet'!$C$20-(A44-CZ44)," ")</f>
        <v xml:space="preserve"> </v>
      </c>
      <c r="AP44" s="290" t="str">
        <f>IF(DA44=1,'ARAT - Reference Sheet'!$C$21-(A44-DB44)," ")</f>
        <v xml:space="preserve"> </v>
      </c>
      <c r="AQ44" s="290" t="str">
        <f>IF(DC44=1,'ARAT - Reference Sheet'!$C$22-(A44-DD44)," ")</f>
        <v xml:space="preserve"> </v>
      </c>
      <c r="AR44" s="290" t="str">
        <f>IF(DE44=1,'ARAT - Reference Sheet'!$C$23-(A44-DF44)," ")</f>
        <v xml:space="preserve"> </v>
      </c>
      <c r="AS44" s="288"/>
      <c r="AT44" s="313" t="str">
        <f>IF(ISBLANK('ARAT - Data Entry'!X42),"",'ARAT - Data Entry'!X42)</f>
        <v/>
      </c>
      <c r="AU44" s="313" t="str">
        <f>IF(ISBLANK('ARAT - Data Entry'!AA42),"",'ARAT - Data Entry'!AA42)</f>
        <v/>
      </c>
      <c r="AV44" s="313" t="str">
        <f>IF(ISBLANK('ARAT - Data Entry'!AD42),"",'ARAT - Data Entry'!AD42)</f>
        <v/>
      </c>
      <c r="AW44" s="313" t="str">
        <f>IF(ISBLANK('ARAT - Data Entry'!AG42),"",'ARAT - Data Entry'!AG42)</f>
        <v/>
      </c>
      <c r="AX44" s="313" t="str">
        <f>IF(ISBLANK('ARAT - Data Entry'!AJ42),"",'ARAT - Data Entry'!AJ42)</f>
        <v/>
      </c>
      <c r="AY44" s="313" t="str">
        <f>IF(ISBLANK('ARAT - Data Entry'!AM42),"",'ARAT - Data Entry'!AM42)</f>
        <v/>
      </c>
      <c r="AZ44" s="313" t="str">
        <f>IF(ISBLANK('ARAT - Data Entry'!AP42),"",'ARAT - Data Entry'!AP42)</f>
        <v/>
      </c>
      <c r="BA44" s="313" t="str">
        <f>IF(ISBLANK('ARAT - Data Entry'!AS42),"",'ARAT - Data Entry'!AS42)</f>
        <v/>
      </c>
      <c r="BB44" s="313" t="str">
        <f>IF(ISBLANK('ARAT - Data Entry'!AV42),"",'ARAT - Data Entry'!AV42)</f>
        <v/>
      </c>
      <c r="BC44" s="313" t="str">
        <f>IF(ISBLANK('ARAT - Data Entry'!AY42),"",'ARAT - Data Entry'!AY42)</f>
        <v/>
      </c>
      <c r="BD44" s="313" t="str">
        <f>IF(ISBLANK('ARAT - Data Entry'!BB42),"",'ARAT - Data Entry'!BB42)</f>
        <v/>
      </c>
      <c r="BE44" s="313" t="str">
        <f>IF(ISBLANK('ARAT - Data Entry'!BE42),"",'ARAT - Data Entry'!BE42)</f>
        <v/>
      </c>
      <c r="BF44" s="313" t="str">
        <f>IF(ISBLANK('ARAT - Data Entry'!BF42),"",'ARAT - Data Entry'!BF42)</f>
        <v/>
      </c>
      <c r="BG44" s="313" t="str">
        <f>IF(ISBLANK('ARAT - Data Entry'!BK42),"",'ARAT - Data Entry'!BK42)</f>
        <v/>
      </c>
      <c r="BH44" s="313" t="str">
        <f>IF(ISBLANK('ARAT - Data Entry'!BL42),"",'ARAT - Data Entry'!BL42)</f>
        <v/>
      </c>
      <c r="BI44" s="313" t="str">
        <f>IF(ISBLANK('ARAT - Data Entry'!BQ42),"",'ARAT - Data Entry'!BQ42)</f>
        <v/>
      </c>
      <c r="BJ44" s="313" t="str">
        <f>IF(ISBLANK('ARAT - Data Entry'!BR42),"",'ARAT - Data Entry'!BR42)</f>
        <v/>
      </c>
      <c r="BK44" s="313" t="str">
        <f>IF(ISBLANK('ARAT - Data Entry'!BW42),"",'ARAT - Data Entry'!BW42)</f>
        <v/>
      </c>
      <c r="BL44" s="313" t="str">
        <f>IF(ISBLANK('ARAT - Data Entry'!DB42),"",'ARAT - Data Entry'!DB42)</f>
        <v/>
      </c>
      <c r="BM44" s="296"/>
      <c r="BN44" s="290">
        <f>'ARAT - Data Entry'!P42</f>
        <v>0</v>
      </c>
      <c r="BO44" s="290">
        <f>'ARAT - Data Entry'!Q42</f>
        <v>0</v>
      </c>
      <c r="BP44" s="290">
        <f>'ARAT - Data Entry'!S42</f>
        <v>0</v>
      </c>
      <c r="BQ44" s="290">
        <f>'ARAT - Data Entry'!CG42</f>
        <v>0</v>
      </c>
      <c r="BR44" s="290">
        <f>'ARAT - Data Entry'!CU42</f>
        <v>0</v>
      </c>
      <c r="BS44" s="290">
        <f>'ARAT - Data Entry'!CY42</f>
        <v>0</v>
      </c>
      <c r="BT44" s="290">
        <f>'ARAT - Data Entry'!DA42</f>
        <v>0</v>
      </c>
      <c r="BU44" s="290">
        <f t="shared" si="11"/>
        <v>0</v>
      </c>
      <c r="BV44" s="288"/>
      <c r="BW44" s="290" t="str">
        <f>IF(ISBLANK('ARAT - Data Entry'!V42),"",'ARAT - Data Entry'!V42)</f>
        <v/>
      </c>
      <c r="BX44" s="290" t="str">
        <f>IF(ISBLANK('ARAT - Data Entry'!W42),"",'ARAT - Data Entry'!W42)</f>
        <v/>
      </c>
      <c r="BY44" s="290" t="str">
        <f>IF(ISBLANK('ARAT - Data Entry'!Y42),"",'ARAT - Data Entry'!Y42)</f>
        <v/>
      </c>
      <c r="BZ44" s="290" t="str">
        <f>IF(ISBLANK('ARAT - Data Entry'!Z42),"",'ARAT - Data Entry'!Z42)</f>
        <v/>
      </c>
      <c r="CA44" s="290" t="str">
        <f>IF(ISBLANK('ARAT - Data Entry'!AB42),"",'ARAT - Data Entry'!AB42)</f>
        <v/>
      </c>
      <c r="CB44" s="290" t="str">
        <f>IF(ISBLANK('ARAT - Data Entry'!AC42),"",'ARAT - Data Entry'!AC42)</f>
        <v/>
      </c>
      <c r="CC44" s="290" t="str">
        <f>IF(ISBLANK('ARAT - Data Entry'!AE42),"",'ARAT - Data Entry'!AE42)</f>
        <v/>
      </c>
      <c r="CD44" s="290" t="str">
        <f>IF(ISBLANK('ARAT - Data Entry'!AF42),"",'ARAT - Data Entry'!AF42)</f>
        <v/>
      </c>
      <c r="CE44" s="290" t="str">
        <f>IF(ISBLANK('ARAT - Data Entry'!AH42),"",'ARAT - Data Entry'!AH42)</f>
        <v/>
      </c>
      <c r="CF44" s="290" t="str">
        <f>IF(ISBLANK('ARAT - Data Entry'!AI42),"",'ARAT - Data Entry'!AI42)</f>
        <v/>
      </c>
      <c r="CG44" s="290" t="str">
        <f>IF(ISBLANK('ARAT - Data Entry'!AK42),"",'ARAT - Data Entry'!AK42)</f>
        <v/>
      </c>
      <c r="CH44" s="290" t="str">
        <f>IF(ISBLANK('ARAT - Data Entry'!AL42),"",'ARAT - Data Entry'!AL42)</f>
        <v/>
      </c>
      <c r="CI44" s="290" t="str">
        <f>IF(ISBLANK('ARAT - Data Entry'!AN42),"",'ARAT - Data Entry'!AN42)</f>
        <v/>
      </c>
      <c r="CJ44" s="290" t="str">
        <f>IF(ISBLANK('ARAT - Data Entry'!AO42),"",'ARAT - Data Entry'!AO42)</f>
        <v/>
      </c>
      <c r="CK44" s="290" t="str">
        <f>IF(ISBLANK('ARAT - Data Entry'!AQ42),"",'ARAT - Data Entry'!AQ42)</f>
        <v/>
      </c>
      <c r="CL44" s="290" t="str">
        <f>IF(ISBLANK('ARAT - Data Entry'!AR42),"",'ARAT - Data Entry'!AR42)</f>
        <v/>
      </c>
      <c r="CM44" s="290" t="str">
        <f>IF(ISBLANK('ARAT - Data Entry'!AT42),"",'ARAT - Data Entry'!AT42)</f>
        <v/>
      </c>
      <c r="CN44" s="290" t="str">
        <f>IF(ISBLANK('ARAT - Data Entry'!AU42),"",'ARAT - Data Entry'!AU42)</f>
        <v/>
      </c>
      <c r="CO44" s="290" t="str">
        <f>IF(ISBLANK('ARAT - Data Entry'!AW42),"",'ARAT - Data Entry'!AW42)</f>
        <v/>
      </c>
      <c r="CP44" s="290" t="str">
        <f>IF(ISBLANK('ARAT - Data Entry'!AX42),"",'ARAT - Data Entry'!AX42)</f>
        <v/>
      </c>
      <c r="CQ44" s="290" t="str">
        <f>IF(ISBLANK('ARAT - Data Entry'!AZ42),"",'ARAT - Data Entry'!AZ42)</f>
        <v/>
      </c>
      <c r="CR44" s="290" t="str">
        <f>IF(ISBLANK('ARAT - Data Entry'!BA42),"",'ARAT - Data Entry'!BA42)</f>
        <v/>
      </c>
      <c r="CS44" s="290" t="str">
        <f>IF(ISBLANK('ARAT - Data Entry'!BC42),"",'ARAT - Data Entry'!BC42)</f>
        <v/>
      </c>
      <c r="CT44" s="290" t="str">
        <f>IF(ISBLANK('ARAT - Data Entry'!BD42),"",'ARAT - Data Entry'!BD42)</f>
        <v/>
      </c>
      <c r="CU44" s="290" t="str">
        <f>IF(ISBLANK('ARAT - Data Entry'!BF42),"",'ARAT - Data Entry'!BF42)</f>
        <v/>
      </c>
      <c r="CV44" s="290" t="str">
        <f>IF(ISBLANK('ARAT - Data Entry'!BG42),"",'ARAT - Data Entry'!BG42)</f>
        <v/>
      </c>
      <c r="CW44" s="290" t="str">
        <f>IF(ISBLANK('ARAT - Data Entry'!BI42),"",'ARAT - Data Entry'!BI42)</f>
        <v/>
      </c>
      <c r="CX44" s="290" t="str">
        <f>IF(ISBLANK('ARAT - Data Entry'!BJ42),"",'ARAT - Data Entry'!BJ42)</f>
        <v/>
      </c>
      <c r="CY44" s="290" t="str">
        <f>IF(ISBLANK('ARAT - Data Entry'!BL42),"",'ARAT - Data Entry'!BL42)</f>
        <v/>
      </c>
      <c r="CZ44" s="290" t="str">
        <f>IF(ISBLANK('ARAT - Data Entry'!BM42),"",'ARAT - Data Entry'!BM42)</f>
        <v/>
      </c>
      <c r="DA44" s="290" t="str">
        <f>IF(ISBLANK('ARAT - Data Entry'!BO42),"",'ARAT - Data Entry'!BO42)</f>
        <v/>
      </c>
      <c r="DB44" s="290" t="str">
        <f>IF(ISBLANK('ARAT - Data Entry'!BP42),"",'ARAT - Data Entry'!BP42)</f>
        <v/>
      </c>
      <c r="DC44" s="290" t="str">
        <f>IF(ISBLANK('ARAT - Data Entry'!BR42),"",'ARAT - Data Entry'!BR42)</f>
        <v/>
      </c>
      <c r="DD44" s="290" t="str">
        <f>IF(ISBLANK('ARAT - Data Entry'!BS42),"",'ARAT - Data Entry'!BS42)</f>
        <v/>
      </c>
      <c r="DE44" s="290" t="str">
        <f>IF(ISBLANK('ARAT - Data Entry'!BU42),"",'ARAT - Data Entry'!BU42)</f>
        <v/>
      </c>
      <c r="DF44" s="290" t="str">
        <f>IF(ISBLANK('ARAT - Data Entry'!BV42),"",'ARAT - Data Entry'!BV42)</f>
        <v/>
      </c>
      <c r="DG44" s="290" t="str">
        <f>IF(ISBLANK('ARAT - Data Entry'!CZ42),"",'ARAT - Data Entry'!CZ42)</f>
        <v/>
      </c>
    </row>
    <row r="45" spans="1:111" x14ac:dyDescent="0.25">
      <c r="A45" s="312" t="str">
        <f>IF(ISBLANK('ARAT - Data Entry'!A43),"",'ARAT - Data Entry'!A43)</f>
        <v/>
      </c>
      <c r="B45" s="312" t="str">
        <f>IF(ISBLANK('ARAT - Data Entry'!C43),"",'ARAT - Data Entry'!C43)</f>
        <v/>
      </c>
      <c r="C45" s="357" t="str">
        <f>IF(ISBLANK('ARAT - Data Entry'!D43),"",'ARAT - Data Entry'!D43)</f>
        <v/>
      </c>
      <c r="D45" s="357" t="str">
        <f>IF(ISBLANK('ARAT - Data Entry'!E43),"",'ARAT - Data Entry'!E43)</f>
        <v/>
      </c>
      <c r="E45" s="357" t="str">
        <f>IF(ISBLANK('ARAT - Data Entry'!F43),"",'ARAT - Data Entry'!F43)</f>
        <v/>
      </c>
      <c r="F45" s="357" t="str">
        <f>IF(ISBLANK('ARAT - Data Entry'!G43),"",'ARAT - Data Entry'!G43)</f>
        <v/>
      </c>
      <c r="G45" s="357" t="str">
        <f>IF(ISBLANK('ARAT - Data Entry'!H43),"",'ARAT - Data Entry'!H43)</f>
        <v/>
      </c>
      <c r="H45" s="357" t="str">
        <f>IF(ISBLANK('ARAT - Data Entry'!I43),"",'ARAT - Data Entry'!I43)</f>
        <v/>
      </c>
      <c r="I45" s="357" t="str">
        <f>IF(ISBLANK('ARAT - Data Entry'!J43),"",'ARAT - Data Entry'!J43)</f>
        <v/>
      </c>
      <c r="J45" s="357" t="str">
        <f>IF(ISBLANK('ARAT - Data Entry'!K43),"",'ARAT - Data Entry'!K43)</f>
        <v/>
      </c>
      <c r="K45" s="312" t="str">
        <f>IF(ISBLANK('ARAT - Data Entry'!L43),"",'ARAT - Data Entry'!L43)</f>
        <v/>
      </c>
      <c r="L45" s="312" t="str">
        <f>IF(ISBLANK('ARAT - Data Entry'!M43),"",'ARAT - Data Entry'!M43)</f>
        <v/>
      </c>
      <c r="M45" s="312" t="str">
        <f>IF(ISBLANK('ARAT - Data Entry'!N43),"",'ARAT - Data Entry'!N43)</f>
        <v/>
      </c>
      <c r="N45" s="312" t="str">
        <f>IF(ISBLANK('ARAT - Data Entry'!R43),"",'ARAT - Data Entry'!R43)</f>
        <v/>
      </c>
      <c r="O45" s="312" t="str">
        <f>IF(ISBLANK('ARAT - Data Entry'!T43),"",'ARAT - Data Entry'!T43)</f>
        <v/>
      </c>
      <c r="P45" s="298"/>
      <c r="Q45" s="4" t="str">
        <f t="shared" si="0"/>
        <v>No Improved Water Point/System</v>
      </c>
      <c r="R45" s="4" t="str">
        <f t="shared" si="6"/>
        <v>No Improved Water Point/System</v>
      </c>
      <c r="S45" s="5" t="str">
        <f t="shared" si="12"/>
        <v>No Improved Water Point/System</v>
      </c>
      <c r="T45" s="4" t="str">
        <f t="shared" si="13"/>
        <v>New Construction Needed</v>
      </c>
      <c r="U45" s="15">
        <f t="shared" si="7"/>
        <v>0</v>
      </c>
      <c r="V45" s="284"/>
      <c r="W45" s="291" t="str">
        <f t="shared" si="14"/>
        <v>New Construction Needed</v>
      </c>
      <c r="X45" s="292" t="str">
        <f t="shared" si="8"/>
        <v xml:space="preserve"> </v>
      </c>
      <c r="Y45" s="292" t="str">
        <f t="shared" si="9"/>
        <v>Plan For Investment and Construction</v>
      </c>
      <c r="Z45" s="285"/>
      <c r="AA45" s="290" t="str">
        <f t="shared" si="15"/>
        <v xml:space="preserve"> </v>
      </c>
      <c r="AB45" s="290" t="str">
        <f t="shared" si="16"/>
        <v xml:space="preserve"> </v>
      </c>
      <c r="AC45" s="290" t="str">
        <f t="shared" si="17"/>
        <v xml:space="preserve"> </v>
      </c>
      <c r="AD45" s="290" t="str">
        <f t="shared" si="18"/>
        <v xml:space="preserve"> </v>
      </c>
      <c r="AE45" s="290" t="str">
        <f t="shared" si="19"/>
        <v xml:space="preserve"> </v>
      </c>
      <c r="AF45" s="290" t="str">
        <f>IF(CG45=1,'ARAT - Reference Sheet'!$C$11 -(A45-CH45)," ")</f>
        <v xml:space="preserve"> </v>
      </c>
      <c r="AG45" s="290" t="str">
        <f>IF(CI45=1,'ARAT - Reference Sheet'!$C$12-(A45-CJ45)," ")</f>
        <v xml:space="preserve"> </v>
      </c>
      <c r="AH45" s="290" t="str">
        <f>IF(CK45=1,'ARAT - Reference Sheet'!$C$13-(A45-CL45)," ")</f>
        <v xml:space="preserve"> </v>
      </c>
      <c r="AI45" s="290" t="str">
        <f>IF(CM45=1,'ARAT - Reference Sheet'!$C$14-(A45-CN45)," ")</f>
        <v xml:space="preserve"> </v>
      </c>
      <c r="AJ45" s="290" t="str">
        <f>IF(CO45=1,'ARAT - Reference Sheet'!$C$15-(A45-CP45)," ")</f>
        <v xml:space="preserve"> </v>
      </c>
      <c r="AK45" s="290" t="str">
        <f>IF(CQ45=1,'ARAT - Reference Sheet'!$C$16-(A45-CR45)," ")</f>
        <v xml:space="preserve"> </v>
      </c>
      <c r="AL45" s="290" t="str">
        <f>IF(CS45=1,'ARAT - Reference Sheet'!$C$17-(A45-CT45)," ")</f>
        <v xml:space="preserve"> </v>
      </c>
      <c r="AM45" s="290" t="str">
        <f>IF(CU45=1,'ARAT - Reference Sheet'!$C$18-(A45-CV45)," ")</f>
        <v xml:space="preserve"> </v>
      </c>
      <c r="AN45" s="290" t="str">
        <f>IF(CW45=1,'ARAT - Reference Sheet'!$C$19-(A45-CX45)," ")</f>
        <v xml:space="preserve"> </v>
      </c>
      <c r="AO45" s="290" t="str">
        <f>IF(CY45=1,'ARAT - Reference Sheet'!$C$20-(A45-CZ45)," ")</f>
        <v xml:space="preserve"> </v>
      </c>
      <c r="AP45" s="290" t="str">
        <f>IF(DA45=1,'ARAT - Reference Sheet'!$C$21-(A45-DB45)," ")</f>
        <v xml:space="preserve"> </v>
      </c>
      <c r="AQ45" s="290" t="str">
        <f>IF(DC45=1,'ARAT - Reference Sheet'!$C$22-(A45-DD45)," ")</f>
        <v xml:space="preserve"> </v>
      </c>
      <c r="AR45" s="290" t="str">
        <f>IF(DE45=1,'ARAT - Reference Sheet'!$C$23-(A45-DF45)," ")</f>
        <v xml:space="preserve"> </v>
      </c>
      <c r="AS45" s="288"/>
      <c r="AT45" s="313" t="str">
        <f>IF(ISBLANK('ARAT - Data Entry'!X43),"",'ARAT - Data Entry'!X43)</f>
        <v/>
      </c>
      <c r="AU45" s="313" t="str">
        <f>IF(ISBLANK('ARAT - Data Entry'!AA43),"",'ARAT - Data Entry'!AA43)</f>
        <v/>
      </c>
      <c r="AV45" s="313" t="str">
        <f>IF(ISBLANK('ARAT - Data Entry'!AD43),"",'ARAT - Data Entry'!AD43)</f>
        <v/>
      </c>
      <c r="AW45" s="313" t="str">
        <f>IF(ISBLANK('ARAT - Data Entry'!AG43),"",'ARAT - Data Entry'!AG43)</f>
        <v/>
      </c>
      <c r="AX45" s="313" t="str">
        <f>IF(ISBLANK('ARAT - Data Entry'!AJ43),"",'ARAT - Data Entry'!AJ43)</f>
        <v/>
      </c>
      <c r="AY45" s="313" t="str">
        <f>IF(ISBLANK('ARAT - Data Entry'!AM43),"",'ARAT - Data Entry'!AM43)</f>
        <v/>
      </c>
      <c r="AZ45" s="313" t="str">
        <f>IF(ISBLANK('ARAT - Data Entry'!AP43),"",'ARAT - Data Entry'!AP43)</f>
        <v/>
      </c>
      <c r="BA45" s="313" t="str">
        <f>IF(ISBLANK('ARAT - Data Entry'!AS43),"",'ARAT - Data Entry'!AS43)</f>
        <v/>
      </c>
      <c r="BB45" s="313" t="str">
        <f>IF(ISBLANK('ARAT - Data Entry'!AV43),"",'ARAT - Data Entry'!AV43)</f>
        <v/>
      </c>
      <c r="BC45" s="313" t="str">
        <f>IF(ISBLANK('ARAT - Data Entry'!AY43),"",'ARAT - Data Entry'!AY43)</f>
        <v/>
      </c>
      <c r="BD45" s="313" t="str">
        <f>IF(ISBLANK('ARAT - Data Entry'!BB43),"",'ARAT - Data Entry'!BB43)</f>
        <v/>
      </c>
      <c r="BE45" s="313" t="str">
        <f>IF(ISBLANK('ARAT - Data Entry'!BE43),"",'ARAT - Data Entry'!BE43)</f>
        <v/>
      </c>
      <c r="BF45" s="313" t="str">
        <f>IF(ISBLANK('ARAT - Data Entry'!BF43),"",'ARAT - Data Entry'!BF43)</f>
        <v/>
      </c>
      <c r="BG45" s="313" t="str">
        <f>IF(ISBLANK('ARAT - Data Entry'!BK43),"",'ARAT - Data Entry'!BK43)</f>
        <v/>
      </c>
      <c r="BH45" s="313" t="str">
        <f>IF(ISBLANK('ARAT - Data Entry'!BL43),"",'ARAT - Data Entry'!BL43)</f>
        <v/>
      </c>
      <c r="BI45" s="313" t="str">
        <f>IF(ISBLANK('ARAT - Data Entry'!BQ43),"",'ARAT - Data Entry'!BQ43)</f>
        <v/>
      </c>
      <c r="BJ45" s="313" t="str">
        <f>IF(ISBLANK('ARAT - Data Entry'!BR43),"",'ARAT - Data Entry'!BR43)</f>
        <v/>
      </c>
      <c r="BK45" s="313" t="str">
        <f>IF(ISBLANK('ARAT - Data Entry'!BW43),"",'ARAT - Data Entry'!BW43)</f>
        <v/>
      </c>
      <c r="BL45" s="313" t="str">
        <f>IF(ISBLANK('ARAT - Data Entry'!DB43),"",'ARAT - Data Entry'!DB43)</f>
        <v/>
      </c>
      <c r="BM45" s="296"/>
      <c r="BN45" s="290">
        <f>'ARAT - Data Entry'!P43</f>
        <v>0</v>
      </c>
      <c r="BO45" s="290">
        <f>'ARAT - Data Entry'!Q43</f>
        <v>0</v>
      </c>
      <c r="BP45" s="290">
        <f>'ARAT - Data Entry'!S43</f>
        <v>0</v>
      </c>
      <c r="BQ45" s="290">
        <f>'ARAT - Data Entry'!CG43</f>
        <v>0</v>
      </c>
      <c r="BR45" s="290">
        <f>'ARAT - Data Entry'!CU43</f>
        <v>0</v>
      </c>
      <c r="BS45" s="290">
        <f>'ARAT - Data Entry'!CY43</f>
        <v>0</v>
      </c>
      <c r="BT45" s="290">
        <f>'ARAT - Data Entry'!DA43</f>
        <v>0</v>
      </c>
      <c r="BU45" s="290">
        <f t="shared" si="11"/>
        <v>0</v>
      </c>
      <c r="BV45" s="288"/>
      <c r="BW45" s="290" t="str">
        <f>IF(ISBLANK('ARAT - Data Entry'!V43),"",'ARAT - Data Entry'!V43)</f>
        <v/>
      </c>
      <c r="BX45" s="290" t="str">
        <f>IF(ISBLANK('ARAT - Data Entry'!W43),"",'ARAT - Data Entry'!W43)</f>
        <v/>
      </c>
      <c r="BY45" s="290" t="str">
        <f>IF(ISBLANK('ARAT - Data Entry'!Y43),"",'ARAT - Data Entry'!Y43)</f>
        <v/>
      </c>
      <c r="BZ45" s="290" t="str">
        <f>IF(ISBLANK('ARAT - Data Entry'!Z43),"",'ARAT - Data Entry'!Z43)</f>
        <v/>
      </c>
      <c r="CA45" s="290" t="str">
        <f>IF(ISBLANK('ARAT - Data Entry'!AB43),"",'ARAT - Data Entry'!AB43)</f>
        <v/>
      </c>
      <c r="CB45" s="290" t="str">
        <f>IF(ISBLANK('ARAT - Data Entry'!AC43),"",'ARAT - Data Entry'!AC43)</f>
        <v/>
      </c>
      <c r="CC45" s="290" t="str">
        <f>IF(ISBLANK('ARAT - Data Entry'!AE43),"",'ARAT - Data Entry'!AE43)</f>
        <v/>
      </c>
      <c r="CD45" s="290" t="str">
        <f>IF(ISBLANK('ARAT - Data Entry'!AF43),"",'ARAT - Data Entry'!AF43)</f>
        <v/>
      </c>
      <c r="CE45" s="290" t="str">
        <f>IF(ISBLANK('ARAT - Data Entry'!AH43),"",'ARAT - Data Entry'!AH43)</f>
        <v/>
      </c>
      <c r="CF45" s="290" t="str">
        <f>IF(ISBLANK('ARAT - Data Entry'!AI43),"",'ARAT - Data Entry'!AI43)</f>
        <v/>
      </c>
      <c r="CG45" s="290" t="str">
        <f>IF(ISBLANK('ARAT - Data Entry'!AK43),"",'ARAT - Data Entry'!AK43)</f>
        <v/>
      </c>
      <c r="CH45" s="290" t="str">
        <f>IF(ISBLANK('ARAT - Data Entry'!AL43),"",'ARAT - Data Entry'!AL43)</f>
        <v/>
      </c>
      <c r="CI45" s="290" t="str">
        <f>IF(ISBLANK('ARAT - Data Entry'!AN43),"",'ARAT - Data Entry'!AN43)</f>
        <v/>
      </c>
      <c r="CJ45" s="290" t="str">
        <f>IF(ISBLANK('ARAT - Data Entry'!AO43),"",'ARAT - Data Entry'!AO43)</f>
        <v/>
      </c>
      <c r="CK45" s="290" t="str">
        <f>IF(ISBLANK('ARAT - Data Entry'!AQ43),"",'ARAT - Data Entry'!AQ43)</f>
        <v/>
      </c>
      <c r="CL45" s="290" t="str">
        <f>IF(ISBLANK('ARAT - Data Entry'!AR43),"",'ARAT - Data Entry'!AR43)</f>
        <v/>
      </c>
      <c r="CM45" s="290" t="str">
        <f>IF(ISBLANK('ARAT - Data Entry'!AT43),"",'ARAT - Data Entry'!AT43)</f>
        <v/>
      </c>
      <c r="CN45" s="290" t="str">
        <f>IF(ISBLANK('ARAT - Data Entry'!AU43),"",'ARAT - Data Entry'!AU43)</f>
        <v/>
      </c>
      <c r="CO45" s="290" t="str">
        <f>IF(ISBLANK('ARAT - Data Entry'!AW43),"",'ARAT - Data Entry'!AW43)</f>
        <v/>
      </c>
      <c r="CP45" s="290" t="str">
        <f>IF(ISBLANK('ARAT - Data Entry'!AX43),"",'ARAT - Data Entry'!AX43)</f>
        <v/>
      </c>
      <c r="CQ45" s="290" t="str">
        <f>IF(ISBLANK('ARAT - Data Entry'!AZ43),"",'ARAT - Data Entry'!AZ43)</f>
        <v/>
      </c>
      <c r="CR45" s="290" t="str">
        <f>IF(ISBLANK('ARAT - Data Entry'!BA43),"",'ARAT - Data Entry'!BA43)</f>
        <v/>
      </c>
      <c r="CS45" s="290" t="str">
        <f>IF(ISBLANK('ARAT - Data Entry'!BC43),"",'ARAT - Data Entry'!BC43)</f>
        <v/>
      </c>
      <c r="CT45" s="290" t="str">
        <f>IF(ISBLANK('ARAT - Data Entry'!BD43),"",'ARAT - Data Entry'!BD43)</f>
        <v/>
      </c>
      <c r="CU45" s="290" t="str">
        <f>IF(ISBLANK('ARAT - Data Entry'!BF43),"",'ARAT - Data Entry'!BF43)</f>
        <v/>
      </c>
      <c r="CV45" s="290" t="str">
        <f>IF(ISBLANK('ARAT - Data Entry'!BG43),"",'ARAT - Data Entry'!BG43)</f>
        <v/>
      </c>
      <c r="CW45" s="290" t="str">
        <f>IF(ISBLANK('ARAT - Data Entry'!BI43),"",'ARAT - Data Entry'!BI43)</f>
        <v/>
      </c>
      <c r="CX45" s="290" t="str">
        <f>IF(ISBLANK('ARAT - Data Entry'!BJ43),"",'ARAT - Data Entry'!BJ43)</f>
        <v/>
      </c>
      <c r="CY45" s="290" t="str">
        <f>IF(ISBLANK('ARAT - Data Entry'!BL43),"",'ARAT - Data Entry'!BL43)</f>
        <v/>
      </c>
      <c r="CZ45" s="290" t="str">
        <f>IF(ISBLANK('ARAT - Data Entry'!BM43),"",'ARAT - Data Entry'!BM43)</f>
        <v/>
      </c>
      <c r="DA45" s="290" t="str">
        <f>IF(ISBLANK('ARAT - Data Entry'!BO43),"",'ARAT - Data Entry'!BO43)</f>
        <v/>
      </c>
      <c r="DB45" s="290" t="str">
        <f>IF(ISBLANK('ARAT - Data Entry'!BP43),"",'ARAT - Data Entry'!BP43)</f>
        <v/>
      </c>
      <c r="DC45" s="290" t="str">
        <f>IF(ISBLANK('ARAT - Data Entry'!BR43),"",'ARAT - Data Entry'!BR43)</f>
        <v/>
      </c>
      <c r="DD45" s="290" t="str">
        <f>IF(ISBLANK('ARAT - Data Entry'!BS43),"",'ARAT - Data Entry'!BS43)</f>
        <v/>
      </c>
      <c r="DE45" s="290" t="str">
        <f>IF(ISBLANK('ARAT - Data Entry'!BU43),"",'ARAT - Data Entry'!BU43)</f>
        <v/>
      </c>
      <c r="DF45" s="290" t="str">
        <f>IF(ISBLANK('ARAT - Data Entry'!BV43),"",'ARAT - Data Entry'!BV43)</f>
        <v/>
      </c>
      <c r="DG45" s="290" t="str">
        <f>IF(ISBLANK('ARAT - Data Entry'!CZ43),"",'ARAT - Data Entry'!CZ43)</f>
        <v/>
      </c>
    </row>
    <row r="46" spans="1:111" x14ac:dyDescent="0.25">
      <c r="A46" s="312" t="str">
        <f>IF(ISBLANK('ARAT - Data Entry'!A44),"",'ARAT - Data Entry'!A44)</f>
        <v/>
      </c>
      <c r="B46" s="312" t="str">
        <f>IF(ISBLANK('ARAT - Data Entry'!C44),"",'ARAT - Data Entry'!C44)</f>
        <v/>
      </c>
      <c r="C46" s="357" t="str">
        <f>IF(ISBLANK('ARAT - Data Entry'!D44),"",'ARAT - Data Entry'!D44)</f>
        <v/>
      </c>
      <c r="D46" s="357" t="str">
        <f>IF(ISBLANK('ARAT - Data Entry'!E44),"",'ARAT - Data Entry'!E44)</f>
        <v/>
      </c>
      <c r="E46" s="357" t="str">
        <f>IF(ISBLANK('ARAT - Data Entry'!F44),"",'ARAT - Data Entry'!F44)</f>
        <v/>
      </c>
      <c r="F46" s="357" t="str">
        <f>IF(ISBLANK('ARAT - Data Entry'!G44),"",'ARAT - Data Entry'!G44)</f>
        <v/>
      </c>
      <c r="G46" s="357" t="str">
        <f>IF(ISBLANK('ARAT - Data Entry'!H44),"",'ARAT - Data Entry'!H44)</f>
        <v/>
      </c>
      <c r="H46" s="357" t="str">
        <f>IF(ISBLANK('ARAT - Data Entry'!I44),"",'ARAT - Data Entry'!I44)</f>
        <v/>
      </c>
      <c r="I46" s="357" t="str">
        <f>IF(ISBLANK('ARAT - Data Entry'!J44),"",'ARAT - Data Entry'!J44)</f>
        <v/>
      </c>
      <c r="J46" s="357" t="str">
        <f>IF(ISBLANK('ARAT - Data Entry'!K44),"",'ARAT - Data Entry'!K44)</f>
        <v/>
      </c>
      <c r="K46" s="312" t="str">
        <f>IF(ISBLANK('ARAT - Data Entry'!L44),"",'ARAT - Data Entry'!L44)</f>
        <v/>
      </c>
      <c r="L46" s="312" t="str">
        <f>IF(ISBLANK('ARAT - Data Entry'!M44),"",'ARAT - Data Entry'!M44)</f>
        <v/>
      </c>
      <c r="M46" s="312" t="str">
        <f>IF(ISBLANK('ARAT - Data Entry'!N44),"",'ARAT - Data Entry'!N44)</f>
        <v/>
      </c>
      <c r="N46" s="312" t="str">
        <f>IF(ISBLANK('ARAT - Data Entry'!R44),"",'ARAT - Data Entry'!R44)</f>
        <v/>
      </c>
      <c r="O46" s="312" t="str">
        <f>IF(ISBLANK('ARAT - Data Entry'!T44),"",'ARAT - Data Entry'!T44)</f>
        <v/>
      </c>
      <c r="P46" s="298"/>
      <c r="Q46" s="4" t="str">
        <f t="shared" si="0"/>
        <v>No Improved Water Point/System</v>
      </c>
      <c r="R46" s="4" t="str">
        <f t="shared" si="6"/>
        <v>No Improved Water Point/System</v>
      </c>
      <c r="S46" s="5" t="str">
        <f t="shared" si="12"/>
        <v>No Improved Water Point/System</v>
      </c>
      <c r="T46" s="4" t="str">
        <f t="shared" si="13"/>
        <v>New Construction Needed</v>
      </c>
      <c r="U46" s="15">
        <f t="shared" si="7"/>
        <v>0</v>
      </c>
      <c r="V46" s="284"/>
      <c r="W46" s="291" t="str">
        <f t="shared" si="14"/>
        <v>New Construction Needed</v>
      </c>
      <c r="X46" s="292" t="str">
        <f t="shared" si="8"/>
        <v xml:space="preserve"> </v>
      </c>
      <c r="Y46" s="292" t="str">
        <f t="shared" si="9"/>
        <v>Plan For Investment and Construction</v>
      </c>
      <c r="Z46" s="285"/>
      <c r="AA46" s="290" t="str">
        <f t="shared" si="15"/>
        <v xml:space="preserve"> </v>
      </c>
      <c r="AB46" s="290" t="str">
        <f t="shared" si="16"/>
        <v xml:space="preserve"> </v>
      </c>
      <c r="AC46" s="290" t="str">
        <f t="shared" si="17"/>
        <v xml:space="preserve"> </v>
      </c>
      <c r="AD46" s="290" t="str">
        <f t="shared" si="18"/>
        <v xml:space="preserve"> </v>
      </c>
      <c r="AE46" s="290" t="str">
        <f t="shared" si="19"/>
        <v xml:space="preserve"> </v>
      </c>
      <c r="AF46" s="290" t="str">
        <f>IF(CG46=1,'ARAT - Reference Sheet'!$C$11 -(A46-CH46)," ")</f>
        <v xml:space="preserve"> </v>
      </c>
      <c r="AG46" s="290" t="str">
        <f>IF(CI46=1,'ARAT - Reference Sheet'!$C$12-(A46-CJ46)," ")</f>
        <v xml:space="preserve"> </v>
      </c>
      <c r="AH46" s="290" t="str">
        <f>IF(CK46=1,'ARAT - Reference Sheet'!$C$13-(A46-CL46)," ")</f>
        <v xml:space="preserve"> </v>
      </c>
      <c r="AI46" s="290" t="str">
        <f>IF(CM46=1,'ARAT - Reference Sheet'!$C$14-(A46-CN46)," ")</f>
        <v xml:space="preserve"> </v>
      </c>
      <c r="AJ46" s="290" t="str">
        <f>IF(CO46=1,'ARAT - Reference Sheet'!$C$15-(A46-CP46)," ")</f>
        <v xml:space="preserve"> </v>
      </c>
      <c r="AK46" s="290" t="str">
        <f>IF(CQ46=1,'ARAT - Reference Sheet'!$C$16-(A46-CR46)," ")</f>
        <v xml:space="preserve"> </v>
      </c>
      <c r="AL46" s="290" t="str">
        <f>IF(CS46=1,'ARAT - Reference Sheet'!$C$17-(A46-CT46)," ")</f>
        <v xml:space="preserve"> </v>
      </c>
      <c r="AM46" s="290" t="str">
        <f>IF(CU46=1,'ARAT - Reference Sheet'!$C$18-(A46-CV46)," ")</f>
        <v xml:space="preserve"> </v>
      </c>
      <c r="AN46" s="290" t="str">
        <f>IF(CW46=1,'ARAT - Reference Sheet'!$C$19-(A46-CX46)," ")</f>
        <v xml:space="preserve"> </v>
      </c>
      <c r="AO46" s="290" t="str">
        <f>IF(CY46=1,'ARAT - Reference Sheet'!$C$20-(A46-CZ46)," ")</f>
        <v xml:space="preserve"> </v>
      </c>
      <c r="AP46" s="290" t="str">
        <f>IF(DA46=1,'ARAT - Reference Sheet'!$C$21-(A46-DB46)," ")</f>
        <v xml:space="preserve"> </v>
      </c>
      <c r="AQ46" s="290" t="str">
        <f>IF(DC46=1,'ARAT - Reference Sheet'!$C$22-(A46-DD46)," ")</f>
        <v xml:space="preserve"> </v>
      </c>
      <c r="AR46" s="290" t="str">
        <f>IF(DE46=1,'ARAT - Reference Sheet'!$C$23-(A46-DF46)," ")</f>
        <v xml:space="preserve"> </v>
      </c>
      <c r="AS46" s="288"/>
      <c r="AT46" s="313" t="str">
        <f>IF(ISBLANK('ARAT - Data Entry'!X44),"",'ARAT - Data Entry'!X44)</f>
        <v/>
      </c>
      <c r="AU46" s="313" t="str">
        <f>IF(ISBLANK('ARAT - Data Entry'!AA44),"",'ARAT - Data Entry'!AA44)</f>
        <v/>
      </c>
      <c r="AV46" s="313" t="str">
        <f>IF(ISBLANK('ARAT - Data Entry'!AD44),"",'ARAT - Data Entry'!AD44)</f>
        <v/>
      </c>
      <c r="AW46" s="313" t="str">
        <f>IF(ISBLANK('ARAT - Data Entry'!AG44),"",'ARAT - Data Entry'!AG44)</f>
        <v/>
      </c>
      <c r="AX46" s="313" t="str">
        <f>IF(ISBLANK('ARAT - Data Entry'!AJ44),"",'ARAT - Data Entry'!AJ44)</f>
        <v/>
      </c>
      <c r="AY46" s="313" t="str">
        <f>IF(ISBLANK('ARAT - Data Entry'!AM44),"",'ARAT - Data Entry'!AM44)</f>
        <v/>
      </c>
      <c r="AZ46" s="313" t="str">
        <f>IF(ISBLANK('ARAT - Data Entry'!AP44),"",'ARAT - Data Entry'!AP44)</f>
        <v/>
      </c>
      <c r="BA46" s="313" t="str">
        <f>IF(ISBLANK('ARAT - Data Entry'!AS44),"",'ARAT - Data Entry'!AS44)</f>
        <v/>
      </c>
      <c r="BB46" s="313" t="str">
        <f>IF(ISBLANK('ARAT - Data Entry'!AV44),"",'ARAT - Data Entry'!AV44)</f>
        <v/>
      </c>
      <c r="BC46" s="313" t="str">
        <f>IF(ISBLANK('ARAT - Data Entry'!AY44),"",'ARAT - Data Entry'!AY44)</f>
        <v/>
      </c>
      <c r="BD46" s="313" t="str">
        <f>IF(ISBLANK('ARAT - Data Entry'!BB44),"",'ARAT - Data Entry'!BB44)</f>
        <v/>
      </c>
      <c r="BE46" s="313" t="str">
        <f>IF(ISBLANK('ARAT - Data Entry'!BE44),"",'ARAT - Data Entry'!BE44)</f>
        <v/>
      </c>
      <c r="BF46" s="313" t="str">
        <f>IF(ISBLANK('ARAT - Data Entry'!BF44),"",'ARAT - Data Entry'!BF44)</f>
        <v/>
      </c>
      <c r="BG46" s="313" t="str">
        <f>IF(ISBLANK('ARAT - Data Entry'!BK44),"",'ARAT - Data Entry'!BK44)</f>
        <v/>
      </c>
      <c r="BH46" s="313" t="str">
        <f>IF(ISBLANK('ARAT - Data Entry'!BL44),"",'ARAT - Data Entry'!BL44)</f>
        <v/>
      </c>
      <c r="BI46" s="313" t="str">
        <f>IF(ISBLANK('ARAT - Data Entry'!BQ44),"",'ARAT - Data Entry'!BQ44)</f>
        <v/>
      </c>
      <c r="BJ46" s="313" t="str">
        <f>IF(ISBLANK('ARAT - Data Entry'!BR44),"",'ARAT - Data Entry'!BR44)</f>
        <v/>
      </c>
      <c r="BK46" s="313" t="str">
        <f>IF(ISBLANK('ARAT - Data Entry'!BW44),"",'ARAT - Data Entry'!BW44)</f>
        <v/>
      </c>
      <c r="BL46" s="313" t="str">
        <f>IF(ISBLANK('ARAT - Data Entry'!DB44),"",'ARAT - Data Entry'!DB44)</f>
        <v/>
      </c>
      <c r="BM46" s="296"/>
      <c r="BN46" s="290">
        <f>'ARAT - Data Entry'!P44</f>
        <v>0</v>
      </c>
      <c r="BO46" s="290">
        <f>'ARAT - Data Entry'!Q44</f>
        <v>0</v>
      </c>
      <c r="BP46" s="290">
        <f>'ARAT - Data Entry'!S44</f>
        <v>0</v>
      </c>
      <c r="BQ46" s="290">
        <f>'ARAT - Data Entry'!CG44</f>
        <v>0</v>
      </c>
      <c r="BR46" s="290">
        <f>'ARAT - Data Entry'!CU44</f>
        <v>0</v>
      </c>
      <c r="BS46" s="290">
        <f>'ARAT - Data Entry'!CY44</f>
        <v>0</v>
      </c>
      <c r="BT46" s="290">
        <f>'ARAT - Data Entry'!DA44</f>
        <v>0</v>
      </c>
      <c r="BU46" s="290">
        <f t="shared" si="11"/>
        <v>0</v>
      </c>
      <c r="BV46" s="288"/>
      <c r="BW46" s="290" t="str">
        <f>IF(ISBLANK('ARAT - Data Entry'!V44),"",'ARAT - Data Entry'!V44)</f>
        <v/>
      </c>
      <c r="BX46" s="290" t="str">
        <f>IF(ISBLANK('ARAT - Data Entry'!W44),"",'ARAT - Data Entry'!W44)</f>
        <v/>
      </c>
      <c r="BY46" s="290" t="str">
        <f>IF(ISBLANK('ARAT - Data Entry'!Y44),"",'ARAT - Data Entry'!Y44)</f>
        <v/>
      </c>
      <c r="BZ46" s="290" t="str">
        <f>IF(ISBLANK('ARAT - Data Entry'!Z44),"",'ARAT - Data Entry'!Z44)</f>
        <v/>
      </c>
      <c r="CA46" s="290" t="str">
        <f>IF(ISBLANK('ARAT - Data Entry'!AB44),"",'ARAT - Data Entry'!AB44)</f>
        <v/>
      </c>
      <c r="CB46" s="290" t="str">
        <f>IF(ISBLANK('ARAT - Data Entry'!AC44),"",'ARAT - Data Entry'!AC44)</f>
        <v/>
      </c>
      <c r="CC46" s="290" t="str">
        <f>IF(ISBLANK('ARAT - Data Entry'!AE44),"",'ARAT - Data Entry'!AE44)</f>
        <v/>
      </c>
      <c r="CD46" s="290" t="str">
        <f>IF(ISBLANK('ARAT - Data Entry'!AF44),"",'ARAT - Data Entry'!AF44)</f>
        <v/>
      </c>
      <c r="CE46" s="290" t="str">
        <f>IF(ISBLANK('ARAT - Data Entry'!AH44),"",'ARAT - Data Entry'!AH44)</f>
        <v/>
      </c>
      <c r="CF46" s="290" t="str">
        <f>IF(ISBLANK('ARAT - Data Entry'!AI44),"",'ARAT - Data Entry'!AI44)</f>
        <v/>
      </c>
      <c r="CG46" s="290" t="str">
        <f>IF(ISBLANK('ARAT - Data Entry'!AK44),"",'ARAT - Data Entry'!AK44)</f>
        <v/>
      </c>
      <c r="CH46" s="290" t="str">
        <f>IF(ISBLANK('ARAT - Data Entry'!AL44),"",'ARAT - Data Entry'!AL44)</f>
        <v/>
      </c>
      <c r="CI46" s="290" t="str">
        <f>IF(ISBLANK('ARAT - Data Entry'!AN44),"",'ARAT - Data Entry'!AN44)</f>
        <v/>
      </c>
      <c r="CJ46" s="290" t="str">
        <f>IF(ISBLANK('ARAT - Data Entry'!AO44),"",'ARAT - Data Entry'!AO44)</f>
        <v/>
      </c>
      <c r="CK46" s="290" t="str">
        <f>IF(ISBLANK('ARAT - Data Entry'!AQ44),"",'ARAT - Data Entry'!AQ44)</f>
        <v/>
      </c>
      <c r="CL46" s="290" t="str">
        <f>IF(ISBLANK('ARAT - Data Entry'!AR44),"",'ARAT - Data Entry'!AR44)</f>
        <v/>
      </c>
      <c r="CM46" s="290" t="str">
        <f>IF(ISBLANK('ARAT - Data Entry'!AT44),"",'ARAT - Data Entry'!AT44)</f>
        <v/>
      </c>
      <c r="CN46" s="290" t="str">
        <f>IF(ISBLANK('ARAT - Data Entry'!AU44),"",'ARAT - Data Entry'!AU44)</f>
        <v/>
      </c>
      <c r="CO46" s="290" t="str">
        <f>IF(ISBLANK('ARAT - Data Entry'!AW44),"",'ARAT - Data Entry'!AW44)</f>
        <v/>
      </c>
      <c r="CP46" s="290" t="str">
        <f>IF(ISBLANK('ARAT - Data Entry'!AX44),"",'ARAT - Data Entry'!AX44)</f>
        <v/>
      </c>
      <c r="CQ46" s="290" t="str">
        <f>IF(ISBLANK('ARAT - Data Entry'!AZ44),"",'ARAT - Data Entry'!AZ44)</f>
        <v/>
      </c>
      <c r="CR46" s="290" t="str">
        <f>IF(ISBLANK('ARAT - Data Entry'!BA44),"",'ARAT - Data Entry'!BA44)</f>
        <v/>
      </c>
      <c r="CS46" s="290" t="str">
        <f>IF(ISBLANK('ARAT - Data Entry'!BC44),"",'ARAT - Data Entry'!BC44)</f>
        <v/>
      </c>
      <c r="CT46" s="290" t="str">
        <f>IF(ISBLANK('ARAT - Data Entry'!BD44),"",'ARAT - Data Entry'!BD44)</f>
        <v/>
      </c>
      <c r="CU46" s="290" t="str">
        <f>IF(ISBLANK('ARAT - Data Entry'!BF44),"",'ARAT - Data Entry'!BF44)</f>
        <v/>
      </c>
      <c r="CV46" s="290" t="str">
        <f>IF(ISBLANK('ARAT - Data Entry'!BG44),"",'ARAT - Data Entry'!BG44)</f>
        <v/>
      </c>
      <c r="CW46" s="290" t="str">
        <f>IF(ISBLANK('ARAT - Data Entry'!BI44),"",'ARAT - Data Entry'!BI44)</f>
        <v/>
      </c>
      <c r="CX46" s="290" t="str">
        <f>IF(ISBLANK('ARAT - Data Entry'!BJ44),"",'ARAT - Data Entry'!BJ44)</f>
        <v/>
      </c>
      <c r="CY46" s="290" t="str">
        <f>IF(ISBLANK('ARAT - Data Entry'!BL44),"",'ARAT - Data Entry'!BL44)</f>
        <v/>
      </c>
      <c r="CZ46" s="290" t="str">
        <f>IF(ISBLANK('ARAT - Data Entry'!BM44),"",'ARAT - Data Entry'!BM44)</f>
        <v/>
      </c>
      <c r="DA46" s="290" t="str">
        <f>IF(ISBLANK('ARAT - Data Entry'!BO44),"",'ARAT - Data Entry'!BO44)</f>
        <v/>
      </c>
      <c r="DB46" s="290" t="str">
        <f>IF(ISBLANK('ARAT - Data Entry'!BP44),"",'ARAT - Data Entry'!BP44)</f>
        <v/>
      </c>
      <c r="DC46" s="290" t="str">
        <f>IF(ISBLANK('ARAT - Data Entry'!BR44),"",'ARAT - Data Entry'!BR44)</f>
        <v/>
      </c>
      <c r="DD46" s="290" t="str">
        <f>IF(ISBLANK('ARAT - Data Entry'!BS44),"",'ARAT - Data Entry'!BS44)</f>
        <v/>
      </c>
      <c r="DE46" s="290" t="str">
        <f>IF(ISBLANK('ARAT - Data Entry'!BU44),"",'ARAT - Data Entry'!BU44)</f>
        <v/>
      </c>
      <c r="DF46" s="290" t="str">
        <f>IF(ISBLANK('ARAT - Data Entry'!BV44),"",'ARAT - Data Entry'!BV44)</f>
        <v/>
      </c>
      <c r="DG46" s="290" t="str">
        <f>IF(ISBLANK('ARAT - Data Entry'!CZ44),"",'ARAT - Data Entry'!CZ44)</f>
        <v/>
      </c>
    </row>
    <row r="47" spans="1:111" x14ac:dyDescent="0.25">
      <c r="A47" s="312" t="str">
        <f>IF(ISBLANK('ARAT - Data Entry'!A45),"",'ARAT - Data Entry'!A45)</f>
        <v/>
      </c>
      <c r="B47" s="312" t="str">
        <f>IF(ISBLANK('ARAT - Data Entry'!C45),"",'ARAT - Data Entry'!C45)</f>
        <v/>
      </c>
      <c r="C47" s="357" t="str">
        <f>IF(ISBLANK('ARAT - Data Entry'!D45),"",'ARAT - Data Entry'!D45)</f>
        <v/>
      </c>
      <c r="D47" s="357" t="str">
        <f>IF(ISBLANK('ARAT - Data Entry'!E45),"",'ARAT - Data Entry'!E45)</f>
        <v/>
      </c>
      <c r="E47" s="357" t="str">
        <f>IF(ISBLANK('ARAT - Data Entry'!F45),"",'ARAT - Data Entry'!F45)</f>
        <v/>
      </c>
      <c r="F47" s="357" t="str">
        <f>IF(ISBLANK('ARAT - Data Entry'!G45),"",'ARAT - Data Entry'!G45)</f>
        <v/>
      </c>
      <c r="G47" s="357" t="str">
        <f>IF(ISBLANK('ARAT - Data Entry'!H45),"",'ARAT - Data Entry'!H45)</f>
        <v/>
      </c>
      <c r="H47" s="357" t="str">
        <f>IF(ISBLANK('ARAT - Data Entry'!I45),"",'ARAT - Data Entry'!I45)</f>
        <v/>
      </c>
      <c r="I47" s="357" t="str">
        <f>IF(ISBLANK('ARAT - Data Entry'!J45),"",'ARAT - Data Entry'!J45)</f>
        <v/>
      </c>
      <c r="J47" s="357" t="str">
        <f>IF(ISBLANK('ARAT - Data Entry'!K45),"",'ARAT - Data Entry'!K45)</f>
        <v/>
      </c>
      <c r="K47" s="312" t="str">
        <f>IF(ISBLANK('ARAT - Data Entry'!L45),"",'ARAT - Data Entry'!L45)</f>
        <v/>
      </c>
      <c r="L47" s="312" t="str">
        <f>IF(ISBLANK('ARAT - Data Entry'!M45),"",'ARAT - Data Entry'!M45)</f>
        <v/>
      </c>
      <c r="M47" s="312" t="str">
        <f>IF(ISBLANK('ARAT - Data Entry'!N45),"",'ARAT - Data Entry'!N45)</f>
        <v/>
      </c>
      <c r="N47" s="312" t="str">
        <f>IF(ISBLANK('ARAT - Data Entry'!R45),"",'ARAT - Data Entry'!R45)</f>
        <v/>
      </c>
      <c r="O47" s="312" t="str">
        <f>IF(ISBLANK('ARAT - Data Entry'!T45),"",'ARAT - Data Entry'!T45)</f>
        <v/>
      </c>
      <c r="P47" s="298"/>
      <c r="Q47" s="4" t="str">
        <f t="shared" si="0"/>
        <v>No Improved Water Point/System</v>
      </c>
      <c r="R47" s="4" t="str">
        <f t="shared" si="6"/>
        <v>No Improved Water Point/System</v>
      </c>
      <c r="S47" s="5" t="str">
        <f t="shared" si="12"/>
        <v>No Improved Water Point/System</v>
      </c>
      <c r="T47" s="4" t="str">
        <f t="shared" si="13"/>
        <v>New Construction Needed</v>
      </c>
      <c r="U47" s="15">
        <f t="shared" si="7"/>
        <v>0</v>
      </c>
      <c r="V47" s="284"/>
      <c r="W47" s="291" t="str">
        <f t="shared" si="14"/>
        <v>New Construction Needed</v>
      </c>
      <c r="X47" s="292" t="str">
        <f t="shared" si="8"/>
        <v xml:space="preserve"> </v>
      </c>
      <c r="Y47" s="292" t="str">
        <f t="shared" si="9"/>
        <v>Plan For Investment and Construction</v>
      </c>
      <c r="Z47" s="285"/>
      <c r="AA47" s="290" t="str">
        <f t="shared" si="15"/>
        <v xml:space="preserve"> </v>
      </c>
      <c r="AB47" s="290" t="str">
        <f t="shared" si="16"/>
        <v xml:space="preserve"> </v>
      </c>
      <c r="AC47" s="290" t="str">
        <f t="shared" si="17"/>
        <v xml:space="preserve"> </v>
      </c>
      <c r="AD47" s="290" t="str">
        <f t="shared" si="18"/>
        <v xml:space="preserve"> </v>
      </c>
      <c r="AE47" s="290" t="str">
        <f t="shared" si="19"/>
        <v xml:space="preserve"> </v>
      </c>
      <c r="AF47" s="290" t="str">
        <f>IF(CG47=1,'ARAT - Reference Sheet'!$C$11 -(A47-CH47)," ")</f>
        <v xml:space="preserve"> </v>
      </c>
      <c r="AG47" s="290" t="str">
        <f>IF(CI47=1,'ARAT - Reference Sheet'!$C$12-(A47-CJ47)," ")</f>
        <v xml:space="preserve"> </v>
      </c>
      <c r="AH47" s="290" t="str">
        <f>IF(CK47=1,'ARAT - Reference Sheet'!$C$13-(A47-CL47)," ")</f>
        <v xml:space="preserve"> </v>
      </c>
      <c r="AI47" s="290" t="str">
        <f>IF(CM47=1,'ARAT - Reference Sheet'!$C$14-(A47-CN47)," ")</f>
        <v xml:space="preserve"> </v>
      </c>
      <c r="AJ47" s="290" t="str">
        <f>IF(CO47=1,'ARAT - Reference Sheet'!$C$15-(A47-CP47)," ")</f>
        <v xml:space="preserve"> </v>
      </c>
      <c r="AK47" s="290" t="str">
        <f>IF(CQ47=1,'ARAT - Reference Sheet'!$C$16-(A47-CR47)," ")</f>
        <v xml:space="preserve"> </v>
      </c>
      <c r="AL47" s="290" t="str">
        <f>IF(CS47=1,'ARAT - Reference Sheet'!$C$17-(A47-CT47)," ")</f>
        <v xml:space="preserve"> </v>
      </c>
      <c r="AM47" s="290" t="str">
        <f>IF(CU47=1,'ARAT - Reference Sheet'!$C$18-(A47-CV47)," ")</f>
        <v xml:space="preserve"> </v>
      </c>
      <c r="AN47" s="290" t="str">
        <f>IF(CW47=1,'ARAT - Reference Sheet'!$C$19-(A47-CX47)," ")</f>
        <v xml:space="preserve"> </v>
      </c>
      <c r="AO47" s="290" t="str">
        <f>IF(CY47=1,'ARAT - Reference Sheet'!$C$20-(A47-CZ47)," ")</f>
        <v xml:space="preserve"> </v>
      </c>
      <c r="AP47" s="290" t="str">
        <f>IF(DA47=1,'ARAT - Reference Sheet'!$C$21-(A47-DB47)," ")</f>
        <v xml:space="preserve"> </v>
      </c>
      <c r="AQ47" s="290" t="str">
        <f>IF(DC47=1,'ARAT - Reference Sheet'!$C$22-(A47-DD47)," ")</f>
        <v xml:space="preserve"> </v>
      </c>
      <c r="AR47" s="290" t="str">
        <f>IF(DE47=1,'ARAT - Reference Sheet'!$C$23-(A47-DF47)," ")</f>
        <v xml:space="preserve"> </v>
      </c>
      <c r="AS47" s="288"/>
      <c r="AT47" s="313" t="str">
        <f>IF(ISBLANK('ARAT - Data Entry'!X45),"",'ARAT - Data Entry'!X45)</f>
        <v/>
      </c>
      <c r="AU47" s="313" t="str">
        <f>IF(ISBLANK('ARAT - Data Entry'!AA45),"",'ARAT - Data Entry'!AA45)</f>
        <v/>
      </c>
      <c r="AV47" s="313" t="str">
        <f>IF(ISBLANK('ARAT - Data Entry'!AD45),"",'ARAT - Data Entry'!AD45)</f>
        <v/>
      </c>
      <c r="AW47" s="313" t="str">
        <f>IF(ISBLANK('ARAT - Data Entry'!AG45),"",'ARAT - Data Entry'!AG45)</f>
        <v/>
      </c>
      <c r="AX47" s="313" t="str">
        <f>IF(ISBLANK('ARAT - Data Entry'!AJ45),"",'ARAT - Data Entry'!AJ45)</f>
        <v/>
      </c>
      <c r="AY47" s="313" t="str">
        <f>IF(ISBLANK('ARAT - Data Entry'!AM45),"",'ARAT - Data Entry'!AM45)</f>
        <v/>
      </c>
      <c r="AZ47" s="313" t="str">
        <f>IF(ISBLANK('ARAT - Data Entry'!AP45),"",'ARAT - Data Entry'!AP45)</f>
        <v/>
      </c>
      <c r="BA47" s="313" t="str">
        <f>IF(ISBLANK('ARAT - Data Entry'!AS45),"",'ARAT - Data Entry'!AS45)</f>
        <v/>
      </c>
      <c r="BB47" s="313" t="str">
        <f>IF(ISBLANK('ARAT - Data Entry'!AV45),"",'ARAT - Data Entry'!AV45)</f>
        <v/>
      </c>
      <c r="BC47" s="313" t="str">
        <f>IF(ISBLANK('ARAT - Data Entry'!AY45),"",'ARAT - Data Entry'!AY45)</f>
        <v/>
      </c>
      <c r="BD47" s="313" t="str">
        <f>IF(ISBLANK('ARAT - Data Entry'!BB45),"",'ARAT - Data Entry'!BB45)</f>
        <v/>
      </c>
      <c r="BE47" s="313" t="str">
        <f>IF(ISBLANK('ARAT - Data Entry'!BE45),"",'ARAT - Data Entry'!BE45)</f>
        <v/>
      </c>
      <c r="BF47" s="313" t="str">
        <f>IF(ISBLANK('ARAT - Data Entry'!BF45),"",'ARAT - Data Entry'!BF45)</f>
        <v/>
      </c>
      <c r="BG47" s="313" t="str">
        <f>IF(ISBLANK('ARAT - Data Entry'!BK45),"",'ARAT - Data Entry'!BK45)</f>
        <v/>
      </c>
      <c r="BH47" s="313" t="str">
        <f>IF(ISBLANK('ARAT - Data Entry'!BL45),"",'ARAT - Data Entry'!BL45)</f>
        <v/>
      </c>
      <c r="BI47" s="313" t="str">
        <f>IF(ISBLANK('ARAT - Data Entry'!BQ45),"",'ARAT - Data Entry'!BQ45)</f>
        <v/>
      </c>
      <c r="BJ47" s="313" t="str">
        <f>IF(ISBLANK('ARAT - Data Entry'!BR45),"",'ARAT - Data Entry'!BR45)</f>
        <v/>
      </c>
      <c r="BK47" s="313" t="str">
        <f>IF(ISBLANK('ARAT - Data Entry'!BW45),"",'ARAT - Data Entry'!BW45)</f>
        <v/>
      </c>
      <c r="BL47" s="313" t="str">
        <f>IF(ISBLANK('ARAT - Data Entry'!DB45),"",'ARAT - Data Entry'!DB45)</f>
        <v/>
      </c>
      <c r="BM47" s="296"/>
      <c r="BN47" s="290">
        <f>'ARAT - Data Entry'!P45</f>
        <v>0</v>
      </c>
      <c r="BO47" s="290">
        <f>'ARAT - Data Entry'!Q45</f>
        <v>0</v>
      </c>
      <c r="BP47" s="290">
        <f>'ARAT - Data Entry'!S45</f>
        <v>0</v>
      </c>
      <c r="BQ47" s="290">
        <f>'ARAT - Data Entry'!CG45</f>
        <v>0</v>
      </c>
      <c r="BR47" s="290">
        <f>'ARAT - Data Entry'!CU45</f>
        <v>0</v>
      </c>
      <c r="BS47" s="290">
        <f>'ARAT - Data Entry'!CY45</f>
        <v>0</v>
      </c>
      <c r="BT47" s="290">
        <f>'ARAT - Data Entry'!DA45</f>
        <v>0</v>
      </c>
      <c r="BU47" s="290">
        <f t="shared" si="11"/>
        <v>0</v>
      </c>
      <c r="BV47" s="288"/>
      <c r="BW47" s="290" t="str">
        <f>IF(ISBLANK('ARAT - Data Entry'!V45),"",'ARAT - Data Entry'!V45)</f>
        <v/>
      </c>
      <c r="BX47" s="290" t="str">
        <f>IF(ISBLANK('ARAT - Data Entry'!W45),"",'ARAT - Data Entry'!W45)</f>
        <v/>
      </c>
      <c r="BY47" s="290" t="str">
        <f>IF(ISBLANK('ARAT - Data Entry'!Y45),"",'ARAT - Data Entry'!Y45)</f>
        <v/>
      </c>
      <c r="BZ47" s="290" t="str">
        <f>IF(ISBLANK('ARAT - Data Entry'!Z45),"",'ARAT - Data Entry'!Z45)</f>
        <v/>
      </c>
      <c r="CA47" s="290" t="str">
        <f>IF(ISBLANK('ARAT - Data Entry'!AB45),"",'ARAT - Data Entry'!AB45)</f>
        <v/>
      </c>
      <c r="CB47" s="290" t="str">
        <f>IF(ISBLANK('ARAT - Data Entry'!AC45),"",'ARAT - Data Entry'!AC45)</f>
        <v/>
      </c>
      <c r="CC47" s="290" t="str">
        <f>IF(ISBLANK('ARAT - Data Entry'!AE45),"",'ARAT - Data Entry'!AE45)</f>
        <v/>
      </c>
      <c r="CD47" s="290" t="str">
        <f>IF(ISBLANK('ARAT - Data Entry'!AF45),"",'ARAT - Data Entry'!AF45)</f>
        <v/>
      </c>
      <c r="CE47" s="290" t="str">
        <f>IF(ISBLANK('ARAT - Data Entry'!AH45),"",'ARAT - Data Entry'!AH45)</f>
        <v/>
      </c>
      <c r="CF47" s="290" t="str">
        <f>IF(ISBLANK('ARAT - Data Entry'!AI45),"",'ARAT - Data Entry'!AI45)</f>
        <v/>
      </c>
      <c r="CG47" s="290" t="str">
        <f>IF(ISBLANK('ARAT - Data Entry'!AK45),"",'ARAT - Data Entry'!AK45)</f>
        <v/>
      </c>
      <c r="CH47" s="290" t="str">
        <f>IF(ISBLANK('ARAT - Data Entry'!AL45),"",'ARAT - Data Entry'!AL45)</f>
        <v/>
      </c>
      <c r="CI47" s="290" t="str">
        <f>IF(ISBLANK('ARAT - Data Entry'!AN45),"",'ARAT - Data Entry'!AN45)</f>
        <v/>
      </c>
      <c r="CJ47" s="290" t="str">
        <f>IF(ISBLANK('ARAT - Data Entry'!AO45),"",'ARAT - Data Entry'!AO45)</f>
        <v/>
      </c>
      <c r="CK47" s="290" t="str">
        <f>IF(ISBLANK('ARAT - Data Entry'!AQ45),"",'ARAT - Data Entry'!AQ45)</f>
        <v/>
      </c>
      <c r="CL47" s="290" t="str">
        <f>IF(ISBLANK('ARAT - Data Entry'!AR45),"",'ARAT - Data Entry'!AR45)</f>
        <v/>
      </c>
      <c r="CM47" s="290" t="str">
        <f>IF(ISBLANK('ARAT - Data Entry'!AT45),"",'ARAT - Data Entry'!AT45)</f>
        <v/>
      </c>
      <c r="CN47" s="290" t="str">
        <f>IF(ISBLANK('ARAT - Data Entry'!AU45),"",'ARAT - Data Entry'!AU45)</f>
        <v/>
      </c>
      <c r="CO47" s="290" t="str">
        <f>IF(ISBLANK('ARAT - Data Entry'!AW45),"",'ARAT - Data Entry'!AW45)</f>
        <v/>
      </c>
      <c r="CP47" s="290" t="str">
        <f>IF(ISBLANK('ARAT - Data Entry'!AX45),"",'ARAT - Data Entry'!AX45)</f>
        <v/>
      </c>
      <c r="CQ47" s="290" t="str">
        <f>IF(ISBLANK('ARAT - Data Entry'!AZ45),"",'ARAT - Data Entry'!AZ45)</f>
        <v/>
      </c>
      <c r="CR47" s="290" t="str">
        <f>IF(ISBLANK('ARAT - Data Entry'!BA45),"",'ARAT - Data Entry'!BA45)</f>
        <v/>
      </c>
      <c r="CS47" s="290" t="str">
        <f>IF(ISBLANK('ARAT - Data Entry'!BC45),"",'ARAT - Data Entry'!BC45)</f>
        <v/>
      </c>
      <c r="CT47" s="290" t="str">
        <f>IF(ISBLANK('ARAT - Data Entry'!BD45),"",'ARAT - Data Entry'!BD45)</f>
        <v/>
      </c>
      <c r="CU47" s="290" t="str">
        <f>IF(ISBLANK('ARAT - Data Entry'!BF45),"",'ARAT - Data Entry'!BF45)</f>
        <v/>
      </c>
      <c r="CV47" s="290" t="str">
        <f>IF(ISBLANK('ARAT - Data Entry'!BG45),"",'ARAT - Data Entry'!BG45)</f>
        <v/>
      </c>
      <c r="CW47" s="290" t="str">
        <f>IF(ISBLANK('ARAT - Data Entry'!BI45),"",'ARAT - Data Entry'!BI45)</f>
        <v/>
      </c>
      <c r="CX47" s="290" t="str">
        <f>IF(ISBLANK('ARAT - Data Entry'!BJ45),"",'ARAT - Data Entry'!BJ45)</f>
        <v/>
      </c>
      <c r="CY47" s="290" t="str">
        <f>IF(ISBLANK('ARAT - Data Entry'!BL45),"",'ARAT - Data Entry'!BL45)</f>
        <v/>
      </c>
      <c r="CZ47" s="290" t="str">
        <f>IF(ISBLANK('ARAT - Data Entry'!BM45),"",'ARAT - Data Entry'!BM45)</f>
        <v/>
      </c>
      <c r="DA47" s="290" t="str">
        <f>IF(ISBLANK('ARAT - Data Entry'!BO45),"",'ARAT - Data Entry'!BO45)</f>
        <v/>
      </c>
      <c r="DB47" s="290" t="str">
        <f>IF(ISBLANK('ARAT - Data Entry'!BP45),"",'ARAT - Data Entry'!BP45)</f>
        <v/>
      </c>
      <c r="DC47" s="290" t="str">
        <f>IF(ISBLANK('ARAT - Data Entry'!BR45),"",'ARAT - Data Entry'!BR45)</f>
        <v/>
      </c>
      <c r="DD47" s="290" t="str">
        <f>IF(ISBLANK('ARAT - Data Entry'!BS45),"",'ARAT - Data Entry'!BS45)</f>
        <v/>
      </c>
      <c r="DE47" s="290" t="str">
        <f>IF(ISBLANK('ARAT - Data Entry'!BU45),"",'ARAT - Data Entry'!BU45)</f>
        <v/>
      </c>
      <c r="DF47" s="290" t="str">
        <f>IF(ISBLANK('ARAT - Data Entry'!BV45),"",'ARAT - Data Entry'!BV45)</f>
        <v/>
      </c>
      <c r="DG47" s="290" t="str">
        <f>IF(ISBLANK('ARAT - Data Entry'!CZ45),"",'ARAT - Data Entry'!CZ45)</f>
        <v/>
      </c>
    </row>
    <row r="48" spans="1:111" x14ac:dyDescent="0.25">
      <c r="A48" s="312" t="str">
        <f>IF(ISBLANK('ARAT - Data Entry'!A46),"",'ARAT - Data Entry'!A46)</f>
        <v/>
      </c>
      <c r="B48" s="312" t="str">
        <f>IF(ISBLANK('ARAT - Data Entry'!C46),"",'ARAT - Data Entry'!C46)</f>
        <v/>
      </c>
      <c r="C48" s="357" t="str">
        <f>IF(ISBLANK('ARAT - Data Entry'!D46),"",'ARAT - Data Entry'!D46)</f>
        <v/>
      </c>
      <c r="D48" s="357" t="str">
        <f>IF(ISBLANK('ARAT - Data Entry'!E46),"",'ARAT - Data Entry'!E46)</f>
        <v/>
      </c>
      <c r="E48" s="357" t="str">
        <f>IF(ISBLANK('ARAT - Data Entry'!F46),"",'ARAT - Data Entry'!F46)</f>
        <v/>
      </c>
      <c r="F48" s="357" t="str">
        <f>IF(ISBLANK('ARAT - Data Entry'!G46),"",'ARAT - Data Entry'!G46)</f>
        <v/>
      </c>
      <c r="G48" s="357" t="str">
        <f>IF(ISBLANK('ARAT - Data Entry'!H46),"",'ARAT - Data Entry'!H46)</f>
        <v/>
      </c>
      <c r="H48" s="357" t="str">
        <f>IF(ISBLANK('ARAT - Data Entry'!I46),"",'ARAT - Data Entry'!I46)</f>
        <v/>
      </c>
      <c r="I48" s="357" t="str">
        <f>IF(ISBLANK('ARAT - Data Entry'!J46),"",'ARAT - Data Entry'!J46)</f>
        <v/>
      </c>
      <c r="J48" s="357" t="str">
        <f>IF(ISBLANK('ARAT - Data Entry'!K46),"",'ARAT - Data Entry'!K46)</f>
        <v/>
      </c>
      <c r="K48" s="312" t="str">
        <f>IF(ISBLANK('ARAT - Data Entry'!L46),"",'ARAT - Data Entry'!L46)</f>
        <v/>
      </c>
      <c r="L48" s="312" t="str">
        <f>IF(ISBLANK('ARAT - Data Entry'!M46),"",'ARAT - Data Entry'!M46)</f>
        <v/>
      </c>
      <c r="M48" s="312" t="str">
        <f>IF(ISBLANK('ARAT - Data Entry'!N46),"",'ARAT - Data Entry'!N46)</f>
        <v/>
      </c>
      <c r="N48" s="312" t="str">
        <f>IF(ISBLANK('ARAT - Data Entry'!R46),"",'ARAT - Data Entry'!R46)</f>
        <v/>
      </c>
      <c r="O48" s="312" t="str">
        <f>IF(ISBLANK('ARAT - Data Entry'!T46),"",'ARAT - Data Entry'!T46)</f>
        <v/>
      </c>
      <c r="P48" s="298"/>
      <c r="Q48" s="4" t="str">
        <f t="shared" si="0"/>
        <v>No Improved Water Point/System</v>
      </c>
      <c r="R48" s="4" t="str">
        <f t="shared" si="6"/>
        <v>No Improved Water Point/System</v>
      </c>
      <c r="S48" s="5" t="str">
        <f t="shared" si="12"/>
        <v>No Improved Water Point/System</v>
      </c>
      <c r="T48" s="4" t="str">
        <f t="shared" si="13"/>
        <v>New Construction Needed</v>
      </c>
      <c r="U48" s="15">
        <f t="shared" si="7"/>
        <v>0</v>
      </c>
      <c r="V48" s="284"/>
      <c r="W48" s="291" t="str">
        <f t="shared" si="14"/>
        <v>New Construction Needed</v>
      </c>
      <c r="X48" s="292" t="str">
        <f t="shared" si="8"/>
        <v xml:space="preserve"> </v>
      </c>
      <c r="Y48" s="292" t="str">
        <f t="shared" si="9"/>
        <v>Plan For Investment and Construction</v>
      </c>
      <c r="Z48" s="285"/>
      <c r="AA48" s="290" t="str">
        <f t="shared" si="15"/>
        <v xml:space="preserve"> </v>
      </c>
      <c r="AB48" s="290" t="str">
        <f t="shared" si="16"/>
        <v xml:space="preserve"> </v>
      </c>
      <c r="AC48" s="290" t="str">
        <f t="shared" si="17"/>
        <v xml:space="preserve"> </v>
      </c>
      <c r="AD48" s="290" t="str">
        <f t="shared" si="18"/>
        <v xml:space="preserve"> </v>
      </c>
      <c r="AE48" s="290" t="str">
        <f t="shared" si="19"/>
        <v xml:space="preserve"> </v>
      </c>
      <c r="AF48" s="290" t="str">
        <f>IF(CG48=1,'ARAT - Reference Sheet'!$C$11 -(A48-CH48)," ")</f>
        <v xml:space="preserve"> </v>
      </c>
      <c r="AG48" s="290" t="str">
        <f>IF(CI48=1,'ARAT - Reference Sheet'!$C$12-(A48-CJ48)," ")</f>
        <v xml:space="preserve"> </v>
      </c>
      <c r="AH48" s="290" t="str">
        <f>IF(CK48=1,'ARAT - Reference Sheet'!$C$13-(A48-CL48)," ")</f>
        <v xml:space="preserve"> </v>
      </c>
      <c r="AI48" s="290" t="str">
        <f>IF(CM48=1,'ARAT - Reference Sheet'!$C$14-(A48-CN48)," ")</f>
        <v xml:space="preserve"> </v>
      </c>
      <c r="AJ48" s="290" t="str">
        <f>IF(CO48=1,'ARAT - Reference Sheet'!$C$15-(A48-CP48)," ")</f>
        <v xml:space="preserve"> </v>
      </c>
      <c r="AK48" s="290" t="str">
        <f>IF(CQ48=1,'ARAT - Reference Sheet'!$C$16-(A48-CR48)," ")</f>
        <v xml:space="preserve"> </v>
      </c>
      <c r="AL48" s="290" t="str">
        <f>IF(CS48=1,'ARAT - Reference Sheet'!$C$17-(A48-CT48)," ")</f>
        <v xml:space="preserve"> </v>
      </c>
      <c r="AM48" s="290" t="str">
        <f>IF(CU48=1,'ARAT - Reference Sheet'!$C$18-(A48-CV48)," ")</f>
        <v xml:space="preserve"> </v>
      </c>
      <c r="AN48" s="290" t="str">
        <f>IF(CW48=1,'ARAT - Reference Sheet'!$C$19-(A48-CX48)," ")</f>
        <v xml:space="preserve"> </v>
      </c>
      <c r="AO48" s="290" t="str">
        <f>IF(CY48=1,'ARAT - Reference Sheet'!$C$20-(A48-CZ48)," ")</f>
        <v xml:space="preserve"> </v>
      </c>
      <c r="AP48" s="290" t="str">
        <f>IF(DA48=1,'ARAT - Reference Sheet'!$C$21-(A48-DB48)," ")</f>
        <v xml:space="preserve"> </v>
      </c>
      <c r="AQ48" s="290" t="str">
        <f>IF(DC48=1,'ARAT - Reference Sheet'!$C$22-(A48-DD48)," ")</f>
        <v xml:space="preserve"> </v>
      </c>
      <c r="AR48" s="290" t="str">
        <f>IF(DE48=1,'ARAT - Reference Sheet'!$C$23-(A48-DF48)," ")</f>
        <v xml:space="preserve"> </v>
      </c>
      <c r="AS48" s="288"/>
      <c r="AT48" s="313" t="str">
        <f>IF(ISBLANK('ARAT - Data Entry'!X46),"",'ARAT - Data Entry'!X46)</f>
        <v/>
      </c>
      <c r="AU48" s="313" t="str">
        <f>IF(ISBLANK('ARAT - Data Entry'!AA46),"",'ARAT - Data Entry'!AA46)</f>
        <v/>
      </c>
      <c r="AV48" s="313" t="str">
        <f>IF(ISBLANK('ARAT - Data Entry'!AD46),"",'ARAT - Data Entry'!AD46)</f>
        <v/>
      </c>
      <c r="AW48" s="313" t="str">
        <f>IF(ISBLANK('ARAT - Data Entry'!AG46),"",'ARAT - Data Entry'!AG46)</f>
        <v/>
      </c>
      <c r="AX48" s="313" t="str">
        <f>IF(ISBLANK('ARAT - Data Entry'!AJ46),"",'ARAT - Data Entry'!AJ46)</f>
        <v/>
      </c>
      <c r="AY48" s="313" t="str">
        <f>IF(ISBLANK('ARAT - Data Entry'!AM46),"",'ARAT - Data Entry'!AM46)</f>
        <v/>
      </c>
      <c r="AZ48" s="313" t="str">
        <f>IF(ISBLANK('ARAT - Data Entry'!AP46),"",'ARAT - Data Entry'!AP46)</f>
        <v/>
      </c>
      <c r="BA48" s="313" t="str">
        <f>IF(ISBLANK('ARAT - Data Entry'!AS46),"",'ARAT - Data Entry'!AS46)</f>
        <v/>
      </c>
      <c r="BB48" s="313" t="str">
        <f>IF(ISBLANK('ARAT - Data Entry'!AV46),"",'ARAT - Data Entry'!AV46)</f>
        <v/>
      </c>
      <c r="BC48" s="313" t="str">
        <f>IF(ISBLANK('ARAT - Data Entry'!AY46),"",'ARAT - Data Entry'!AY46)</f>
        <v/>
      </c>
      <c r="BD48" s="313" t="str">
        <f>IF(ISBLANK('ARAT - Data Entry'!BB46),"",'ARAT - Data Entry'!BB46)</f>
        <v/>
      </c>
      <c r="BE48" s="313" t="str">
        <f>IF(ISBLANK('ARAT - Data Entry'!BE46),"",'ARAT - Data Entry'!BE46)</f>
        <v/>
      </c>
      <c r="BF48" s="313" t="str">
        <f>IF(ISBLANK('ARAT - Data Entry'!BF46),"",'ARAT - Data Entry'!BF46)</f>
        <v/>
      </c>
      <c r="BG48" s="313" t="str">
        <f>IF(ISBLANK('ARAT - Data Entry'!BK46),"",'ARAT - Data Entry'!BK46)</f>
        <v/>
      </c>
      <c r="BH48" s="313" t="str">
        <f>IF(ISBLANK('ARAT - Data Entry'!BL46),"",'ARAT - Data Entry'!BL46)</f>
        <v/>
      </c>
      <c r="BI48" s="313" t="str">
        <f>IF(ISBLANK('ARAT - Data Entry'!BQ46),"",'ARAT - Data Entry'!BQ46)</f>
        <v/>
      </c>
      <c r="BJ48" s="313" t="str">
        <f>IF(ISBLANK('ARAT - Data Entry'!BR46),"",'ARAT - Data Entry'!BR46)</f>
        <v/>
      </c>
      <c r="BK48" s="313" t="str">
        <f>IF(ISBLANK('ARAT - Data Entry'!BW46),"",'ARAT - Data Entry'!BW46)</f>
        <v/>
      </c>
      <c r="BL48" s="313" t="str">
        <f>IF(ISBLANK('ARAT - Data Entry'!DB46),"",'ARAT - Data Entry'!DB46)</f>
        <v/>
      </c>
      <c r="BM48" s="296"/>
      <c r="BN48" s="290">
        <f>'ARAT - Data Entry'!P46</f>
        <v>0</v>
      </c>
      <c r="BO48" s="290">
        <f>'ARAT - Data Entry'!Q46</f>
        <v>0</v>
      </c>
      <c r="BP48" s="290">
        <f>'ARAT - Data Entry'!S46</f>
        <v>0</v>
      </c>
      <c r="BQ48" s="290">
        <f>'ARAT - Data Entry'!CG46</f>
        <v>0</v>
      </c>
      <c r="BR48" s="290">
        <f>'ARAT - Data Entry'!CU46</f>
        <v>0</v>
      </c>
      <c r="BS48" s="290">
        <f>'ARAT - Data Entry'!CY46</f>
        <v>0</v>
      </c>
      <c r="BT48" s="290">
        <f>'ARAT - Data Entry'!DA46</f>
        <v>0</v>
      </c>
      <c r="BU48" s="290">
        <f t="shared" si="11"/>
        <v>0</v>
      </c>
      <c r="BV48" s="288"/>
      <c r="BW48" s="290" t="str">
        <f>IF(ISBLANK('ARAT - Data Entry'!V46),"",'ARAT - Data Entry'!V46)</f>
        <v/>
      </c>
      <c r="BX48" s="290" t="str">
        <f>IF(ISBLANK('ARAT - Data Entry'!W46),"",'ARAT - Data Entry'!W46)</f>
        <v/>
      </c>
      <c r="BY48" s="290" t="str">
        <f>IF(ISBLANK('ARAT - Data Entry'!Y46),"",'ARAT - Data Entry'!Y46)</f>
        <v/>
      </c>
      <c r="BZ48" s="290" t="str">
        <f>IF(ISBLANK('ARAT - Data Entry'!Z46),"",'ARAT - Data Entry'!Z46)</f>
        <v/>
      </c>
      <c r="CA48" s="290" t="str">
        <f>IF(ISBLANK('ARAT - Data Entry'!AB46),"",'ARAT - Data Entry'!AB46)</f>
        <v/>
      </c>
      <c r="CB48" s="290" t="str">
        <f>IF(ISBLANK('ARAT - Data Entry'!AC46),"",'ARAT - Data Entry'!AC46)</f>
        <v/>
      </c>
      <c r="CC48" s="290" t="str">
        <f>IF(ISBLANK('ARAT - Data Entry'!AE46),"",'ARAT - Data Entry'!AE46)</f>
        <v/>
      </c>
      <c r="CD48" s="290" t="str">
        <f>IF(ISBLANK('ARAT - Data Entry'!AF46),"",'ARAT - Data Entry'!AF46)</f>
        <v/>
      </c>
      <c r="CE48" s="290" t="str">
        <f>IF(ISBLANK('ARAT - Data Entry'!AH46),"",'ARAT - Data Entry'!AH46)</f>
        <v/>
      </c>
      <c r="CF48" s="290" t="str">
        <f>IF(ISBLANK('ARAT - Data Entry'!AI46),"",'ARAT - Data Entry'!AI46)</f>
        <v/>
      </c>
      <c r="CG48" s="290" t="str">
        <f>IF(ISBLANK('ARAT - Data Entry'!AK46),"",'ARAT - Data Entry'!AK46)</f>
        <v/>
      </c>
      <c r="CH48" s="290" t="str">
        <f>IF(ISBLANK('ARAT - Data Entry'!AL46),"",'ARAT - Data Entry'!AL46)</f>
        <v/>
      </c>
      <c r="CI48" s="290" t="str">
        <f>IF(ISBLANK('ARAT - Data Entry'!AN46),"",'ARAT - Data Entry'!AN46)</f>
        <v/>
      </c>
      <c r="CJ48" s="290" t="str">
        <f>IF(ISBLANK('ARAT - Data Entry'!AO46),"",'ARAT - Data Entry'!AO46)</f>
        <v/>
      </c>
      <c r="CK48" s="290" t="str">
        <f>IF(ISBLANK('ARAT - Data Entry'!AQ46),"",'ARAT - Data Entry'!AQ46)</f>
        <v/>
      </c>
      <c r="CL48" s="290" t="str">
        <f>IF(ISBLANK('ARAT - Data Entry'!AR46),"",'ARAT - Data Entry'!AR46)</f>
        <v/>
      </c>
      <c r="CM48" s="290" t="str">
        <f>IF(ISBLANK('ARAT - Data Entry'!AT46),"",'ARAT - Data Entry'!AT46)</f>
        <v/>
      </c>
      <c r="CN48" s="290" t="str">
        <f>IF(ISBLANK('ARAT - Data Entry'!AU46),"",'ARAT - Data Entry'!AU46)</f>
        <v/>
      </c>
      <c r="CO48" s="290" t="str">
        <f>IF(ISBLANK('ARAT - Data Entry'!AW46),"",'ARAT - Data Entry'!AW46)</f>
        <v/>
      </c>
      <c r="CP48" s="290" t="str">
        <f>IF(ISBLANK('ARAT - Data Entry'!AX46),"",'ARAT - Data Entry'!AX46)</f>
        <v/>
      </c>
      <c r="CQ48" s="290" t="str">
        <f>IF(ISBLANK('ARAT - Data Entry'!AZ46),"",'ARAT - Data Entry'!AZ46)</f>
        <v/>
      </c>
      <c r="CR48" s="290" t="str">
        <f>IF(ISBLANK('ARAT - Data Entry'!BA46),"",'ARAT - Data Entry'!BA46)</f>
        <v/>
      </c>
      <c r="CS48" s="290" t="str">
        <f>IF(ISBLANK('ARAT - Data Entry'!BC46),"",'ARAT - Data Entry'!BC46)</f>
        <v/>
      </c>
      <c r="CT48" s="290" t="str">
        <f>IF(ISBLANK('ARAT - Data Entry'!BD46),"",'ARAT - Data Entry'!BD46)</f>
        <v/>
      </c>
      <c r="CU48" s="290" t="str">
        <f>IF(ISBLANK('ARAT - Data Entry'!BF46),"",'ARAT - Data Entry'!BF46)</f>
        <v/>
      </c>
      <c r="CV48" s="290" t="str">
        <f>IF(ISBLANK('ARAT - Data Entry'!BG46),"",'ARAT - Data Entry'!BG46)</f>
        <v/>
      </c>
      <c r="CW48" s="290" t="str">
        <f>IF(ISBLANK('ARAT - Data Entry'!BI46),"",'ARAT - Data Entry'!BI46)</f>
        <v/>
      </c>
      <c r="CX48" s="290" t="str">
        <f>IF(ISBLANK('ARAT - Data Entry'!BJ46),"",'ARAT - Data Entry'!BJ46)</f>
        <v/>
      </c>
      <c r="CY48" s="290" t="str">
        <f>IF(ISBLANK('ARAT - Data Entry'!BL46),"",'ARAT - Data Entry'!BL46)</f>
        <v/>
      </c>
      <c r="CZ48" s="290" t="str">
        <f>IF(ISBLANK('ARAT - Data Entry'!BM46),"",'ARAT - Data Entry'!BM46)</f>
        <v/>
      </c>
      <c r="DA48" s="290" t="str">
        <f>IF(ISBLANK('ARAT - Data Entry'!BO46),"",'ARAT - Data Entry'!BO46)</f>
        <v/>
      </c>
      <c r="DB48" s="290" t="str">
        <f>IF(ISBLANK('ARAT - Data Entry'!BP46),"",'ARAT - Data Entry'!BP46)</f>
        <v/>
      </c>
      <c r="DC48" s="290" t="str">
        <f>IF(ISBLANK('ARAT - Data Entry'!BR46),"",'ARAT - Data Entry'!BR46)</f>
        <v/>
      </c>
      <c r="DD48" s="290" t="str">
        <f>IF(ISBLANK('ARAT - Data Entry'!BS46),"",'ARAT - Data Entry'!BS46)</f>
        <v/>
      </c>
      <c r="DE48" s="290" t="str">
        <f>IF(ISBLANK('ARAT - Data Entry'!BU46),"",'ARAT - Data Entry'!BU46)</f>
        <v/>
      </c>
      <c r="DF48" s="290" t="str">
        <f>IF(ISBLANK('ARAT - Data Entry'!BV46),"",'ARAT - Data Entry'!BV46)</f>
        <v/>
      </c>
      <c r="DG48" s="290" t="str">
        <f>IF(ISBLANK('ARAT - Data Entry'!CZ46),"",'ARAT - Data Entry'!CZ46)</f>
        <v/>
      </c>
    </row>
    <row r="49" spans="1:111" x14ac:dyDescent="0.25">
      <c r="A49" s="312" t="str">
        <f>IF(ISBLANK('ARAT - Data Entry'!A47),"",'ARAT - Data Entry'!A47)</f>
        <v/>
      </c>
      <c r="B49" s="312" t="str">
        <f>IF(ISBLANK('ARAT - Data Entry'!C47),"",'ARAT - Data Entry'!C47)</f>
        <v/>
      </c>
      <c r="C49" s="357" t="str">
        <f>IF(ISBLANK('ARAT - Data Entry'!D47),"",'ARAT - Data Entry'!D47)</f>
        <v/>
      </c>
      <c r="D49" s="357" t="str">
        <f>IF(ISBLANK('ARAT - Data Entry'!E47),"",'ARAT - Data Entry'!E47)</f>
        <v/>
      </c>
      <c r="E49" s="357" t="str">
        <f>IF(ISBLANK('ARAT - Data Entry'!F47),"",'ARAT - Data Entry'!F47)</f>
        <v/>
      </c>
      <c r="F49" s="357" t="str">
        <f>IF(ISBLANK('ARAT - Data Entry'!G47),"",'ARAT - Data Entry'!G47)</f>
        <v/>
      </c>
      <c r="G49" s="357" t="str">
        <f>IF(ISBLANK('ARAT - Data Entry'!H47),"",'ARAT - Data Entry'!H47)</f>
        <v/>
      </c>
      <c r="H49" s="357" t="str">
        <f>IF(ISBLANK('ARAT - Data Entry'!I47),"",'ARAT - Data Entry'!I47)</f>
        <v/>
      </c>
      <c r="I49" s="357" t="str">
        <f>IF(ISBLANK('ARAT - Data Entry'!J47),"",'ARAT - Data Entry'!J47)</f>
        <v/>
      </c>
      <c r="J49" s="357" t="str">
        <f>IF(ISBLANK('ARAT - Data Entry'!K47),"",'ARAT - Data Entry'!K47)</f>
        <v/>
      </c>
      <c r="K49" s="312" t="str">
        <f>IF(ISBLANK('ARAT - Data Entry'!L47),"",'ARAT - Data Entry'!L47)</f>
        <v/>
      </c>
      <c r="L49" s="312" t="str">
        <f>IF(ISBLANK('ARAT - Data Entry'!M47),"",'ARAT - Data Entry'!M47)</f>
        <v/>
      </c>
      <c r="M49" s="312" t="str">
        <f>IF(ISBLANK('ARAT - Data Entry'!N47),"",'ARAT - Data Entry'!N47)</f>
        <v/>
      </c>
      <c r="N49" s="312" t="str">
        <f>IF(ISBLANK('ARAT - Data Entry'!R47),"",'ARAT - Data Entry'!R47)</f>
        <v/>
      </c>
      <c r="O49" s="312" t="str">
        <f>IF(ISBLANK('ARAT - Data Entry'!T47),"",'ARAT - Data Entry'!T47)</f>
        <v/>
      </c>
      <c r="P49" s="298"/>
      <c r="Q49" s="4" t="str">
        <f t="shared" si="0"/>
        <v>No Improved Water Point/System</v>
      </c>
      <c r="R49" s="4" t="str">
        <f t="shared" si="6"/>
        <v>No Improved Water Point/System</v>
      </c>
      <c r="S49" s="5" t="str">
        <f t="shared" si="12"/>
        <v>No Improved Water Point/System</v>
      </c>
      <c r="T49" s="4" t="str">
        <f t="shared" si="13"/>
        <v>New Construction Needed</v>
      </c>
      <c r="U49" s="15">
        <f t="shared" si="7"/>
        <v>0</v>
      </c>
      <c r="V49" s="284"/>
      <c r="W49" s="291" t="str">
        <f t="shared" si="14"/>
        <v>New Construction Needed</v>
      </c>
      <c r="X49" s="292" t="str">
        <f t="shared" si="8"/>
        <v xml:space="preserve"> </v>
      </c>
      <c r="Y49" s="292" t="str">
        <f t="shared" si="9"/>
        <v>Plan For Investment and Construction</v>
      </c>
      <c r="Z49" s="285"/>
      <c r="AA49" s="290" t="str">
        <f t="shared" si="15"/>
        <v xml:space="preserve"> </v>
      </c>
      <c r="AB49" s="290" t="str">
        <f t="shared" si="16"/>
        <v xml:space="preserve"> </v>
      </c>
      <c r="AC49" s="290" t="str">
        <f t="shared" si="17"/>
        <v xml:space="preserve"> </v>
      </c>
      <c r="AD49" s="290" t="str">
        <f t="shared" si="18"/>
        <v xml:space="preserve"> </v>
      </c>
      <c r="AE49" s="290" t="str">
        <f t="shared" si="19"/>
        <v xml:space="preserve"> </v>
      </c>
      <c r="AF49" s="290" t="str">
        <f>IF(CG49=1,'ARAT - Reference Sheet'!$C$11 -(A49-CH49)," ")</f>
        <v xml:space="preserve"> </v>
      </c>
      <c r="AG49" s="290" t="str">
        <f>IF(CI49=1,'ARAT - Reference Sheet'!$C$12-(A49-CJ49)," ")</f>
        <v xml:space="preserve"> </v>
      </c>
      <c r="AH49" s="290" t="str">
        <f>IF(CK49=1,'ARAT - Reference Sheet'!$C$13-(A49-CL49)," ")</f>
        <v xml:space="preserve"> </v>
      </c>
      <c r="AI49" s="290" t="str">
        <f>IF(CM49=1,'ARAT - Reference Sheet'!$C$14-(A49-CN49)," ")</f>
        <v xml:space="preserve"> </v>
      </c>
      <c r="AJ49" s="290" t="str">
        <f>IF(CO49=1,'ARAT - Reference Sheet'!$C$15-(A49-CP49)," ")</f>
        <v xml:space="preserve"> </v>
      </c>
      <c r="AK49" s="290" t="str">
        <f>IF(CQ49=1,'ARAT - Reference Sheet'!$C$16-(A49-CR49)," ")</f>
        <v xml:space="preserve"> </v>
      </c>
      <c r="AL49" s="290" t="str">
        <f>IF(CS49=1,'ARAT - Reference Sheet'!$C$17-(A49-CT49)," ")</f>
        <v xml:space="preserve"> </v>
      </c>
      <c r="AM49" s="290" t="str">
        <f>IF(CU49=1,'ARAT - Reference Sheet'!$C$18-(A49-CV49)," ")</f>
        <v xml:space="preserve"> </v>
      </c>
      <c r="AN49" s="290" t="str">
        <f>IF(CW49=1,'ARAT - Reference Sheet'!$C$19-(A49-CX49)," ")</f>
        <v xml:space="preserve"> </v>
      </c>
      <c r="AO49" s="290" t="str">
        <f>IF(CY49=1,'ARAT - Reference Sheet'!$C$20-(A49-CZ49)," ")</f>
        <v xml:space="preserve"> </v>
      </c>
      <c r="AP49" s="290" t="str">
        <f>IF(DA49=1,'ARAT - Reference Sheet'!$C$21-(A49-DB49)," ")</f>
        <v xml:space="preserve"> </v>
      </c>
      <c r="AQ49" s="290" t="str">
        <f>IF(DC49=1,'ARAT - Reference Sheet'!$C$22-(A49-DD49)," ")</f>
        <v xml:space="preserve"> </v>
      </c>
      <c r="AR49" s="290" t="str">
        <f>IF(DE49=1,'ARAT - Reference Sheet'!$C$23-(A49-DF49)," ")</f>
        <v xml:space="preserve"> </v>
      </c>
      <c r="AS49" s="288"/>
      <c r="AT49" s="313" t="str">
        <f>IF(ISBLANK('ARAT - Data Entry'!X47),"",'ARAT - Data Entry'!X47)</f>
        <v/>
      </c>
      <c r="AU49" s="313" t="str">
        <f>IF(ISBLANK('ARAT - Data Entry'!AA47),"",'ARAT - Data Entry'!AA47)</f>
        <v/>
      </c>
      <c r="AV49" s="313" t="str">
        <f>IF(ISBLANK('ARAT - Data Entry'!AD47),"",'ARAT - Data Entry'!AD47)</f>
        <v/>
      </c>
      <c r="AW49" s="313" t="str">
        <f>IF(ISBLANK('ARAT - Data Entry'!AG47),"",'ARAT - Data Entry'!AG47)</f>
        <v/>
      </c>
      <c r="AX49" s="313" t="str">
        <f>IF(ISBLANK('ARAT - Data Entry'!AJ47),"",'ARAT - Data Entry'!AJ47)</f>
        <v/>
      </c>
      <c r="AY49" s="313" t="str">
        <f>IF(ISBLANK('ARAT - Data Entry'!AM47),"",'ARAT - Data Entry'!AM47)</f>
        <v/>
      </c>
      <c r="AZ49" s="313" t="str">
        <f>IF(ISBLANK('ARAT - Data Entry'!AP47),"",'ARAT - Data Entry'!AP47)</f>
        <v/>
      </c>
      <c r="BA49" s="313" t="str">
        <f>IF(ISBLANK('ARAT - Data Entry'!AS47),"",'ARAT - Data Entry'!AS47)</f>
        <v/>
      </c>
      <c r="BB49" s="313" t="str">
        <f>IF(ISBLANK('ARAT - Data Entry'!AV47),"",'ARAT - Data Entry'!AV47)</f>
        <v/>
      </c>
      <c r="BC49" s="313" t="str">
        <f>IF(ISBLANK('ARAT - Data Entry'!AY47),"",'ARAT - Data Entry'!AY47)</f>
        <v/>
      </c>
      <c r="BD49" s="313" t="str">
        <f>IF(ISBLANK('ARAT - Data Entry'!BB47),"",'ARAT - Data Entry'!BB47)</f>
        <v/>
      </c>
      <c r="BE49" s="313" t="str">
        <f>IF(ISBLANK('ARAT - Data Entry'!BE47),"",'ARAT - Data Entry'!BE47)</f>
        <v/>
      </c>
      <c r="BF49" s="313" t="str">
        <f>IF(ISBLANK('ARAT - Data Entry'!BF47),"",'ARAT - Data Entry'!BF47)</f>
        <v/>
      </c>
      <c r="BG49" s="313" t="str">
        <f>IF(ISBLANK('ARAT - Data Entry'!BK47),"",'ARAT - Data Entry'!BK47)</f>
        <v/>
      </c>
      <c r="BH49" s="313" t="str">
        <f>IF(ISBLANK('ARAT - Data Entry'!BL47),"",'ARAT - Data Entry'!BL47)</f>
        <v/>
      </c>
      <c r="BI49" s="313" t="str">
        <f>IF(ISBLANK('ARAT - Data Entry'!BQ47),"",'ARAT - Data Entry'!BQ47)</f>
        <v/>
      </c>
      <c r="BJ49" s="313" t="str">
        <f>IF(ISBLANK('ARAT - Data Entry'!BR47),"",'ARAT - Data Entry'!BR47)</f>
        <v/>
      </c>
      <c r="BK49" s="313" t="str">
        <f>IF(ISBLANK('ARAT - Data Entry'!BW47),"",'ARAT - Data Entry'!BW47)</f>
        <v/>
      </c>
      <c r="BL49" s="313" t="str">
        <f>IF(ISBLANK('ARAT - Data Entry'!DB47),"",'ARAT - Data Entry'!DB47)</f>
        <v/>
      </c>
      <c r="BM49" s="296"/>
      <c r="BN49" s="290">
        <f>'ARAT - Data Entry'!P47</f>
        <v>0</v>
      </c>
      <c r="BO49" s="290">
        <f>'ARAT - Data Entry'!Q47</f>
        <v>0</v>
      </c>
      <c r="BP49" s="290">
        <f>'ARAT - Data Entry'!S47</f>
        <v>0</v>
      </c>
      <c r="BQ49" s="290">
        <f>'ARAT - Data Entry'!CG47</f>
        <v>0</v>
      </c>
      <c r="BR49" s="290">
        <f>'ARAT - Data Entry'!CU47</f>
        <v>0</v>
      </c>
      <c r="BS49" s="290">
        <f>'ARAT - Data Entry'!CY47</f>
        <v>0</v>
      </c>
      <c r="BT49" s="290">
        <f>'ARAT - Data Entry'!DA47</f>
        <v>0</v>
      </c>
      <c r="BU49" s="290">
        <f t="shared" si="11"/>
        <v>0</v>
      </c>
      <c r="BV49" s="288"/>
      <c r="BW49" s="290" t="str">
        <f>IF(ISBLANK('ARAT - Data Entry'!V47),"",'ARAT - Data Entry'!V47)</f>
        <v/>
      </c>
      <c r="BX49" s="290" t="str">
        <f>IF(ISBLANK('ARAT - Data Entry'!W47),"",'ARAT - Data Entry'!W47)</f>
        <v/>
      </c>
      <c r="BY49" s="290" t="str">
        <f>IF(ISBLANK('ARAT - Data Entry'!Y47),"",'ARAT - Data Entry'!Y47)</f>
        <v/>
      </c>
      <c r="BZ49" s="290" t="str">
        <f>IF(ISBLANK('ARAT - Data Entry'!Z47),"",'ARAT - Data Entry'!Z47)</f>
        <v/>
      </c>
      <c r="CA49" s="290" t="str">
        <f>IF(ISBLANK('ARAT - Data Entry'!AB47),"",'ARAT - Data Entry'!AB47)</f>
        <v/>
      </c>
      <c r="CB49" s="290" t="str">
        <f>IF(ISBLANK('ARAT - Data Entry'!AC47),"",'ARAT - Data Entry'!AC47)</f>
        <v/>
      </c>
      <c r="CC49" s="290" t="str">
        <f>IF(ISBLANK('ARAT - Data Entry'!AE47),"",'ARAT - Data Entry'!AE47)</f>
        <v/>
      </c>
      <c r="CD49" s="290" t="str">
        <f>IF(ISBLANK('ARAT - Data Entry'!AF47),"",'ARAT - Data Entry'!AF47)</f>
        <v/>
      </c>
      <c r="CE49" s="290" t="str">
        <f>IF(ISBLANK('ARAT - Data Entry'!AH47),"",'ARAT - Data Entry'!AH47)</f>
        <v/>
      </c>
      <c r="CF49" s="290" t="str">
        <f>IF(ISBLANK('ARAT - Data Entry'!AI47),"",'ARAT - Data Entry'!AI47)</f>
        <v/>
      </c>
      <c r="CG49" s="290" t="str">
        <f>IF(ISBLANK('ARAT - Data Entry'!AK47),"",'ARAT - Data Entry'!AK47)</f>
        <v/>
      </c>
      <c r="CH49" s="290" t="str">
        <f>IF(ISBLANK('ARAT - Data Entry'!AL47),"",'ARAT - Data Entry'!AL47)</f>
        <v/>
      </c>
      <c r="CI49" s="290" t="str">
        <f>IF(ISBLANK('ARAT - Data Entry'!AN47),"",'ARAT - Data Entry'!AN47)</f>
        <v/>
      </c>
      <c r="CJ49" s="290" t="str">
        <f>IF(ISBLANK('ARAT - Data Entry'!AO47),"",'ARAT - Data Entry'!AO47)</f>
        <v/>
      </c>
      <c r="CK49" s="290" t="str">
        <f>IF(ISBLANK('ARAT - Data Entry'!AQ47),"",'ARAT - Data Entry'!AQ47)</f>
        <v/>
      </c>
      <c r="CL49" s="290" t="str">
        <f>IF(ISBLANK('ARAT - Data Entry'!AR47),"",'ARAT - Data Entry'!AR47)</f>
        <v/>
      </c>
      <c r="CM49" s="290" t="str">
        <f>IF(ISBLANK('ARAT - Data Entry'!AT47),"",'ARAT - Data Entry'!AT47)</f>
        <v/>
      </c>
      <c r="CN49" s="290" t="str">
        <f>IF(ISBLANK('ARAT - Data Entry'!AU47),"",'ARAT - Data Entry'!AU47)</f>
        <v/>
      </c>
      <c r="CO49" s="290" t="str">
        <f>IF(ISBLANK('ARAT - Data Entry'!AW47),"",'ARAT - Data Entry'!AW47)</f>
        <v/>
      </c>
      <c r="CP49" s="290" t="str">
        <f>IF(ISBLANK('ARAT - Data Entry'!AX47),"",'ARAT - Data Entry'!AX47)</f>
        <v/>
      </c>
      <c r="CQ49" s="290" t="str">
        <f>IF(ISBLANK('ARAT - Data Entry'!AZ47),"",'ARAT - Data Entry'!AZ47)</f>
        <v/>
      </c>
      <c r="CR49" s="290" t="str">
        <f>IF(ISBLANK('ARAT - Data Entry'!BA47),"",'ARAT - Data Entry'!BA47)</f>
        <v/>
      </c>
      <c r="CS49" s="290" t="str">
        <f>IF(ISBLANK('ARAT - Data Entry'!BC47),"",'ARAT - Data Entry'!BC47)</f>
        <v/>
      </c>
      <c r="CT49" s="290" t="str">
        <f>IF(ISBLANK('ARAT - Data Entry'!BD47),"",'ARAT - Data Entry'!BD47)</f>
        <v/>
      </c>
      <c r="CU49" s="290" t="str">
        <f>IF(ISBLANK('ARAT - Data Entry'!BF47),"",'ARAT - Data Entry'!BF47)</f>
        <v/>
      </c>
      <c r="CV49" s="290" t="str">
        <f>IF(ISBLANK('ARAT - Data Entry'!BG47),"",'ARAT - Data Entry'!BG47)</f>
        <v/>
      </c>
      <c r="CW49" s="290" t="str">
        <f>IF(ISBLANK('ARAT - Data Entry'!BI47),"",'ARAT - Data Entry'!BI47)</f>
        <v/>
      </c>
      <c r="CX49" s="290" t="str">
        <f>IF(ISBLANK('ARAT - Data Entry'!BJ47),"",'ARAT - Data Entry'!BJ47)</f>
        <v/>
      </c>
      <c r="CY49" s="290" t="str">
        <f>IF(ISBLANK('ARAT - Data Entry'!BL47),"",'ARAT - Data Entry'!BL47)</f>
        <v/>
      </c>
      <c r="CZ49" s="290" t="str">
        <f>IF(ISBLANK('ARAT - Data Entry'!BM47),"",'ARAT - Data Entry'!BM47)</f>
        <v/>
      </c>
      <c r="DA49" s="290" t="str">
        <f>IF(ISBLANK('ARAT - Data Entry'!BO47),"",'ARAT - Data Entry'!BO47)</f>
        <v/>
      </c>
      <c r="DB49" s="290" t="str">
        <f>IF(ISBLANK('ARAT - Data Entry'!BP47),"",'ARAT - Data Entry'!BP47)</f>
        <v/>
      </c>
      <c r="DC49" s="290" t="str">
        <f>IF(ISBLANK('ARAT - Data Entry'!BR47),"",'ARAT - Data Entry'!BR47)</f>
        <v/>
      </c>
      <c r="DD49" s="290" t="str">
        <f>IF(ISBLANK('ARAT - Data Entry'!BS47),"",'ARAT - Data Entry'!BS47)</f>
        <v/>
      </c>
      <c r="DE49" s="290" t="str">
        <f>IF(ISBLANK('ARAT - Data Entry'!BU47),"",'ARAT - Data Entry'!BU47)</f>
        <v/>
      </c>
      <c r="DF49" s="290" t="str">
        <f>IF(ISBLANK('ARAT - Data Entry'!BV47),"",'ARAT - Data Entry'!BV47)</f>
        <v/>
      </c>
      <c r="DG49" s="290" t="str">
        <f>IF(ISBLANK('ARAT - Data Entry'!CZ47),"",'ARAT - Data Entry'!CZ47)</f>
        <v/>
      </c>
    </row>
    <row r="50" spans="1:111" x14ac:dyDescent="0.25">
      <c r="A50" s="312" t="str">
        <f>IF(ISBLANK('ARAT - Data Entry'!A48),"",'ARAT - Data Entry'!A48)</f>
        <v/>
      </c>
      <c r="B50" s="312" t="str">
        <f>IF(ISBLANK('ARAT - Data Entry'!C48),"",'ARAT - Data Entry'!C48)</f>
        <v/>
      </c>
      <c r="C50" s="357" t="str">
        <f>IF(ISBLANK('ARAT - Data Entry'!D48),"",'ARAT - Data Entry'!D48)</f>
        <v/>
      </c>
      <c r="D50" s="357" t="str">
        <f>IF(ISBLANK('ARAT - Data Entry'!E48),"",'ARAT - Data Entry'!E48)</f>
        <v/>
      </c>
      <c r="E50" s="357" t="str">
        <f>IF(ISBLANK('ARAT - Data Entry'!F48),"",'ARAT - Data Entry'!F48)</f>
        <v/>
      </c>
      <c r="F50" s="357" t="str">
        <f>IF(ISBLANK('ARAT - Data Entry'!G48),"",'ARAT - Data Entry'!G48)</f>
        <v/>
      </c>
      <c r="G50" s="357" t="str">
        <f>IF(ISBLANK('ARAT - Data Entry'!H48),"",'ARAT - Data Entry'!H48)</f>
        <v/>
      </c>
      <c r="H50" s="357" t="str">
        <f>IF(ISBLANK('ARAT - Data Entry'!I48),"",'ARAT - Data Entry'!I48)</f>
        <v/>
      </c>
      <c r="I50" s="357" t="str">
        <f>IF(ISBLANK('ARAT - Data Entry'!J48),"",'ARAT - Data Entry'!J48)</f>
        <v/>
      </c>
      <c r="J50" s="357" t="str">
        <f>IF(ISBLANK('ARAT - Data Entry'!K48),"",'ARAT - Data Entry'!K48)</f>
        <v/>
      </c>
      <c r="K50" s="312" t="str">
        <f>IF(ISBLANK('ARAT - Data Entry'!L48),"",'ARAT - Data Entry'!L48)</f>
        <v/>
      </c>
      <c r="L50" s="312" t="str">
        <f>IF(ISBLANK('ARAT - Data Entry'!M48),"",'ARAT - Data Entry'!M48)</f>
        <v/>
      </c>
      <c r="M50" s="312" t="str">
        <f>IF(ISBLANK('ARAT - Data Entry'!N48),"",'ARAT - Data Entry'!N48)</f>
        <v/>
      </c>
      <c r="N50" s="312" t="str">
        <f>IF(ISBLANK('ARAT - Data Entry'!R48),"",'ARAT - Data Entry'!R48)</f>
        <v/>
      </c>
      <c r="O50" s="312" t="str">
        <f>IF(ISBLANK('ARAT - Data Entry'!T48),"",'ARAT - Data Entry'!T48)</f>
        <v/>
      </c>
      <c r="P50" s="298"/>
      <c r="Q50" s="4" t="str">
        <f t="shared" si="0"/>
        <v>No Improved Water Point/System</v>
      </c>
      <c r="R50" s="4" t="str">
        <f t="shared" si="6"/>
        <v>No Improved Water Point/System</v>
      </c>
      <c r="S50" s="5" t="str">
        <f t="shared" si="12"/>
        <v>No Improved Water Point/System</v>
      </c>
      <c r="T50" s="4" t="str">
        <f t="shared" si="13"/>
        <v>New Construction Needed</v>
      </c>
      <c r="U50" s="15">
        <f t="shared" si="7"/>
        <v>0</v>
      </c>
      <c r="V50" s="284"/>
      <c r="W50" s="291" t="str">
        <f t="shared" si="14"/>
        <v>New Construction Needed</v>
      </c>
      <c r="X50" s="292" t="str">
        <f t="shared" si="8"/>
        <v xml:space="preserve"> </v>
      </c>
      <c r="Y50" s="292" t="str">
        <f t="shared" si="9"/>
        <v>Plan For Investment and Construction</v>
      </c>
      <c r="Z50" s="285"/>
      <c r="AA50" s="290" t="str">
        <f t="shared" si="15"/>
        <v xml:space="preserve"> </v>
      </c>
      <c r="AB50" s="290" t="str">
        <f t="shared" si="16"/>
        <v xml:space="preserve"> </v>
      </c>
      <c r="AC50" s="290" t="str">
        <f t="shared" si="17"/>
        <v xml:space="preserve"> </v>
      </c>
      <c r="AD50" s="290" t="str">
        <f t="shared" si="18"/>
        <v xml:space="preserve"> </v>
      </c>
      <c r="AE50" s="290" t="str">
        <f t="shared" si="19"/>
        <v xml:space="preserve"> </v>
      </c>
      <c r="AF50" s="290" t="str">
        <f>IF(CG50=1,'ARAT - Reference Sheet'!$C$11 -(A50-CH50)," ")</f>
        <v xml:space="preserve"> </v>
      </c>
      <c r="AG50" s="290" t="str">
        <f>IF(CI50=1,'ARAT - Reference Sheet'!$C$12-(A50-CJ50)," ")</f>
        <v xml:space="preserve"> </v>
      </c>
      <c r="AH50" s="290" t="str">
        <f>IF(CK50=1,'ARAT - Reference Sheet'!$C$13-(A50-CL50)," ")</f>
        <v xml:space="preserve"> </v>
      </c>
      <c r="AI50" s="290" t="str">
        <f>IF(CM50=1,'ARAT - Reference Sheet'!$C$14-(A50-CN50)," ")</f>
        <v xml:space="preserve"> </v>
      </c>
      <c r="AJ50" s="290" t="str">
        <f>IF(CO50=1,'ARAT - Reference Sheet'!$C$15-(A50-CP50)," ")</f>
        <v xml:space="preserve"> </v>
      </c>
      <c r="AK50" s="290" t="str">
        <f>IF(CQ50=1,'ARAT - Reference Sheet'!$C$16-(A50-CR50)," ")</f>
        <v xml:space="preserve"> </v>
      </c>
      <c r="AL50" s="290" t="str">
        <f>IF(CS50=1,'ARAT - Reference Sheet'!$C$17-(A50-CT50)," ")</f>
        <v xml:space="preserve"> </v>
      </c>
      <c r="AM50" s="290" t="str">
        <f>IF(CU50=1,'ARAT - Reference Sheet'!$C$18-(A50-CV50)," ")</f>
        <v xml:space="preserve"> </v>
      </c>
      <c r="AN50" s="290" t="str">
        <f>IF(CW50=1,'ARAT - Reference Sheet'!$C$19-(A50-CX50)," ")</f>
        <v xml:space="preserve"> </v>
      </c>
      <c r="AO50" s="290" t="str">
        <f>IF(CY50=1,'ARAT - Reference Sheet'!$C$20-(A50-CZ50)," ")</f>
        <v xml:space="preserve"> </v>
      </c>
      <c r="AP50" s="290" t="str">
        <f>IF(DA50=1,'ARAT - Reference Sheet'!$C$21-(A50-DB50)," ")</f>
        <v xml:space="preserve"> </v>
      </c>
      <c r="AQ50" s="290" t="str">
        <f>IF(DC50=1,'ARAT - Reference Sheet'!$C$22-(A50-DD50)," ")</f>
        <v xml:space="preserve"> </v>
      </c>
      <c r="AR50" s="290" t="str">
        <f>IF(DE50=1,'ARAT - Reference Sheet'!$C$23-(A50-DF50)," ")</f>
        <v xml:space="preserve"> </v>
      </c>
      <c r="AS50" s="288"/>
      <c r="AT50" s="313" t="str">
        <f>IF(ISBLANK('ARAT - Data Entry'!X48),"",'ARAT - Data Entry'!X48)</f>
        <v/>
      </c>
      <c r="AU50" s="313" t="str">
        <f>IF(ISBLANK('ARAT - Data Entry'!AA48),"",'ARAT - Data Entry'!AA48)</f>
        <v/>
      </c>
      <c r="AV50" s="313" t="str">
        <f>IF(ISBLANK('ARAT - Data Entry'!AD48),"",'ARAT - Data Entry'!AD48)</f>
        <v/>
      </c>
      <c r="AW50" s="313" t="str">
        <f>IF(ISBLANK('ARAT - Data Entry'!AG48),"",'ARAT - Data Entry'!AG48)</f>
        <v/>
      </c>
      <c r="AX50" s="313" t="str">
        <f>IF(ISBLANK('ARAT - Data Entry'!AJ48),"",'ARAT - Data Entry'!AJ48)</f>
        <v/>
      </c>
      <c r="AY50" s="313" t="str">
        <f>IF(ISBLANK('ARAT - Data Entry'!AM48),"",'ARAT - Data Entry'!AM48)</f>
        <v/>
      </c>
      <c r="AZ50" s="313" t="str">
        <f>IF(ISBLANK('ARAT - Data Entry'!AP48),"",'ARAT - Data Entry'!AP48)</f>
        <v/>
      </c>
      <c r="BA50" s="313" t="str">
        <f>IF(ISBLANK('ARAT - Data Entry'!AS48),"",'ARAT - Data Entry'!AS48)</f>
        <v/>
      </c>
      <c r="BB50" s="313" t="str">
        <f>IF(ISBLANK('ARAT - Data Entry'!AV48),"",'ARAT - Data Entry'!AV48)</f>
        <v/>
      </c>
      <c r="BC50" s="313" t="str">
        <f>IF(ISBLANK('ARAT - Data Entry'!AY48),"",'ARAT - Data Entry'!AY48)</f>
        <v/>
      </c>
      <c r="BD50" s="313" t="str">
        <f>IF(ISBLANK('ARAT - Data Entry'!BB48),"",'ARAT - Data Entry'!BB48)</f>
        <v/>
      </c>
      <c r="BE50" s="313" t="str">
        <f>IF(ISBLANK('ARAT - Data Entry'!BE48),"",'ARAT - Data Entry'!BE48)</f>
        <v/>
      </c>
      <c r="BF50" s="313" t="str">
        <f>IF(ISBLANK('ARAT - Data Entry'!BF48),"",'ARAT - Data Entry'!BF48)</f>
        <v/>
      </c>
      <c r="BG50" s="313" t="str">
        <f>IF(ISBLANK('ARAT - Data Entry'!BK48),"",'ARAT - Data Entry'!BK48)</f>
        <v/>
      </c>
      <c r="BH50" s="313" t="str">
        <f>IF(ISBLANK('ARAT - Data Entry'!BL48),"",'ARAT - Data Entry'!BL48)</f>
        <v/>
      </c>
      <c r="BI50" s="313" t="str">
        <f>IF(ISBLANK('ARAT - Data Entry'!BQ48),"",'ARAT - Data Entry'!BQ48)</f>
        <v/>
      </c>
      <c r="BJ50" s="313" t="str">
        <f>IF(ISBLANK('ARAT - Data Entry'!BR48),"",'ARAT - Data Entry'!BR48)</f>
        <v/>
      </c>
      <c r="BK50" s="313" t="str">
        <f>IF(ISBLANK('ARAT - Data Entry'!BW48),"",'ARAT - Data Entry'!BW48)</f>
        <v/>
      </c>
      <c r="BL50" s="313" t="str">
        <f>IF(ISBLANK('ARAT - Data Entry'!DB48),"",'ARAT - Data Entry'!DB48)</f>
        <v/>
      </c>
      <c r="BM50" s="296"/>
      <c r="BN50" s="290">
        <f>'ARAT - Data Entry'!P48</f>
        <v>0</v>
      </c>
      <c r="BO50" s="290">
        <f>'ARAT - Data Entry'!Q48</f>
        <v>0</v>
      </c>
      <c r="BP50" s="290">
        <f>'ARAT - Data Entry'!S48</f>
        <v>0</v>
      </c>
      <c r="BQ50" s="290">
        <f>'ARAT - Data Entry'!CG48</f>
        <v>0</v>
      </c>
      <c r="BR50" s="290">
        <f>'ARAT - Data Entry'!CU48</f>
        <v>0</v>
      </c>
      <c r="BS50" s="290">
        <f>'ARAT - Data Entry'!CY48</f>
        <v>0</v>
      </c>
      <c r="BT50" s="290">
        <f>'ARAT - Data Entry'!DA48</f>
        <v>0</v>
      </c>
      <c r="BU50" s="290">
        <f t="shared" si="11"/>
        <v>0</v>
      </c>
      <c r="BV50" s="288"/>
      <c r="BW50" s="290" t="str">
        <f>IF(ISBLANK('ARAT - Data Entry'!V48),"",'ARAT - Data Entry'!V48)</f>
        <v/>
      </c>
      <c r="BX50" s="290" t="str">
        <f>IF(ISBLANK('ARAT - Data Entry'!W48),"",'ARAT - Data Entry'!W48)</f>
        <v/>
      </c>
      <c r="BY50" s="290" t="str">
        <f>IF(ISBLANK('ARAT - Data Entry'!Y48),"",'ARAT - Data Entry'!Y48)</f>
        <v/>
      </c>
      <c r="BZ50" s="290" t="str">
        <f>IF(ISBLANK('ARAT - Data Entry'!Z48),"",'ARAT - Data Entry'!Z48)</f>
        <v/>
      </c>
      <c r="CA50" s="290" t="str">
        <f>IF(ISBLANK('ARAT - Data Entry'!AB48),"",'ARAT - Data Entry'!AB48)</f>
        <v/>
      </c>
      <c r="CB50" s="290" t="str">
        <f>IF(ISBLANK('ARAT - Data Entry'!AC48),"",'ARAT - Data Entry'!AC48)</f>
        <v/>
      </c>
      <c r="CC50" s="290" t="str">
        <f>IF(ISBLANK('ARAT - Data Entry'!AE48),"",'ARAT - Data Entry'!AE48)</f>
        <v/>
      </c>
      <c r="CD50" s="290" t="str">
        <f>IF(ISBLANK('ARAT - Data Entry'!AF48),"",'ARAT - Data Entry'!AF48)</f>
        <v/>
      </c>
      <c r="CE50" s="290" t="str">
        <f>IF(ISBLANK('ARAT - Data Entry'!AH48),"",'ARAT - Data Entry'!AH48)</f>
        <v/>
      </c>
      <c r="CF50" s="290" t="str">
        <f>IF(ISBLANK('ARAT - Data Entry'!AI48),"",'ARAT - Data Entry'!AI48)</f>
        <v/>
      </c>
      <c r="CG50" s="290" t="str">
        <f>IF(ISBLANK('ARAT - Data Entry'!AK48),"",'ARAT - Data Entry'!AK48)</f>
        <v/>
      </c>
      <c r="CH50" s="290" t="str">
        <f>IF(ISBLANK('ARAT - Data Entry'!AL48),"",'ARAT - Data Entry'!AL48)</f>
        <v/>
      </c>
      <c r="CI50" s="290" t="str">
        <f>IF(ISBLANK('ARAT - Data Entry'!AN48),"",'ARAT - Data Entry'!AN48)</f>
        <v/>
      </c>
      <c r="CJ50" s="290" t="str">
        <f>IF(ISBLANK('ARAT - Data Entry'!AO48),"",'ARAT - Data Entry'!AO48)</f>
        <v/>
      </c>
      <c r="CK50" s="290" t="str">
        <f>IF(ISBLANK('ARAT - Data Entry'!AQ48),"",'ARAT - Data Entry'!AQ48)</f>
        <v/>
      </c>
      <c r="CL50" s="290" t="str">
        <f>IF(ISBLANK('ARAT - Data Entry'!AR48),"",'ARAT - Data Entry'!AR48)</f>
        <v/>
      </c>
      <c r="CM50" s="290" t="str">
        <f>IF(ISBLANK('ARAT - Data Entry'!AT48),"",'ARAT - Data Entry'!AT48)</f>
        <v/>
      </c>
      <c r="CN50" s="290" t="str">
        <f>IF(ISBLANK('ARAT - Data Entry'!AU48),"",'ARAT - Data Entry'!AU48)</f>
        <v/>
      </c>
      <c r="CO50" s="290" t="str">
        <f>IF(ISBLANK('ARAT - Data Entry'!AW48),"",'ARAT - Data Entry'!AW48)</f>
        <v/>
      </c>
      <c r="CP50" s="290" t="str">
        <f>IF(ISBLANK('ARAT - Data Entry'!AX48),"",'ARAT - Data Entry'!AX48)</f>
        <v/>
      </c>
      <c r="CQ50" s="290" t="str">
        <f>IF(ISBLANK('ARAT - Data Entry'!AZ48),"",'ARAT - Data Entry'!AZ48)</f>
        <v/>
      </c>
      <c r="CR50" s="290" t="str">
        <f>IF(ISBLANK('ARAT - Data Entry'!BA48),"",'ARAT - Data Entry'!BA48)</f>
        <v/>
      </c>
      <c r="CS50" s="290" t="str">
        <f>IF(ISBLANK('ARAT - Data Entry'!BC48),"",'ARAT - Data Entry'!BC48)</f>
        <v/>
      </c>
      <c r="CT50" s="290" t="str">
        <f>IF(ISBLANK('ARAT - Data Entry'!BD48),"",'ARAT - Data Entry'!BD48)</f>
        <v/>
      </c>
      <c r="CU50" s="290" t="str">
        <f>IF(ISBLANK('ARAT - Data Entry'!BF48),"",'ARAT - Data Entry'!BF48)</f>
        <v/>
      </c>
      <c r="CV50" s="290" t="str">
        <f>IF(ISBLANK('ARAT - Data Entry'!BG48),"",'ARAT - Data Entry'!BG48)</f>
        <v/>
      </c>
      <c r="CW50" s="290" t="str">
        <f>IF(ISBLANK('ARAT - Data Entry'!BI48),"",'ARAT - Data Entry'!BI48)</f>
        <v/>
      </c>
      <c r="CX50" s="290" t="str">
        <f>IF(ISBLANK('ARAT - Data Entry'!BJ48),"",'ARAT - Data Entry'!BJ48)</f>
        <v/>
      </c>
      <c r="CY50" s="290" t="str">
        <f>IF(ISBLANK('ARAT - Data Entry'!BL48),"",'ARAT - Data Entry'!BL48)</f>
        <v/>
      </c>
      <c r="CZ50" s="290" t="str">
        <f>IF(ISBLANK('ARAT - Data Entry'!BM48),"",'ARAT - Data Entry'!BM48)</f>
        <v/>
      </c>
      <c r="DA50" s="290" t="str">
        <f>IF(ISBLANK('ARAT - Data Entry'!BO48),"",'ARAT - Data Entry'!BO48)</f>
        <v/>
      </c>
      <c r="DB50" s="290" t="str">
        <f>IF(ISBLANK('ARAT - Data Entry'!BP48),"",'ARAT - Data Entry'!BP48)</f>
        <v/>
      </c>
      <c r="DC50" s="290" t="str">
        <f>IF(ISBLANK('ARAT - Data Entry'!BR48),"",'ARAT - Data Entry'!BR48)</f>
        <v/>
      </c>
      <c r="DD50" s="290" t="str">
        <f>IF(ISBLANK('ARAT - Data Entry'!BS48),"",'ARAT - Data Entry'!BS48)</f>
        <v/>
      </c>
      <c r="DE50" s="290" t="str">
        <f>IF(ISBLANK('ARAT - Data Entry'!BU48),"",'ARAT - Data Entry'!BU48)</f>
        <v/>
      </c>
      <c r="DF50" s="290" t="str">
        <f>IF(ISBLANK('ARAT - Data Entry'!BV48),"",'ARAT - Data Entry'!BV48)</f>
        <v/>
      </c>
      <c r="DG50" s="290" t="str">
        <f>IF(ISBLANK('ARAT - Data Entry'!CZ48),"",'ARAT - Data Entry'!CZ48)</f>
        <v/>
      </c>
    </row>
    <row r="51" spans="1:111" x14ac:dyDescent="0.25">
      <c r="A51" s="312" t="str">
        <f>IF(ISBLANK('ARAT - Data Entry'!A49),"",'ARAT - Data Entry'!A49)</f>
        <v/>
      </c>
      <c r="B51" s="312" t="str">
        <f>IF(ISBLANK('ARAT - Data Entry'!C49),"",'ARAT - Data Entry'!C49)</f>
        <v/>
      </c>
      <c r="C51" s="357" t="str">
        <f>IF(ISBLANK('ARAT - Data Entry'!D49),"",'ARAT - Data Entry'!D49)</f>
        <v/>
      </c>
      <c r="D51" s="357" t="str">
        <f>IF(ISBLANK('ARAT - Data Entry'!E49),"",'ARAT - Data Entry'!E49)</f>
        <v/>
      </c>
      <c r="E51" s="357" t="str">
        <f>IF(ISBLANK('ARAT - Data Entry'!F49),"",'ARAT - Data Entry'!F49)</f>
        <v/>
      </c>
      <c r="F51" s="357" t="str">
        <f>IF(ISBLANK('ARAT - Data Entry'!G49),"",'ARAT - Data Entry'!G49)</f>
        <v/>
      </c>
      <c r="G51" s="357" t="str">
        <f>IF(ISBLANK('ARAT - Data Entry'!H49),"",'ARAT - Data Entry'!H49)</f>
        <v/>
      </c>
      <c r="H51" s="357" t="str">
        <f>IF(ISBLANK('ARAT - Data Entry'!I49),"",'ARAT - Data Entry'!I49)</f>
        <v/>
      </c>
      <c r="I51" s="357" t="str">
        <f>IF(ISBLANK('ARAT - Data Entry'!J49),"",'ARAT - Data Entry'!J49)</f>
        <v/>
      </c>
      <c r="J51" s="357" t="str">
        <f>IF(ISBLANK('ARAT - Data Entry'!K49),"",'ARAT - Data Entry'!K49)</f>
        <v/>
      </c>
      <c r="K51" s="312" t="str">
        <f>IF(ISBLANK('ARAT - Data Entry'!L49),"",'ARAT - Data Entry'!L49)</f>
        <v/>
      </c>
      <c r="L51" s="312" t="str">
        <f>IF(ISBLANK('ARAT - Data Entry'!M49),"",'ARAT - Data Entry'!M49)</f>
        <v/>
      </c>
      <c r="M51" s="312" t="str">
        <f>IF(ISBLANK('ARAT - Data Entry'!N49),"",'ARAT - Data Entry'!N49)</f>
        <v/>
      </c>
      <c r="N51" s="312" t="str">
        <f>IF(ISBLANK('ARAT - Data Entry'!R49),"",'ARAT - Data Entry'!R49)</f>
        <v/>
      </c>
      <c r="O51" s="312" t="str">
        <f>IF(ISBLANK('ARAT - Data Entry'!T49),"",'ARAT - Data Entry'!T49)</f>
        <v/>
      </c>
      <c r="P51" s="298"/>
      <c r="Q51" s="4" t="str">
        <f t="shared" si="0"/>
        <v>No Improved Water Point/System</v>
      </c>
      <c r="R51" s="4" t="str">
        <f t="shared" si="6"/>
        <v>No Improved Water Point/System</v>
      </c>
      <c r="S51" s="5" t="str">
        <f t="shared" si="12"/>
        <v>No Improved Water Point/System</v>
      </c>
      <c r="T51" s="4" t="str">
        <f t="shared" si="13"/>
        <v>New Construction Needed</v>
      </c>
      <c r="U51" s="15">
        <f t="shared" si="7"/>
        <v>0</v>
      </c>
      <c r="V51" s="284"/>
      <c r="W51" s="291" t="str">
        <f t="shared" si="14"/>
        <v>New Construction Needed</v>
      </c>
      <c r="X51" s="292" t="str">
        <f t="shared" si="8"/>
        <v xml:space="preserve"> </v>
      </c>
      <c r="Y51" s="292" t="str">
        <f t="shared" si="9"/>
        <v>Plan For Investment and Construction</v>
      </c>
      <c r="Z51" s="285"/>
      <c r="AA51" s="290" t="str">
        <f t="shared" si="15"/>
        <v xml:space="preserve"> </v>
      </c>
      <c r="AB51" s="290" t="str">
        <f t="shared" si="16"/>
        <v xml:space="preserve"> </v>
      </c>
      <c r="AC51" s="290" t="str">
        <f t="shared" si="17"/>
        <v xml:space="preserve"> </v>
      </c>
      <c r="AD51" s="290" t="str">
        <f t="shared" si="18"/>
        <v xml:space="preserve"> </v>
      </c>
      <c r="AE51" s="290" t="str">
        <f t="shared" si="19"/>
        <v xml:space="preserve"> </v>
      </c>
      <c r="AF51" s="290" t="str">
        <f>IF(CG51=1,'ARAT - Reference Sheet'!$C$11 -(A51-CH51)," ")</f>
        <v xml:space="preserve"> </v>
      </c>
      <c r="AG51" s="290" t="str">
        <f>IF(CI51=1,'ARAT - Reference Sheet'!$C$12-(A51-CJ51)," ")</f>
        <v xml:space="preserve"> </v>
      </c>
      <c r="AH51" s="290" t="str">
        <f>IF(CK51=1,'ARAT - Reference Sheet'!$C$13-(A51-CL51)," ")</f>
        <v xml:space="preserve"> </v>
      </c>
      <c r="AI51" s="290" t="str">
        <f>IF(CM51=1,'ARAT - Reference Sheet'!$C$14-(A51-CN51)," ")</f>
        <v xml:space="preserve"> </v>
      </c>
      <c r="AJ51" s="290" t="str">
        <f>IF(CO51=1,'ARAT - Reference Sheet'!$C$15-(A51-CP51)," ")</f>
        <v xml:space="preserve"> </v>
      </c>
      <c r="AK51" s="290" t="str">
        <f>IF(CQ51=1,'ARAT - Reference Sheet'!$C$16-(A51-CR51)," ")</f>
        <v xml:space="preserve"> </v>
      </c>
      <c r="AL51" s="290" t="str">
        <f>IF(CS51=1,'ARAT - Reference Sheet'!$C$17-(A51-CT51)," ")</f>
        <v xml:space="preserve"> </v>
      </c>
      <c r="AM51" s="290" t="str">
        <f>IF(CU51=1,'ARAT - Reference Sheet'!$C$18-(A51-CV51)," ")</f>
        <v xml:space="preserve"> </v>
      </c>
      <c r="AN51" s="290" t="str">
        <f>IF(CW51=1,'ARAT - Reference Sheet'!$C$19-(A51-CX51)," ")</f>
        <v xml:space="preserve"> </v>
      </c>
      <c r="AO51" s="290" t="str">
        <f>IF(CY51=1,'ARAT - Reference Sheet'!$C$20-(A51-CZ51)," ")</f>
        <v xml:space="preserve"> </v>
      </c>
      <c r="AP51" s="290" t="str">
        <f>IF(DA51=1,'ARAT - Reference Sheet'!$C$21-(A51-DB51)," ")</f>
        <v xml:space="preserve"> </v>
      </c>
      <c r="AQ51" s="290" t="str">
        <f>IF(DC51=1,'ARAT - Reference Sheet'!$C$22-(A51-DD51)," ")</f>
        <v xml:space="preserve"> </v>
      </c>
      <c r="AR51" s="290" t="str">
        <f>IF(DE51=1,'ARAT - Reference Sheet'!$C$23-(A51-DF51)," ")</f>
        <v xml:space="preserve"> </v>
      </c>
      <c r="AS51" s="288"/>
      <c r="AT51" s="313" t="str">
        <f>IF(ISBLANK('ARAT - Data Entry'!X49),"",'ARAT - Data Entry'!X49)</f>
        <v/>
      </c>
      <c r="AU51" s="313" t="str">
        <f>IF(ISBLANK('ARAT - Data Entry'!AA49),"",'ARAT - Data Entry'!AA49)</f>
        <v/>
      </c>
      <c r="AV51" s="313" t="str">
        <f>IF(ISBLANK('ARAT - Data Entry'!AD49),"",'ARAT - Data Entry'!AD49)</f>
        <v/>
      </c>
      <c r="AW51" s="313" t="str">
        <f>IF(ISBLANK('ARAT - Data Entry'!AG49),"",'ARAT - Data Entry'!AG49)</f>
        <v/>
      </c>
      <c r="AX51" s="313" t="str">
        <f>IF(ISBLANK('ARAT - Data Entry'!AJ49),"",'ARAT - Data Entry'!AJ49)</f>
        <v/>
      </c>
      <c r="AY51" s="313" t="str">
        <f>IF(ISBLANK('ARAT - Data Entry'!AM49),"",'ARAT - Data Entry'!AM49)</f>
        <v/>
      </c>
      <c r="AZ51" s="313" t="str">
        <f>IF(ISBLANK('ARAT - Data Entry'!AP49),"",'ARAT - Data Entry'!AP49)</f>
        <v/>
      </c>
      <c r="BA51" s="313" t="str">
        <f>IF(ISBLANK('ARAT - Data Entry'!AS49),"",'ARAT - Data Entry'!AS49)</f>
        <v/>
      </c>
      <c r="BB51" s="313" t="str">
        <f>IF(ISBLANK('ARAT - Data Entry'!AV49),"",'ARAT - Data Entry'!AV49)</f>
        <v/>
      </c>
      <c r="BC51" s="313" t="str">
        <f>IF(ISBLANK('ARAT - Data Entry'!AY49),"",'ARAT - Data Entry'!AY49)</f>
        <v/>
      </c>
      <c r="BD51" s="313" t="str">
        <f>IF(ISBLANK('ARAT - Data Entry'!BB49),"",'ARAT - Data Entry'!BB49)</f>
        <v/>
      </c>
      <c r="BE51" s="313" t="str">
        <f>IF(ISBLANK('ARAT - Data Entry'!BE49),"",'ARAT - Data Entry'!BE49)</f>
        <v/>
      </c>
      <c r="BF51" s="313" t="str">
        <f>IF(ISBLANK('ARAT - Data Entry'!BF49),"",'ARAT - Data Entry'!BF49)</f>
        <v/>
      </c>
      <c r="BG51" s="313" t="str">
        <f>IF(ISBLANK('ARAT - Data Entry'!BK49),"",'ARAT - Data Entry'!BK49)</f>
        <v/>
      </c>
      <c r="BH51" s="313" t="str">
        <f>IF(ISBLANK('ARAT - Data Entry'!BL49),"",'ARAT - Data Entry'!BL49)</f>
        <v/>
      </c>
      <c r="BI51" s="313" t="str">
        <f>IF(ISBLANK('ARAT - Data Entry'!BQ49),"",'ARAT - Data Entry'!BQ49)</f>
        <v/>
      </c>
      <c r="BJ51" s="313" t="str">
        <f>IF(ISBLANK('ARAT - Data Entry'!BR49),"",'ARAT - Data Entry'!BR49)</f>
        <v/>
      </c>
      <c r="BK51" s="313" t="str">
        <f>IF(ISBLANK('ARAT - Data Entry'!BW49),"",'ARAT - Data Entry'!BW49)</f>
        <v/>
      </c>
      <c r="BL51" s="313" t="str">
        <f>IF(ISBLANK('ARAT - Data Entry'!DB49),"",'ARAT - Data Entry'!DB49)</f>
        <v/>
      </c>
      <c r="BM51" s="296"/>
      <c r="BN51" s="290">
        <f>'ARAT - Data Entry'!P49</f>
        <v>0</v>
      </c>
      <c r="BO51" s="290">
        <f>'ARAT - Data Entry'!Q49</f>
        <v>0</v>
      </c>
      <c r="BP51" s="290">
        <f>'ARAT - Data Entry'!S49</f>
        <v>0</v>
      </c>
      <c r="BQ51" s="290">
        <f>'ARAT - Data Entry'!CG49</f>
        <v>0</v>
      </c>
      <c r="BR51" s="290">
        <f>'ARAT - Data Entry'!CU49</f>
        <v>0</v>
      </c>
      <c r="BS51" s="290">
        <f>'ARAT - Data Entry'!CY49</f>
        <v>0</v>
      </c>
      <c r="BT51" s="290">
        <f>'ARAT - Data Entry'!DA49</f>
        <v>0</v>
      </c>
      <c r="BU51" s="290">
        <f t="shared" si="11"/>
        <v>0</v>
      </c>
      <c r="BV51" s="288"/>
      <c r="BW51" s="290" t="str">
        <f>IF(ISBLANK('ARAT - Data Entry'!V49),"",'ARAT - Data Entry'!V49)</f>
        <v/>
      </c>
      <c r="BX51" s="290" t="str">
        <f>IF(ISBLANK('ARAT - Data Entry'!W49),"",'ARAT - Data Entry'!W49)</f>
        <v/>
      </c>
      <c r="BY51" s="290" t="str">
        <f>IF(ISBLANK('ARAT - Data Entry'!Y49),"",'ARAT - Data Entry'!Y49)</f>
        <v/>
      </c>
      <c r="BZ51" s="290" t="str">
        <f>IF(ISBLANK('ARAT - Data Entry'!Z49),"",'ARAT - Data Entry'!Z49)</f>
        <v/>
      </c>
      <c r="CA51" s="290" t="str">
        <f>IF(ISBLANK('ARAT - Data Entry'!AB49),"",'ARAT - Data Entry'!AB49)</f>
        <v/>
      </c>
      <c r="CB51" s="290" t="str">
        <f>IF(ISBLANK('ARAT - Data Entry'!AC49),"",'ARAT - Data Entry'!AC49)</f>
        <v/>
      </c>
      <c r="CC51" s="290" t="str">
        <f>IF(ISBLANK('ARAT - Data Entry'!AE49),"",'ARAT - Data Entry'!AE49)</f>
        <v/>
      </c>
      <c r="CD51" s="290" t="str">
        <f>IF(ISBLANK('ARAT - Data Entry'!AF49),"",'ARAT - Data Entry'!AF49)</f>
        <v/>
      </c>
      <c r="CE51" s="290" t="str">
        <f>IF(ISBLANK('ARAT - Data Entry'!AH49),"",'ARAT - Data Entry'!AH49)</f>
        <v/>
      </c>
      <c r="CF51" s="290" t="str">
        <f>IF(ISBLANK('ARAT - Data Entry'!AI49),"",'ARAT - Data Entry'!AI49)</f>
        <v/>
      </c>
      <c r="CG51" s="290" t="str">
        <f>IF(ISBLANK('ARAT - Data Entry'!AK49),"",'ARAT - Data Entry'!AK49)</f>
        <v/>
      </c>
      <c r="CH51" s="290" t="str">
        <f>IF(ISBLANK('ARAT - Data Entry'!AL49),"",'ARAT - Data Entry'!AL49)</f>
        <v/>
      </c>
      <c r="CI51" s="290" t="str">
        <f>IF(ISBLANK('ARAT - Data Entry'!AN49),"",'ARAT - Data Entry'!AN49)</f>
        <v/>
      </c>
      <c r="CJ51" s="290" t="str">
        <f>IF(ISBLANK('ARAT - Data Entry'!AO49),"",'ARAT - Data Entry'!AO49)</f>
        <v/>
      </c>
      <c r="CK51" s="290" t="str">
        <f>IF(ISBLANK('ARAT - Data Entry'!AQ49),"",'ARAT - Data Entry'!AQ49)</f>
        <v/>
      </c>
      <c r="CL51" s="290" t="str">
        <f>IF(ISBLANK('ARAT - Data Entry'!AR49),"",'ARAT - Data Entry'!AR49)</f>
        <v/>
      </c>
      <c r="CM51" s="290" t="str">
        <f>IF(ISBLANK('ARAT - Data Entry'!AT49),"",'ARAT - Data Entry'!AT49)</f>
        <v/>
      </c>
      <c r="CN51" s="290" t="str">
        <f>IF(ISBLANK('ARAT - Data Entry'!AU49),"",'ARAT - Data Entry'!AU49)</f>
        <v/>
      </c>
      <c r="CO51" s="290" t="str">
        <f>IF(ISBLANK('ARAT - Data Entry'!AW49),"",'ARAT - Data Entry'!AW49)</f>
        <v/>
      </c>
      <c r="CP51" s="290" t="str">
        <f>IF(ISBLANK('ARAT - Data Entry'!AX49),"",'ARAT - Data Entry'!AX49)</f>
        <v/>
      </c>
      <c r="CQ51" s="290" t="str">
        <f>IF(ISBLANK('ARAT - Data Entry'!AZ49),"",'ARAT - Data Entry'!AZ49)</f>
        <v/>
      </c>
      <c r="CR51" s="290" t="str">
        <f>IF(ISBLANK('ARAT - Data Entry'!BA49),"",'ARAT - Data Entry'!BA49)</f>
        <v/>
      </c>
      <c r="CS51" s="290" t="str">
        <f>IF(ISBLANK('ARAT - Data Entry'!BC49),"",'ARAT - Data Entry'!BC49)</f>
        <v/>
      </c>
      <c r="CT51" s="290" t="str">
        <f>IF(ISBLANK('ARAT - Data Entry'!BD49),"",'ARAT - Data Entry'!BD49)</f>
        <v/>
      </c>
      <c r="CU51" s="290" t="str">
        <f>IF(ISBLANK('ARAT - Data Entry'!BF49),"",'ARAT - Data Entry'!BF49)</f>
        <v/>
      </c>
      <c r="CV51" s="290" t="str">
        <f>IF(ISBLANK('ARAT - Data Entry'!BG49),"",'ARAT - Data Entry'!BG49)</f>
        <v/>
      </c>
      <c r="CW51" s="290" t="str">
        <f>IF(ISBLANK('ARAT - Data Entry'!BI49),"",'ARAT - Data Entry'!BI49)</f>
        <v/>
      </c>
      <c r="CX51" s="290" t="str">
        <f>IF(ISBLANK('ARAT - Data Entry'!BJ49),"",'ARAT - Data Entry'!BJ49)</f>
        <v/>
      </c>
      <c r="CY51" s="290" t="str">
        <f>IF(ISBLANK('ARAT - Data Entry'!BL49),"",'ARAT - Data Entry'!BL49)</f>
        <v/>
      </c>
      <c r="CZ51" s="290" t="str">
        <f>IF(ISBLANK('ARAT - Data Entry'!BM49),"",'ARAT - Data Entry'!BM49)</f>
        <v/>
      </c>
      <c r="DA51" s="290" t="str">
        <f>IF(ISBLANK('ARAT - Data Entry'!BO49),"",'ARAT - Data Entry'!BO49)</f>
        <v/>
      </c>
      <c r="DB51" s="290" t="str">
        <f>IF(ISBLANK('ARAT - Data Entry'!BP49),"",'ARAT - Data Entry'!BP49)</f>
        <v/>
      </c>
      <c r="DC51" s="290" t="str">
        <f>IF(ISBLANK('ARAT - Data Entry'!BR49),"",'ARAT - Data Entry'!BR49)</f>
        <v/>
      </c>
      <c r="DD51" s="290" t="str">
        <f>IF(ISBLANK('ARAT - Data Entry'!BS49),"",'ARAT - Data Entry'!BS49)</f>
        <v/>
      </c>
      <c r="DE51" s="290" t="str">
        <f>IF(ISBLANK('ARAT - Data Entry'!BU49),"",'ARAT - Data Entry'!BU49)</f>
        <v/>
      </c>
      <c r="DF51" s="290" t="str">
        <f>IF(ISBLANK('ARAT - Data Entry'!BV49),"",'ARAT - Data Entry'!BV49)</f>
        <v/>
      </c>
      <c r="DG51" s="290" t="str">
        <f>IF(ISBLANK('ARAT - Data Entry'!CZ49),"",'ARAT - Data Entry'!CZ49)</f>
        <v/>
      </c>
    </row>
    <row r="52" spans="1:111" x14ac:dyDescent="0.25">
      <c r="A52" s="312" t="str">
        <f>IF(ISBLANK('ARAT - Data Entry'!A50),"",'ARAT - Data Entry'!A50)</f>
        <v/>
      </c>
      <c r="B52" s="312" t="str">
        <f>IF(ISBLANK('ARAT - Data Entry'!C50),"",'ARAT - Data Entry'!C50)</f>
        <v/>
      </c>
      <c r="C52" s="357" t="str">
        <f>IF(ISBLANK('ARAT - Data Entry'!D50),"",'ARAT - Data Entry'!D50)</f>
        <v/>
      </c>
      <c r="D52" s="357" t="str">
        <f>IF(ISBLANK('ARAT - Data Entry'!E50),"",'ARAT - Data Entry'!E50)</f>
        <v/>
      </c>
      <c r="E52" s="357" t="str">
        <f>IF(ISBLANK('ARAT - Data Entry'!F50),"",'ARAT - Data Entry'!F50)</f>
        <v/>
      </c>
      <c r="F52" s="357" t="str">
        <f>IF(ISBLANK('ARAT - Data Entry'!G50),"",'ARAT - Data Entry'!G50)</f>
        <v/>
      </c>
      <c r="G52" s="357" t="str">
        <f>IF(ISBLANK('ARAT - Data Entry'!H50),"",'ARAT - Data Entry'!H50)</f>
        <v/>
      </c>
      <c r="H52" s="357" t="str">
        <f>IF(ISBLANK('ARAT - Data Entry'!I50),"",'ARAT - Data Entry'!I50)</f>
        <v/>
      </c>
      <c r="I52" s="357" t="str">
        <f>IF(ISBLANK('ARAT - Data Entry'!J50),"",'ARAT - Data Entry'!J50)</f>
        <v/>
      </c>
      <c r="J52" s="357" t="str">
        <f>IF(ISBLANK('ARAT - Data Entry'!K50),"",'ARAT - Data Entry'!K50)</f>
        <v/>
      </c>
      <c r="K52" s="312" t="str">
        <f>IF(ISBLANK('ARAT - Data Entry'!L50),"",'ARAT - Data Entry'!L50)</f>
        <v/>
      </c>
      <c r="L52" s="312" t="str">
        <f>IF(ISBLANK('ARAT - Data Entry'!M50),"",'ARAT - Data Entry'!M50)</f>
        <v/>
      </c>
      <c r="M52" s="312" t="str">
        <f>IF(ISBLANK('ARAT - Data Entry'!N50),"",'ARAT - Data Entry'!N50)</f>
        <v/>
      </c>
      <c r="N52" s="312" t="str">
        <f>IF(ISBLANK('ARAT - Data Entry'!R50),"",'ARAT - Data Entry'!R50)</f>
        <v/>
      </c>
      <c r="O52" s="312" t="str">
        <f>IF(ISBLANK('ARAT - Data Entry'!T50),"",'ARAT - Data Entry'!T50)</f>
        <v/>
      </c>
      <c r="P52" s="298"/>
      <c r="Q52" s="4" t="str">
        <f t="shared" si="0"/>
        <v>No Improved Water Point/System</v>
      </c>
      <c r="R52" s="4" t="str">
        <f t="shared" si="6"/>
        <v>No Improved Water Point/System</v>
      </c>
      <c r="S52" s="5" t="str">
        <f t="shared" si="12"/>
        <v>No Improved Water Point/System</v>
      </c>
      <c r="T52" s="4" t="str">
        <f t="shared" si="13"/>
        <v>New Construction Needed</v>
      </c>
      <c r="U52" s="15">
        <f t="shared" si="7"/>
        <v>0</v>
      </c>
      <c r="V52" s="284"/>
      <c r="W52" s="291" t="str">
        <f t="shared" si="14"/>
        <v>New Construction Needed</v>
      </c>
      <c r="X52" s="292" t="str">
        <f t="shared" si="8"/>
        <v xml:space="preserve"> </v>
      </c>
      <c r="Y52" s="292" t="str">
        <f t="shared" si="9"/>
        <v>Plan For Investment and Construction</v>
      </c>
      <c r="Z52" s="285"/>
      <c r="AA52" s="290" t="str">
        <f t="shared" si="15"/>
        <v xml:space="preserve"> </v>
      </c>
      <c r="AB52" s="290" t="str">
        <f t="shared" si="16"/>
        <v xml:space="preserve"> </v>
      </c>
      <c r="AC52" s="290" t="str">
        <f t="shared" si="17"/>
        <v xml:space="preserve"> </v>
      </c>
      <c r="AD52" s="290" t="str">
        <f t="shared" si="18"/>
        <v xml:space="preserve"> </v>
      </c>
      <c r="AE52" s="290" t="str">
        <f t="shared" si="19"/>
        <v xml:space="preserve"> </v>
      </c>
      <c r="AF52" s="290" t="str">
        <f>IF(CG52=1,'ARAT - Reference Sheet'!$C$11 -(A52-CH52)," ")</f>
        <v xml:space="preserve"> </v>
      </c>
      <c r="AG52" s="290" t="str">
        <f>IF(CI52=1,'ARAT - Reference Sheet'!$C$12-(A52-CJ52)," ")</f>
        <v xml:space="preserve"> </v>
      </c>
      <c r="AH52" s="290" t="str">
        <f>IF(CK52=1,'ARAT - Reference Sheet'!$C$13-(A52-CL52)," ")</f>
        <v xml:space="preserve"> </v>
      </c>
      <c r="AI52" s="290" t="str">
        <f>IF(CM52=1,'ARAT - Reference Sheet'!$C$14-(A52-CN52)," ")</f>
        <v xml:space="preserve"> </v>
      </c>
      <c r="AJ52" s="290" t="str">
        <f>IF(CO52=1,'ARAT - Reference Sheet'!$C$15-(A52-CP52)," ")</f>
        <v xml:space="preserve"> </v>
      </c>
      <c r="AK52" s="290" t="str">
        <f>IF(CQ52=1,'ARAT - Reference Sheet'!$C$16-(A52-CR52)," ")</f>
        <v xml:space="preserve"> </v>
      </c>
      <c r="AL52" s="290" t="str">
        <f>IF(CS52=1,'ARAT - Reference Sheet'!$C$17-(A52-CT52)," ")</f>
        <v xml:space="preserve"> </v>
      </c>
      <c r="AM52" s="290" t="str">
        <f>IF(CU52=1,'ARAT - Reference Sheet'!$C$18-(A52-CV52)," ")</f>
        <v xml:space="preserve"> </v>
      </c>
      <c r="AN52" s="290" t="str">
        <f>IF(CW52=1,'ARAT - Reference Sheet'!$C$19-(A52-CX52)," ")</f>
        <v xml:space="preserve"> </v>
      </c>
      <c r="AO52" s="290" t="str">
        <f>IF(CY52=1,'ARAT - Reference Sheet'!$C$20-(A52-CZ52)," ")</f>
        <v xml:space="preserve"> </v>
      </c>
      <c r="AP52" s="290" t="str">
        <f>IF(DA52=1,'ARAT - Reference Sheet'!$C$21-(A52-DB52)," ")</f>
        <v xml:space="preserve"> </v>
      </c>
      <c r="AQ52" s="290" t="str">
        <f>IF(DC52=1,'ARAT - Reference Sheet'!$C$22-(A52-DD52)," ")</f>
        <v xml:space="preserve"> </v>
      </c>
      <c r="AR52" s="290" t="str">
        <f>IF(DE52=1,'ARAT - Reference Sheet'!$C$23-(A52-DF52)," ")</f>
        <v xml:space="preserve"> </v>
      </c>
      <c r="AS52" s="288"/>
      <c r="AT52" s="313" t="str">
        <f>IF(ISBLANK('ARAT - Data Entry'!X50),"",'ARAT - Data Entry'!X50)</f>
        <v/>
      </c>
      <c r="AU52" s="313" t="str">
        <f>IF(ISBLANK('ARAT - Data Entry'!AA50),"",'ARAT - Data Entry'!AA50)</f>
        <v/>
      </c>
      <c r="AV52" s="313" t="str">
        <f>IF(ISBLANK('ARAT - Data Entry'!AD50),"",'ARAT - Data Entry'!AD50)</f>
        <v/>
      </c>
      <c r="AW52" s="313" t="str">
        <f>IF(ISBLANK('ARAT - Data Entry'!AG50),"",'ARAT - Data Entry'!AG50)</f>
        <v/>
      </c>
      <c r="AX52" s="313" t="str">
        <f>IF(ISBLANK('ARAT - Data Entry'!AJ50),"",'ARAT - Data Entry'!AJ50)</f>
        <v/>
      </c>
      <c r="AY52" s="313" t="str">
        <f>IF(ISBLANK('ARAT - Data Entry'!AM50),"",'ARAT - Data Entry'!AM50)</f>
        <v/>
      </c>
      <c r="AZ52" s="313" t="str">
        <f>IF(ISBLANK('ARAT - Data Entry'!AP50),"",'ARAT - Data Entry'!AP50)</f>
        <v/>
      </c>
      <c r="BA52" s="313" t="str">
        <f>IF(ISBLANK('ARAT - Data Entry'!AS50),"",'ARAT - Data Entry'!AS50)</f>
        <v/>
      </c>
      <c r="BB52" s="313" t="str">
        <f>IF(ISBLANK('ARAT - Data Entry'!AV50),"",'ARAT - Data Entry'!AV50)</f>
        <v/>
      </c>
      <c r="BC52" s="313" t="str">
        <f>IF(ISBLANK('ARAT - Data Entry'!AY50),"",'ARAT - Data Entry'!AY50)</f>
        <v/>
      </c>
      <c r="BD52" s="313" t="str">
        <f>IF(ISBLANK('ARAT - Data Entry'!BB50),"",'ARAT - Data Entry'!BB50)</f>
        <v/>
      </c>
      <c r="BE52" s="313" t="str">
        <f>IF(ISBLANK('ARAT - Data Entry'!BE50),"",'ARAT - Data Entry'!BE50)</f>
        <v/>
      </c>
      <c r="BF52" s="313" t="str">
        <f>IF(ISBLANK('ARAT - Data Entry'!BF50),"",'ARAT - Data Entry'!BF50)</f>
        <v/>
      </c>
      <c r="BG52" s="313" t="str">
        <f>IF(ISBLANK('ARAT - Data Entry'!BK50),"",'ARAT - Data Entry'!BK50)</f>
        <v/>
      </c>
      <c r="BH52" s="313" t="str">
        <f>IF(ISBLANK('ARAT - Data Entry'!BL50),"",'ARAT - Data Entry'!BL50)</f>
        <v/>
      </c>
      <c r="BI52" s="313" t="str">
        <f>IF(ISBLANK('ARAT - Data Entry'!BQ50),"",'ARAT - Data Entry'!BQ50)</f>
        <v/>
      </c>
      <c r="BJ52" s="313" t="str">
        <f>IF(ISBLANK('ARAT - Data Entry'!BR50),"",'ARAT - Data Entry'!BR50)</f>
        <v/>
      </c>
      <c r="BK52" s="313" t="str">
        <f>IF(ISBLANK('ARAT - Data Entry'!BW50),"",'ARAT - Data Entry'!BW50)</f>
        <v/>
      </c>
      <c r="BL52" s="313" t="str">
        <f>IF(ISBLANK('ARAT - Data Entry'!DB50),"",'ARAT - Data Entry'!DB50)</f>
        <v/>
      </c>
      <c r="BM52" s="296"/>
      <c r="BN52" s="290">
        <f>'ARAT - Data Entry'!P50</f>
        <v>0</v>
      </c>
      <c r="BO52" s="290">
        <f>'ARAT - Data Entry'!Q50</f>
        <v>0</v>
      </c>
      <c r="BP52" s="290">
        <f>'ARAT - Data Entry'!S50</f>
        <v>0</v>
      </c>
      <c r="BQ52" s="290">
        <f>'ARAT - Data Entry'!CG50</f>
        <v>0</v>
      </c>
      <c r="BR52" s="290">
        <f>'ARAT - Data Entry'!CU50</f>
        <v>0</v>
      </c>
      <c r="BS52" s="290">
        <f>'ARAT - Data Entry'!CY50</f>
        <v>0</v>
      </c>
      <c r="BT52" s="290">
        <f>'ARAT - Data Entry'!DA50</f>
        <v>0</v>
      </c>
      <c r="BU52" s="290">
        <f t="shared" si="11"/>
        <v>0</v>
      </c>
      <c r="BV52" s="288"/>
      <c r="BW52" s="290" t="str">
        <f>IF(ISBLANK('ARAT - Data Entry'!V50),"",'ARAT - Data Entry'!V50)</f>
        <v/>
      </c>
      <c r="BX52" s="290" t="str">
        <f>IF(ISBLANK('ARAT - Data Entry'!W50),"",'ARAT - Data Entry'!W50)</f>
        <v/>
      </c>
      <c r="BY52" s="290" t="str">
        <f>IF(ISBLANK('ARAT - Data Entry'!Y50),"",'ARAT - Data Entry'!Y50)</f>
        <v/>
      </c>
      <c r="BZ52" s="290" t="str">
        <f>IF(ISBLANK('ARAT - Data Entry'!Z50),"",'ARAT - Data Entry'!Z50)</f>
        <v/>
      </c>
      <c r="CA52" s="290" t="str">
        <f>IF(ISBLANK('ARAT - Data Entry'!AB50),"",'ARAT - Data Entry'!AB50)</f>
        <v/>
      </c>
      <c r="CB52" s="290" t="str">
        <f>IF(ISBLANK('ARAT - Data Entry'!AC50),"",'ARAT - Data Entry'!AC50)</f>
        <v/>
      </c>
      <c r="CC52" s="290" t="str">
        <f>IF(ISBLANK('ARAT - Data Entry'!AE50),"",'ARAT - Data Entry'!AE50)</f>
        <v/>
      </c>
      <c r="CD52" s="290" t="str">
        <f>IF(ISBLANK('ARAT - Data Entry'!AF50),"",'ARAT - Data Entry'!AF50)</f>
        <v/>
      </c>
      <c r="CE52" s="290" t="str">
        <f>IF(ISBLANK('ARAT - Data Entry'!AH50),"",'ARAT - Data Entry'!AH50)</f>
        <v/>
      </c>
      <c r="CF52" s="290" t="str">
        <f>IF(ISBLANK('ARAT - Data Entry'!AI50),"",'ARAT - Data Entry'!AI50)</f>
        <v/>
      </c>
      <c r="CG52" s="290" t="str">
        <f>IF(ISBLANK('ARAT - Data Entry'!AK50),"",'ARAT - Data Entry'!AK50)</f>
        <v/>
      </c>
      <c r="CH52" s="290" t="str">
        <f>IF(ISBLANK('ARAT - Data Entry'!AL50),"",'ARAT - Data Entry'!AL50)</f>
        <v/>
      </c>
      <c r="CI52" s="290" t="str">
        <f>IF(ISBLANK('ARAT - Data Entry'!AN50),"",'ARAT - Data Entry'!AN50)</f>
        <v/>
      </c>
      <c r="CJ52" s="290" t="str">
        <f>IF(ISBLANK('ARAT - Data Entry'!AO50),"",'ARAT - Data Entry'!AO50)</f>
        <v/>
      </c>
      <c r="CK52" s="290" t="str">
        <f>IF(ISBLANK('ARAT - Data Entry'!AQ50),"",'ARAT - Data Entry'!AQ50)</f>
        <v/>
      </c>
      <c r="CL52" s="290" t="str">
        <f>IF(ISBLANK('ARAT - Data Entry'!AR50),"",'ARAT - Data Entry'!AR50)</f>
        <v/>
      </c>
      <c r="CM52" s="290" t="str">
        <f>IF(ISBLANK('ARAT - Data Entry'!AT50),"",'ARAT - Data Entry'!AT50)</f>
        <v/>
      </c>
      <c r="CN52" s="290" t="str">
        <f>IF(ISBLANK('ARAT - Data Entry'!AU50),"",'ARAT - Data Entry'!AU50)</f>
        <v/>
      </c>
      <c r="CO52" s="290" t="str">
        <f>IF(ISBLANK('ARAT - Data Entry'!AW50),"",'ARAT - Data Entry'!AW50)</f>
        <v/>
      </c>
      <c r="CP52" s="290" t="str">
        <f>IF(ISBLANK('ARAT - Data Entry'!AX50),"",'ARAT - Data Entry'!AX50)</f>
        <v/>
      </c>
      <c r="CQ52" s="290" t="str">
        <f>IF(ISBLANK('ARAT - Data Entry'!AZ50),"",'ARAT - Data Entry'!AZ50)</f>
        <v/>
      </c>
      <c r="CR52" s="290" t="str">
        <f>IF(ISBLANK('ARAT - Data Entry'!BA50),"",'ARAT - Data Entry'!BA50)</f>
        <v/>
      </c>
      <c r="CS52" s="290" t="str">
        <f>IF(ISBLANK('ARAT - Data Entry'!BC50),"",'ARAT - Data Entry'!BC50)</f>
        <v/>
      </c>
      <c r="CT52" s="290" t="str">
        <f>IF(ISBLANK('ARAT - Data Entry'!BD50),"",'ARAT - Data Entry'!BD50)</f>
        <v/>
      </c>
      <c r="CU52" s="290" t="str">
        <f>IF(ISBLANK('ARAT - Data Entry'!BF50),"",'ARAT - Data Entry'!BF50)</f>
        <v/>
      </c>
      <c r="CV52" s="290" t="str">
        <f>IF(ISBLANK('ARAT - Data Entry'!BG50),"",'ARAT - Data Entry'!BG50)</f>
        <v/>
      </c>
      <c r="CW52" s="290" t="str">
        <f>IF(ISBLANK('ARAT - Data Entry'!BI50),"",'ARAT - Data Entry'!BI50)</f>
        <v/>
      </c>
      <c r="CX52" s="290" t="str">
        <f>IF(ISBLANK('ARAT - Data Entry'!BJ50),"",'ARAT - Data Entry'!BJ50)</f>
        <v/>
      </c>
      <c r="CY52" s="290" t="str">
        <f>IF(ISBLANK('ARAT - Data Entry'!BL50),"",'ARAT - Data Entry'!BL50)</f>
        <v/>
      </c>
      <c r="CZ52" s="290" t="str">
        <f>IF(ISBLANK('ARAT - Data Entry'!BM50),"",'ARAT - Data Entry'!BM50)</f>
        <v/>
      </c>
      <c r="DA52" s="290" t="str">
        <f>IF(ISBLANK('ARAT - Data Entry'!BO50),"",'ARAT - Data Entry'!BO50)</f>
        <v/>
      </c>
      <c r="DB52" s="290" t="str">
        <f>IF(ISBLANK('ARAT - Data Entry'!BP50),"",'ARAT - Data Entry'!BP50)</f>
        <v/>
      </c>
      <c r="DC52" s="290" t="str">
        <f>IF(ISBLANK('ARAT - Data Entry'!BR50),"",'ARAT - Data Entry'!BR50)</f>
        <v/>
      </c>
      <c r="DD52" s="290" t="str">
        <f>IF(ISBLANK('ARAT - Data Entry'!BS50),"",'ARAT - Data Entry'!BS50)</f>
        <v/>
      </c>
      <c r="DE52" s="290" t="str">
        <f>IF(ISBLANK('ARAT - Data Entry'!BU50),"",'ARAT - Data Entry'!BU50)</f>
        <v/>
      </c>
      <c r="DF52" s="290" t="str">
        <f>IF(ISBLANK('ARAT - Data Entry'!BV50),"",'ARAT - Data Entry'!BV50)</f>
        <v/>
      </c>
      <c r="DG52" s="290" t="str">
        <f>IF(ISBLANK('ARAT - Data Entry'!CZ50),"",'ARAT - Data Entry'!CZ50)</f>
        <v/>
      </c>
    </row>
    <row r="53" spans="1:111" x14ac:dyDescent="0.25">
      <c r="A53" s="312" t="str">
        <f>IF(ISBLANK('ARAT - Data Entry'!A51),"",'ARAT - Data Entry'!A51)</f>
        <v/>
      </c>
      <c r="B53" s="312" t="str">
        <f>IF(ISBLANK('ARAT - Data Entry'!C51),"",'ARAT - Data Entry'!C51)</f>
        <v/>
      </c>
      <c r="C53" s="357" t="str">
        <f>IF(ISBLANK('ARAT - Data Entry'!D51),"",'ARAT - Data Entry'!D51)</f>
        <v/>
      </c>
      <c r="D53" s="357" t="str">
        <f>IF(ISBLANK('ARAT - Data Entry'!E51),"",'ARAT - Data Entry'!E51)</f>
        <v/>
      </c>
      <c r="E53" s="357" t="str">
        <f>IF(ISBLANK('ARAT - Data Entry'!F51),"",'ARAT - Data Entry'!F51)</f>
        <v/>
      </c>
      <c r="F53" s="357" t="str">
        <f>IF(ISBLANK('ARAT - Data Entry'!G51),"",'ARAT - Data Entry'!G51)</f>
        <v/>
      </c>
      <c r="G53" s="357" t="str">
        <f>IF(ISBLANK('ARAT - Data Entry'!H51),"",'ARAT - Data Entry'!H51)</f>
        <v/>
      </c>
      <c r="H53" s="357" t="str">
        <f>IF(ISBLANK('ARAT - Data Entry'!I51),"",'ARAT - Data Entry'!I51)</f>
        <v/>
      </c>
      <c r="I53" s="357" t="str">
        <f>IF(ISBLANK('ARAT - Data Entry'!J51),"",'ARAT - Data Entry'!J51)</f>
        <v/>
      </c>
      <c r="J53" s="357" t="str">
        <f>IF(ISBLANK('ARAT - Data Entry'!K51),"",'ARAT - Data Entry'!K51)</f>
        <v/>
      </c>
      <c r="K53" s="312" t="str">
        <f>IF(ISBLANK('ARAT - Data Entry'!L51),"",'ARAT - Data Entry'!L51)</f>
        <v/>
      </c>
      <c r="L53" s="312" t="str">
        <f>IF(ISBLANK('ARAT - Data Entry'!M51),"",'ARAT - Data Entry'!M51)</f>
        <v/>
      </c>
      <c r="M53" s="312" t="str">
        <f>IF(ISBLANK('ARAT - Data Entry'!N51),"",'ARAT - Data Entry'!N51)</f>
        <v/>
      </c>
      <c r="N53" s="312" t="str">
        <f>IF(ISBLANK('ARAT - Data Entry'!R51),"",'ARAT - Data Entry'!R51)</f>
        <v/>
      </c>
      <c r="O53" s="312" t="str">
        <f>IF(ISBLANK('ARAT - Data Entry'!T51),"",'ARAT - Data Entry'!T51)</f>
        <v/>
      </c>
      <c r="P53" s="298"/>
      <c r="Q53" s="4" t="str">
        <f t="shared" si="0"/>
        <v>No Improved Water Point/System</v>
      </c>
      <c r="R53" s="4" t="str">
        <f t="shared" si="6"/>
        <v>No Improved Water Point/System</v>
      </c>
      <c r="S53" s="5" t="str">
        <f t="shared" si="12"/>
        <v>No Improved Water Point/System</v>
      </c>
      <c r="T53" s="4" t="str">
        <f t="shared" si="13"/>
        <v>New Construction Needed</v>
      </c>
      <c r="U53" s="15">
        <f t="shared" si="7"/>
        <v>0</v>
      </c>
      <c r="V53" s="284"/>
      <c r="W53" s="291" t="str">
        <f t="shared" si="14"/>
        <v>New Construction Needed</v>
      </c>
      <c r="X53" s="292" t="str">
        <f t="shared" si="8"/>
        <v xml:space="preserve"> </v>
      </c>
      <c r="Y53" s="292" t="str">
        <f t="shared" si="9"/>
        <v>Plan For Investment and Construction</v>
      </c>
      <c r="Z53" s="285"/>
      <c r="AA53" s="290" t="str">
        <f t="shared" si="15"/>
        <v xml:space="preserve"> </v>
      </c>
      <c r="AB53" s="290" t="str">
        <f t="shared" si="16"/>
        <v xml:space="preserve"> </v>
      </c>
      <c r="AC53" s="290" t="str">
        <f t="shared" si="17"/>
        <v xml:space="preserve"> </v>
      </c>
      <c r="AD53" s="290" t="str">
        <f t="shared" si="18"/>
        <v xml:space="preserve"> </v>
      </c>
      <c r="AE53" s="290" t="str">
        <f t="shared" si="19"/>
        <v xml:space="preserve"> </v>
      </c>
      <c r="AF53" s="290" t="str">
        <f>IF(CG53=1,'ARAT - Reference Sheet'!$C$11 -(A53-CH53)," ")</f>
        <v xml:space="preserve"> </v>
      </c>
      <c r="AG53" s="290" t="str">
        <f>IF(CI53=1,'ARAT - Reference Sheet'!$C$12-(A53-CJ53)," ")</f>
        <v xml:space="preserve"> </v>
      </c>
      <c r="AH53" s="290" t="str">
        <f>IF(CK53=1,'ARAT - Reference Sheet'!$C$13-(A53-CL53)," ")</f>
        <v xml:space="preserve"> </v>
      </c>
      <c r="AI53" s="290" t="str">
        <f>IF(CM53=1,'ARAT - Reference Sheet'!$C$14-(A53-CN53)," ")</f>
        <v xml:space="preserve"> </v>
      </c>
      <c r="AJ53" s="290" t="str">
        <f>IF(CO53=1,'ARAT - Reference Sheet'!$C$15-(A53-CP53)," ")</f>
        <v xml:space="preserve"> </v>
      </c>
      <c r="AK53" s="290" t="str">
        <f>IF(CQ53=1,'ARAT - Reference Sheet'!$C$16-(A53-CR53)," ")</f>
        <v xml:space="preserve"> </v>
      </c>
      <c r="AL53" s="290" t="str">
        <f>IF(CS53=1,'ARAT - Reference Sheet'!$C$17-(A53-CT53)," ")</f>
        <v xml:space="preserve"> </v>
      </c>
      <c r="AM53" s="290" t="str">
        <f>IF(CU53=1,'ARAT - Reference Sheet'!$C$18-(A53-CV53)," ")</f>
        <v xml:space="preserve"> </v>
      </c>
      <c r="AN53" s="290" t="str">
        <f>IF(CW53=1,'ARAT - Reference Sheet'!$C$19-(A53-CX53)," ")</f>
        <v xml:space="preserve"> </v>
      </c>
      <c r="AO53" s="290" t="str">
        <f>IF(CY53=1,'ARAT - Reference Sheet'!$C$20-(A53-CZ53)," ")</f>
        <v xml:space="preserve"> </v>
      </c>
      <c r="AP53" s="290" t="str">
        <f>IF(DA53=1,'ARAT - Reference Sheet'!$C$21-(A53-DB53)," ")</f>
        <v xml:space="preserve"> </v>
      </c>
      <c r="AQ53" s="290" t="str">
        <f>IF(DC53=1,'ARAT - Reference Sheet'!$C$22-(A53-DD53)," ")</f>
        <v xml:space="preserve"> </v>
      </c>
      <c r="AR53" s="290" t="str">
        <f>IF(DE53=1,'ARAT - Reference Sheet'!$C$23-(A53-DF53)," ")</f>
        <v xml:space="preserve"> </v>
      </c>
      <c r="AS53" s="288"/>
      <c r="AT53" s="313" t="str">
        <f>IF(ISBLANK('ARAT - Data Entry'!X51),"",'ARAT - Data Entry'!X51)</f>
        <v/>
      </c>
      <c r="AU53" s="313" t="str">
        <f>IF(ISBLANK('ARAT - Data Entry'!AA51),"",'ARAT - Data Entry'!AA51)</f>
        <v/>
      </c>
      <c r="AV53" s="313" t="str">
        <f>IF(ISBLANK('ARAT - Data Entry'!AD51),"",'ARAT - Data Entry'!AD51)</f>
        <v/>
      </c>
      <c r="AW53" s="313" t="str">
        <f>IF(ISBLANK('ARAT - Data Entry'!AG51),"",'ARAT - Data Entry'!AG51)</f>
        <v/>
      </c>
      <c r="AX53" s="313" t="str">
        <f>IF(ISBLANK('ARAT - Data Entry'!AJ51),"",'ARAT - Data Entry'!AJ51)</f>
        <v/>
      </c>
      <c r="AY53" s="313" t="str">
        <f>IF(ISBLANK('ARAT - Data Entry'!AM51),"",'ARAT - Data Entry'!AM51)</f>
        <v/>
      </c>
      <c r="AZ53" s="313" t="str">
        <f>IF(ISBLANK('ARAT - Data Entry'!AP51),"",'ARAT - Data Entry'!AP51)</f>
        <v/>
      </c>
      <c r="BA53" s="313" t="str">
        <f>IF(ISBLANK('ARAT - Data Entry'!AS51),"",'ARAT - Data Entry'!AS51)</f>
        <v/>
      </c>
      <c r="BB53" s="313" t="str">
        <f>IF(ISBLANK('ARAT - Data Entry'!AV51),"",'ARAT - Data Entry'!AV51)</f>
        <v/>
      </c>
      <c r="BC53" s="313" t="str">
        <f>IF(ISBLANK('ARAT - Data Entry'!AY51),"",'ARAT - Data Entry'!AY51)</f>
        <v/>
      </c>
      <c r="BD53" s="313" t="str">
        <f>IF(ISBLANK('ARAT - Data Entry'!BB51),"",'ARAT - Data Entry'!BB51)</f>
        <v/>
      </c>
      <c r="BE53" s="313" t="str">
        <f>IF(ISBLANK('ARAT - Data Entry'!BE51),"",'ARAT - Data Entry'!BE51)</f>
        <v/>
      </c>
      <c r="BF53" s="313" t="str">
        <f>IF(ISBLANK('ARAT - Data Entry'!BF51),"",'ARAT - Data Entry'!BF51)</f>
        <v/>
      </c>
      <c r="BG53" s="313" t="str">
        <f>IF(ISBLANK('ARAT - Data Entry'!BK51),"",'ARAT - Data Entry'!BK51)</f>
        <v/>
      </c>
      <c r="BH53" s="313" t="str">
        <f>IF(ISBLANK('ARAT - Data Entry'!BL51),"",'ARAT - Data Entry'!BL51)</f>
        <v/>
      </c>
      <c r="BI53" s="313" t="str">
        <f>IF(ISBLANK('ARAT - Data Entry'!BQ51),"",'ARAT - Data Entry'!BQ51)</f>
        <v/>
      </c>
      <c r="BJ53" s="313" t="str">
        <f>IF(ISBLANK('ARAT - Data Entry'!BR51),"",'ARAT - Data Entry'!BR51)</f>
        <v/>
      </c>
      <c r="BK53" s="313" t="str">
        <f>IF(ISBLANK('ARAT - Data Entry'!BW51),"",'ARAT - Data Entry'!BW51)</f>
        <v/>
      </c>
      <c r="BL53" s="313" t="str">
        <f>IF(ISBLANK('ARAT - Data Entry'!DB51),"",'ARAT - Data Entry'!DB51)</f>
        <v/>
      </c>
      <c r="BM53" s="296"/>
      <c r="BN53" s="290">
        <f>'ARAT - Data Entry'!P51</f>
        <v>0</v>
      </c>
      <c r="BO53" s="290">
        <f>'ARAT - Data Entry'!Q51</f>
        <v>0</v>
      </c>
      <c r="BP53" s="290">
        <f>'ARAT - Data Entry'!S51</f>
        <v>0</v>
      </c>
      <c r="BQ53" s="290">
        <f>'ARAT - Data Entry'!CG51</f>
        <v>0</v>
      </c>
      <c r="BR53" s="290">
        <f>'ARAT - Data Entry'!CU51</f>
        <v>0</v>
      </c>
      <c r="BS53" s="290">
        <f>'ARAT - Data Entry'!CY51</f>
        <v>0</v>
      </c>
      <c r="BT53" s="290">
        <f>'ARAT - Data Entry'!DA51</f>
        <v>0</v>
      </c>
      <c r="BU53" s="290">
        <f t="shared" si="11"/>
        <v>0</v>
      </c>
      <c r="BV53" s="288"/>
      <c r="BW53" s="290" t="str">
        <f>IF(ISBLANK('ARAT - Data Entry'!V51),"",'ARAT - Data Entry'!V51)</f>
        <v/>
      </c>
      <c r="BX53" s="290" t="str">
        <f>IF(ISBLANK('ARAT - Data Entry'!W51),"",'ARAT - Data Entry'!W51)</f>
        <v/>
      </c>
      <c r="BY53" s="290" t="str">
        <f>IF(ISBLANK('ARAT - Data Entry'!Y51),"",'ARAT - Data Entry'!Y51)</f>
        <v/>
      </c>
      <c r="BZ53" s="290" t="str">
        <f>IF(ISBLANK('ARAT - Data Entry'!Z51),"",'ARAT - Data Entry'!Z51)</f>
        <v/>
      </c>
      <c r="CA53" s="290" t="str">
        <f>IF(ISBLANK('ARAT - Data Entry'!AB51),"",'ARAT - Data Entry'!AB51)</f>
        <v/>
      </c>
      <c r="CB53" s="290" t="str">
        <f>IF(ISBLANK('ARAT - Data Entry'!AC51),"",'ARAT - Data Entry'!AC51)</f>
        <v/>
      </c>
      <c r="CC53" s="290" t="str">
        <f>IF(ISBLANK('ARAT - Data Entry'!AE51),"",'ARAT - Data Entry'!AE51)</f>
        <v/>
      </c>
      <c r="CD53" s="290" t="str">
        <f>IF(ISBLANK('ARAT - Data Entry'!AF51),"",'ARAT - Data Entry'!AF51)</f>
        <v/>
      </c>
      <c r="CE53" s="290" t="str">
        <f>IF(ISBLANK('ARAT - Data Entry'!AH51),"",'ARAT - Data Entry'!AH51)</f>
        <v/>
      </c>
      <c r="CF53" s="290" t="str">
        <f>IF(ISBLANK('ARAT - Data Entry'!AI51),"",'ARAT - Data Entry'!AI51)</f>
        <v/>
      </c>
      <c r="CG53" s="290" t="str">
        <f>IF(ISBLANK('ARAT - Data Entry'!AK51),"",'ARAT - Data Entry'!AK51)</f>
        <v/>
      </c>
      <c r="CH53" s="290" t="str">
        <f>IF(ISBLANK('ARAT - Data Entry'!AL51),"",'ARAT - Data Entry'!AL51)</f>
        <v/>
      </c>
      <c r="CI53" s="290" t="str">
        <f>IF(ISBLANK('ARAT - Data Entry'!AN51),"",'ARAT - Data Entry'!AN51)</f>
        <v/>
      </c>
      <c r="CJ53" s="290" t="str">
        <f>IF(ISBLANK('ARAT - Data Entry'!AO51),"",'ARAT - Data Entry'!AO51)</f>
        <v/>
      </c>
      <c r="CK53" s="290" t="str">
        <f>IF(ISBLANK('ARAT - Data Entry'!AQ51),"",'ARAT - Data Entry'!AQ51)</f>
        <v/>
      </c>
      <c r="CL53" s="290" t="str">
        <f>IF(ISBLANK('ARAT - Data Entry'!AR51),"",'ARAT - Data Entry'!AR51)</f>
        <v/>
      </c>
      <c r="CM53" s="290" t="str">
        <f>IF(ISBLANK('ARAT - Data Entry'!AT51),"",'ARAT - Data Entry'!AT51)</f>
        <v/>
      </c>
      <c r="CN53" s="290" t="str">
        <f>IF(ISBLANK('ARAT - Data Entry'!AU51),"",'ARAT - Data Entry'!AU51)</f>
        <v/>
      </c>
      <c r="CO53" s="290" t="str">
        <f>IF(ISBLANK('ARAT - Data Entry'!AW51),"",'ARAT - Data Entry'!AW51)</f>
        <v/>
      </c>
      <c r="CP53" s="290" t="str">
        <f>IF(ISBLANK('ARAT - Data Entry'!AX51),"",'ARAT - Data Entry'!AX51)</f>
        <v/>
      </c>
      <c r="CQ53" s="290" t="str">
        <f>IF(ISBLANK('ARAT - Data Entry'!AZ51),"",'ARAT - Data Entry'!AZ51)</f>
        <v/>
      </c>
      <c r="CR53" s="290" t="str">
        <f>IF(ISBLANK('ARAT - Data Entry'!BA51),"",'ARAT - Data Entry'!BA51)</f>
        <v/>
      </c>
      <c r="CS53" s="290" t="str">
        <f>IF(ISBLANK('ARAT - Data Entry'!BC51),"",'ARAT - Data Entry'!BC51)</f>
        <v/>
      </c>
      <c r="CT53" s="290" t="str">
        <f>IF(ISBLANK('ARAT - Data Entry'!BD51),"",'ARAT - Data Entry'!BD51)</f>
        <v/>
      </c>
      <c r="CU53" s="290" t="str">
        <f>IF(ISBLANK('ARAT - Data Entry'!BF51),"",'ARAT - Data Entry'!BF51)</f>
        <v/>
      </c>
      <c r="CV53" s="290" t="str">
        <f>IF(ISBLANK('ARAT - Data Entry'!BG51),"",'ARAT - Data Entry'!BG51)</f>
        <v/>
      </c>
      <c r="CW53" s="290" t="str">
        <f>IF(ISBLANK('ARAT - Data Entry'!BI51),"",'ARAT - Data Entry'!BI51)</f>
        <v/>
      </c>
      <c r="CX53" s="290" t="str">
        <f>IF(ISBLANK('ARAT - Data Entry'!BJ51),"",'ARAT - Data Entry'!BJ51)</f>
        <v/>
      </c>
      <c r="CY53" s="290" t="str">
        <f>IF(ISBLANK('ARAT - Data Entry'!BL51),"",'ARAT - Data Entry'!BL51)</f>
        <v/>
      </c>
      <c r="CZ53" s="290" t="str">
        <f>IF(ISBLANK('ARAT - Data Entry'!BM51),"",'ARAT - Data Entry'!BM51)</f>
        <v/>
      </c>
      <c r="DA53" s="290" t="str">
        <f>IF(ISBLANK('ARAT - Data Entry'!BO51),"",'ARAT - Data Entry'!BO51)</f>
        <v/>
      </c>
      <c r="DB53" s="290" t="str">
        <f>IF(ISBLANK('ARAT - Data Entry'!BP51),"",'ARAT - Data Entry'!BP51)</f>
        <v/>
      </c>
      <c r="DC53" s="290" t="str">
        <f>IF(ISBLANK('ARAT - Data Entry'!BR51),"",'ARAT - Data Entry'!BR51)</f>
        <v/>
      </c>
      <c r="DD53" s="290" t="str">
        <f>IF(ISBLANK('ARAT - Data Entry'!BS51),"",'ARAT - Data Entry'!BS51)</f>
        <v/>
      </c>
      <c r="DE53" s="290" t="str">
        <f>IF(ISBLANK('ARAT - Data Entry'!BU51),"",'ARAT - Data Entry'!BU51)</f>
        <v/>
      </c>
      <c r="DF53" s="290" t="str">
        <f>IF(ISBLANK('ARAT - Data Entry'!BV51),"",'ARAT - Data Entry'!BV51)</f>
        <v/>
      </c>
      <c r="DG53" s="290" t="str">
        <f>IF(ISBLANK('ARAT - Data Entry'!CZ51),"",'ARAT - Data Entry'!CZ51)</f>
        <v/>
      </c>
    </row>
    <row r="54" spans="1:111" x14ac:dyDescent="0.25">
      <c r="A54" s="312" t="str">
        <f>IF(ISBLANK('ARAT - Data Entry'!A52),"",'ARAT - Data Entry'!A52)</f>
        <v/>
      </c>
      <c r="B54" s="312" t="str">
        <f>IF(ISBLANK('ARAT - Data Entry'!C52),"",'ARAT - Data Entry'!C52)</f>
        <v/>
      </c>
      <c r="C54" s="357" t="str">
        <f>IF(ISBLANK('ARAT - Data Entry'!D52),"",'ARAT - Data Entry'!D52)</f>
        <v/>
      </c>
      <c r="D54" s="357" t="str">
        <f>IF(ISBLANK('ARAT - Data Entry'!E52),"",'ARAT - Data Entry'!E52)</f>
        <v/>
      </c>
      <c r="E54" s="357" t="str">
        <f>IF(ISBLANK('ARAT - Data Entry'!F52),"",'ARAT - Data Entry'!F52)</f>
        <v/>
      </c>
      <c r="F54" s="357" t="str">
        <f>IF(ISBLANK('ARAT - Data Entry'!G52),"",'ARAT - Data Entry'!G52)</f>
        <v/>
      </c>
      <c r="G54" s="357" t="str">
        <f>IF(ISBLANK('ARAT - Data Entry'!H52),"",'ARAT - Data Entry'!H52)</f>
        <v/>
      </c>
      <c r="H54" s="357" t="str">
        <f>IF(ISBLANK('ARAT - Data Entry'!I52),"",'ARAT - Data Entry'!I52)</f>
        <v/>
      </c>
      <c r="I54" s="357" t="str">
        <f>IF(ISBLANK('ARAT - Data Entry'!J52),"",'ARAT - Data Entry'!J52)</f>
        <v/>
      </c>
      <c r="J54" s="357" t="str">
        <f>IF(ISBLANK('ARAT - Data Entry'!K52),"",'ARAT - Data Entry'!K52)</f>
        <v/>
      </c>
      <c r="K54" s="312" t="str">
        <f>IF(ISBLANK('ARAT - Data Entry'!L52),"",'ARAT - Data Entry'!L52)</f>
        <v/>
      </c>
      <c r="L54" s="312" t="str">
        <f>IF(ISBLANK('ARAT - Data Entry'!M52),"",'ARAT - Data Entry'!M52)</f>
        <v/>
      </c>
      <c r="M54" s="312" t="str">
        <f>IF(ISBLANK('ARAT - Data Entry'!N52),"",'ARAT - Data Entry'!N52)</f>
        <v/>
      </c>
      <c r="N54" s="312" t="str">
        <f>IF(ISBLANK('ARAT - Data Entry'!R52),"",'ARAT - Data Entry'!R52)</f>
        <v/>
      </c>
      <c r="O54" s="312" t="str">
        <f>IF(ISBLANK('ARAT - Data Entry'!T52),"",'ARAT - Data Entry'!T52)</f>
        <v/>
      </c>
      <c r="P54" s="298"/>
      <c r="Q54" s="4" t="str">
        <f t="shared" si="0"/>
        <v>No Improved Water Point/System</v>
      </c>
      <c r="R54" s="4" t="str">
        <f t="shared" si="6"/>
        <v>No Improved Water Point/System</v>
      </c>
      <c r="S54" s="5" t="str">
        <f t="shared" si="12"/>
        <v>No Improved Water Point/System</v>
      </c>
      <c r="T54" s="4" t="str">
        <f t="shared" si="13"/>
        <v>New Construction Needed</v>
      </c>
      <c r="U54" s="15">
        <f t="shared" si="7"/>
        <v>0</v>
      </c>
      <c r="V54" s="284"/>
      <c r="W54" s="291" t="str">
        <f t="shared" si="14"/>
        <v>New Construction Needed</v>
      </c>
      <c r="X54" s="292" t="str">
        <f t="shared" si="8"/>
        <v xml:space="preserve"> </v>
      </c>
      <c r="Y54" s="292" t="str">
        <f t="shared" si="9"/>
        <v>Plan For Investment and Construction</v>
      </c>
      <c r="Z54" s="285"/>
      <c r="AA54" s="290" t="str">
        <f t="shared" si="15"/>
        <v xml:space="preserve"> </v>
      </c>
      <c r="AB54" s="290" t="str">
        <f t="shared" si="16"/>
        <v xml:space="preserve"> </v>
      </c>
      <c r="AC54" s="290" t="str">
        <f t="shared" si="17"/>
        <v xml:space="preserve"> </v>
      </c>
      <c r="AD54" s="290" t="str">
        <f t="shared" si="18"/>
        <v xml:space="preserve"> </v>
      </c>
      <c r="AE54" s="290" t="str">
        <f t="shared" si="19"/>
        <v xml:space="preserve"> </v>
      </c>
      <c r="AF54" s="290" t="str">
        <f>IF(CG54=1,'ARAT - Reference Sheet'!$C$11 -(A54-CH54)," ")</f>
        <v xml:space="preserve"> </v>
      </c>
      <c r="AG54" s="290" t="str">
        <f>IF(CI54=1,'ARAT - Reference Sheet'!$C$12-(A54-CJ54)," ")</f>
        <v xml:space="preserve"> </v>
      </c>
      <c r="AH54" s="290" t="str">
        <f>IF(CK54=1,'ARAT - Reference Sheet'!$C$13-(A54-CL54)," ")</f>
        <v xml:space="preserve"> </v>
      </c>
      <c r="AI54" s="290" t="str">
        <f>IF(CM54=1,'ARAT - Reference Sheet'!$C$14-(A54-CN54)," ")</f>
        <v xml:space="preserve"> </v>
      </c>
      <c r="AJ54" s="290" t="str">
        <f>IF(CO54=1,'ARAT - Reference Sheet'!$C$15-(A54-CP54)," ")</f>
        <v xml:space="preserve"> </v>
      </c>
      <c r="AK54" s="290" t="str">
        <f>IF(CQ54=1,'ARAT - Reference Sheet'!$C$16-(A54-CR54)," ")</f>
        <v xml:space="preserve"> </v>
      </c>
      <c r="AL54" s="290" t="str">
        <f>IF(CS54=1,'ARAT - Reference Sheet'!$C$17-(A54-CT54)," ")</f>
        <v xml:space="preserve"> </v>
      </c>
      <c r="AM54" s="290" t="str">
        <f>IF(CU54=1,'ARAT - Reference Sheet'!$C$18-(A54-CV54)," ")</f>
        <v xml:space="preserve"> </v>
      </c>
      <c r="AN54" s="290" t="str">
        <f>IF(CW54=1,'ARAT - Reference Sheet'!$C$19-(A54-CX54)," ")</f>
        <v xml:space="preserve"> </v>
      </c>
      <c r="AO54" s="290" t="str">
        <f>IF(CY54=1,'ARAT - Reference Sheet'!$C$20-(A54-CZ54)," ")</f>
        <v xml:space="preserve"> </v>
      </c>
      <c r="AP54" s="290" t="str">
        <f>IF(DA54=1,'ARAT - Reference Sheet'!$C$21-(A54-DB54)," ")</f>
        <v xml:space="preserve"> </v>
      </c>
      <c r="AQ54" s="290" t="str">
        <f>IF(DC54=1,'ARAT - Reference Sheet'!$C$22-(A54-DD54)," ")</f>
        <v xml:space="preserve"> </v>
      </c>
      <c r="AR54" s="290" t="str">
        <f>IF(DE54=1,'ARAT - Reference Sheet'!$C$23-(A54-DF54)," ")</f>
        <v xml:space="preserve"> </v>
      </c>
      <c r="AS54" s="288"/>
      <c r="AT54" s="313" t="str">
        <f>IF(ISBLANK('ARAT - Data Entry'!X52),"",'ARAT - Data Entry'!X52)</f>
        <v/>
      </c>
      <c r="AU54" s="313" t="str">
        <f>IF(ISBLANK('ARAT - Data Entry'!AA52),"",'ARAT - Data Entry'!AA52)</f>
        <v/>
      </c>
      <c r="AV54" s="313" t="str">
        <f>IF(ISBLANK('ARAT - Data Entry'!AD52),"",'ARAT - Data Entry'!AD52)</f>
        <v/>
      </c>
      <c r="AW54" s="313" t="str">
        <f>IF(ISBLANK('ARAT - Data Entry'!AG52),"",'ARAT - Data Entry'!AG52)</f>
        <v/>
      </c>
      <c r="AX54" s="313" t="str">
        <f>IF(ISBLANK('ARAT - Data Entry'!AJ52),"",'ARAT - Data Entry'!AJ52)</f>
        <v/>
      </c>
      <c r="AY54" s="313" t="str">
        <f>IF(ISBLANK('ARAT - Data Entry'!AM52),"",'ARAT - Data Entry'!AM52)</f>
        <v/>
      </c>
      <c r="AZ54" s="313" t="str">
        <f>IF(ISBLANK('ARAT - Data Entry'!AP52),"",'ARAT - Data Entry'!AP52)</f>
        <v/>
      </c>
      <c r="BA54" s="313" t="str">
        <f>IF(ISBLANK('ARAT - Data Entry'!AS52),"",'ARAT - Data Entry'!AS52)</f>
        <v/>
      </c>
      <c r="BB54" s="313" t="str">
        <f>IF(ISBLANK('ARAT - Data Entry'!AV52),"",'ARAT - Data Entry'!AV52)</f>
        <v/>
      </c>
      <c r="BC54" s="313" t="str">
        <f>IF(ISBLANK('ARAT - Data Entry'!AY52),"",'ARAT - Data Entry'!AY52)</f>
        <v/>
      </c>
      <c r="BD54" s="313" t="str">
        <f>IF(ISBLANK('ARAT - Data Entry'!BB52),"",'ARAT - Data Entry'!BB52)</f>
        <v/>
      </c>
      <c r="BE54" s="313" t="str">
        <f>IF(ISBLANK('ARAT - Data Entry'!BE52),"",'ARAT - Data Entry'!BE52)</f>
        <v/>
      </c>
      <c r="BF54" s="313" t="str">
        <f>IF(ISBLANK('ARAT - Data Entry'!BF52),"",'ARAT - Data Entry'!BF52)</f>
        <v/>
      </c>
      <c r="BG54" s="313" t="str">
        <f>IF(ISBLANK('ARAT - Data Entry'!BK52),"",'ARAT - Data Entry'!BK52)</f>
        <v/>
      </c>
      <c r="BH54" s="313" t="str">
        <f>IF(ISBLANK('ARAT - Data Entry'!BL52),"",'ARAT - Data Entry'!BL52)</f>
        <v/>
      </c>
      <c r="BI54" s="313" t="str">
        <f>IF(ISBLANK('ARAT - Data Entry'!BQ52),"",'ARAT - Data Entry'!BQ52)</f>
        <v/>
      </c>
      <c r="BJ54" s="313" t="str">
        <f>IF(ISBLANK('ARAT - Data Entry'!BR52),"",'ARAT - Data Entry'!BR52)</f>
        <v/>
      </c>
      <c r="BK54" s="313" t="str">
        <f>IF(ISBLANK('ARAT - Data Entry'!BW52),"",'ARAT - Data Entry'!BW52)</f>
        <v/>
      </c>
      <c r="BL54" s="313" t="str">
        <f>IF(ISBLANK('ARAT - Data Entry'!DB52),"",'ARAT - Data Entry'!DB52)</f>
        <v/>
      </c>
      <c r="BM54" s="296"/>
      <c r="BN54" s="290">
        <f>'ARAT - Data Entry'!P52</f>
        <v>0</v>
      </c>
      <c r="BO54" s="290">
        <f>'ARAT - Data Entry'!Q52</f>
        <v>0</v>
      </c>
      <c r="BP54" s="290">
        <f>'ARAT - Data Entry'!S52</f>
        <v>0</v>
      </c>
      <c r="BQ54" s="290">
        <f>'ARAT - Data Entry'!CG52</f>
        <v>0</v>
      </c>
      <c r="BR54" s="290">
        <f>'ARAT - Data Entry'!CU52</f>
        <v>0</v>
      </c>
      <c r="BS54" s="290">
        <f>'ARAT - Data Entry'!CY52</f>
        <v>0</v>
      </c>
      <c r="BT54" s="290">
        <f>'ARAT - Data Entry'!DA52</f>
        <v>0</v>
      </c>
      <c r="BU54" s="290">
        <f t="shared" si="11"/>
        <v>0</v>
      </c>
      <c r="BV54" s="288"/>
      <c r="BW54" s="290" t="str">
        <f>IF(ISBLANK('ARAT - Data Entry'!V52),"",'ARAT - Data Entry'!V52)</f>
        <v/>
      </c>
      <c r="BX54" s="290" t="str">
        <f>IF(ISBLANK('ARAT - Data Entry'!W52),"",'ARAT - Data Entry'!W52)</f>
        <v/>
      </c>
      <c r="BY54" s="290" t="str">
        <f>IF(ISBLANK('ARAT - Data Entry'!Y52),"",'ARAT - Data Entry'!Y52)</f>
        <v/>
      </c>
      <c r="BZ54" s="290" t="str">
        <f>IF(ISBLANK('ARAT - Data Entry'!Z52),"",'ARAT - Data Entry'!Z52)</f>
        <v/>
      </c>
      <c r="CA54" s="290" t="str">
        <f>IF(ISBLANK('ARAT - Data Entry'!AB52),"",'ARAT - Data Entry'!AB52)</f>
        <v/>
      </c>
      <c r="CB54" s="290" t="str">
        <f>IF(ISBLANK('ARAT - Data Entry'!AC52),"",'ARAT - Data Entry'!AC52)</f>
        <v/>
      </c>
      <c r="CC54" s="290" t="str">
        <f>IF(ISBLANK('ARAT - Data Entry'!AE52),"",'ARAT - Data Entry'!AE52)</f>
        <v/>
      </c>
      <c r="CD54" s="290" t="str">
        <f>IF(ISBLANK('ARAT - Data Entry'!AF52),"",'ARAT - Data Entry'!AF52)</f>
        <v/>
      </c>
      <c r="CE54" s="290" t="str">
        <f>IF(ISBLANK('ARAT - Data Entry'!AH52),"",'ARAT - Data Entry'!AH52)</f>
        <v/>
      </c>
      <c r="CF54" s="290" t="str">
        <f>IF(ISBLANK('ARAT - Data Entry'!AI52),"",'ARAT - Data Entry'!AI52)</f>
        <v/>
      </c>
      <c r="CG54" s="290" t="str">
        <f>IF(ISBLANK('ARAT - Data Entry'!AK52),"",'ARAT - Data Entry'!AK52)</f>
        <v/>
      </c>
      <c r="CH54" s="290" t="str">
        <f>IF(ISBLANK('ARAT - Data Entry'!AL52),"",'ARAT - Data Entry'!AL52)</f>
        <v/>
      </c>
      <c r="CI54" s="290" t="str">
        <f>IF(ISBLANK('ARAT - Data Entry'!AN52),"",'ARAT - Data Entry'!AN52)</f>
        <v/>
      </c>
      <c r="CJ54" s="290" t="str">
        <f>IF(ISBLANK('ARAT - Data Entry'!AO52),"",'ARAT - Data Entry'!AO52)</f>
        <v/>
      </c>
      <c r="CK54" s="290" t="str">
        <f>IF(ISBLANK('ARAT - Data Entry'!AQ52),"",'ARAT - Data Entry'!AQ52)</f>
        <v/>
      </c>
      <c r="CL54" s="290" t="str">
        <f>IF(ISBLANK('ARAT - Data Entry'!AR52),"",'ARAT - Data Entry'!AR52)</f>
        <v/>
      </c>
      <c r="CM54" s="290" t="str">
        <f>IF(ISBLANK('ARAT - Data Entry'!AT52),"",'ARAT - Data Entry'!AT52)</f>
        <v/>
      </c>
      <c r="CN54" s="290" t="str">
        <f>IF(ISBLANK('ARAT - Data Entry'!AU52),"",'ARAT - Data Entry'!AU52)</f>
        <v/>
      </c>
      <c r="CO54" s="290" t="str">
        <f>IF(ISBLANK('ARAT - Data Entry'!AW52),"",'ARAT - Data Entry'!AW52)</f>
        <v/>
      </c>
      <c r="CP54" s="290" t="str">
        <f>IF(ISBLANK('ARAT - Data Entry'!AX52),"",'ARAT - Data Entry'!AX52)</f>
        <v/>
      </c>
      <c r="CQ54" s="290" t="str">
        <f>IF(ISBLANK('ARAT - Data Entry'!AZ52),"",'ARAT - Data Entry'!AZ52)</f>
        <v/>
      </c>
      <c r="CR54" s="290" t="str">
        <f>IF(ISBLANK('ARAT - Data Entry'!BA52),"",'ARAT - Data Entry'!BA52)</f>
        <v/>
      </c>
      <c r="CS54" s="290" t="str">
        <f>IF(ISBLANK('ARAT - Data Entry'!BC52),"",'ARAT - Data Entry'!BC52)</f>
        <v/>
      </c>
      <c r="CT54" s="290" t="str">
        <f>IF(ISBLANK('ARAT - Data Entry'!BD52),"",'ARAT - Data Entry'!BD52)</f>
        <v/>
      </c>
      <c r="CU54" s="290" t="str">
        <f>IF(ISBLANK('ARAT - Data Entry'!BF52),"",'ARAT - Data Entry'!BF52)</f>
        <v/>
      </c>
      <c r="CV54" s="290" t="str">
        <f>IF(ISBLANK('ARAT - Data Entry'!BG52),"",'ARAT - Data Entry'!BG52)</f>
        <v/>
      </c>
      <c r="CW54" s="290" t="str">
        <f>IF(ISBLANK('ARAT - Data Entry'!BI52),"",'ARAT - Data Entry'!BI52)</f>
        <v/>
      </c>
      <c r="CX54" s="290" t="str">
        <f>IF(ISBLANK('ARAT - Data Entry'!BJ52),"",'ARAT - Data Entry'!BJ52)</f>
        <v/>
      </c>
      <c r="CY54" s="290" t="str">
        <f>IF(ISBLANK('ARAT - Data Entry'!BL52),"",'ARAT - Data Entry'!BL52)</f>
        <v/>
      </c>
      <c r="CZ54" s="290" t="str">
        <f>IF(ISBLANK('ARAT - Data Entry'!BM52),"",'ARAT - Data Entry'!BM52)</f>
        <v/>
      </c>
      <c r="DA54" s="290" t="str">
        <f>IF(ISBLANK('ARAT - Data Entry'!BO52),"",'ARAT - Data Entry'!BO52)</f>
        <v/>
      </c>
      <c r="DB54" s="290" t="str">
        <f>IF(ISBLANK('ARAT - Data Entry'!BP52),"",'ARAT - Data Entry'!BP52)</f>
        <v/>
      </c>
      <c r="DC54" s="290" t="str">
        <f>IF(ISBLANK('ARAT - Data Entry'!BR52),"",'ARAT - Data Entry'!BR52)</f>
        <v/>
      </c>
      <c r="DD54" s="290" t="str">
        <f>IF(ISBLANK('ARAT - Data Entry'!BS52),"",'ARAT - Data Entry'!BS52)</f>
        <v/>
      </c>
      <c r="DE54" s="290" t="str">
        <f>IF(ISBLANK('ARAT - Data Entry'!BU52),"",'ARAT - Data Entry'!BU52)</f>
        <v/>
      </c>
      <c r="DF54" s="290" t="str">
        <f>IF(ISBLANK('ARAT - Data Entry'!BV52),"",'ARAT - Data Entry'!BV52)</f>
        <v/>
      </c>
      <c r="DG54" s="290" t="str">
        <f>IF(ISBLANK('ARAT - Data Entry'!CZ52),"",'ARAT - Data Entry'!CZ52)</f>
        <v/>
      </c>
    </row>
    <row r="55" spans="1:111" x14ac:dyDescent="0.25">
      <c r="A55" s="312" t="str">
        <f>IF(ISBLANK('ARAT - Data Entry'!A53),"",'ARAT - Data Entry'!A53)</f>
        <v/>
      </c>
      <c r="B55" s="312" t="str">
        <f>IF(ISBLANK('ARAT - Data Entry'!C53),"",'ARAT - Data Entry'!C53)</f>
        <v/>
      </c>
      <c r="C55" s="357" t="str">
        <f>IF(ISBLANK('ARAT - Data Entry'!D53),"",'ARAT - Data Entry'!D53)</f>
        <v/>
      </c>
      <c r="D55" s="357" t="str">
        <f>IF(ISBLANK('ARAT - Data Entry'!E53),"",'ARAT - Data Entry'!E53)</f>
        <v/>
      </c>
      <c r="E55" s="357" t="str">
        <f>IF(ISBLANK('ARAT - Data Entry'!F53),"",'ARAT - Data Entry'!F53)</f>
        <v/>
      </c>
      <c r="F55" s="357" t="str">
        <f>IF(ISBLANK('ARAT - Data Entry'!G53),"",'ARAT - Data Entry'!G53)</f>
        <v/>
      </c>
      <c r="G55" s="357" t="str">
        <f>IF(ISBLANK('ARAT - Data Entry'!H53),"",'ARAT - Data Entry'!H53)</f>
        <v/>
      </c>
      <c r="H55" s="357" t="str">
        <f>IF(ISBLANK('ARAT - Data Entry'!I53),"",'ARAT - Data Entry'!I53)</f>
        <v/>
      </c>
      <c r="I55" s="357" t="str">
        <f>IF(ISBLANK('ARAT - Data Entry'!J53),"",'ARAT - Data Entry'!J53)</f>
        <v/>
      </c>
      <c r="J55" s="357" t="str">
        <f>IF(ISBLANK('ARAT - Data Entry'!K53),"",'ARAT - Data Entry'!K53)</f>
        <v/>
      </c>
      <c r="K55" s="312" t="str">
        <f>IF(ISBLANK('ARAT - Data Entry'!L53),"",'ARAT - Data Entry'!L53)</f>
        <v/>
      </c>
      <c r="L55" s="312" t="str">
        <f>IF(ISBLANK('ARAT - Data Entry'!M53),"",'ARAT - Data Entry'!M53)</f>
        <v/>
      </c>
      <c r="M55" s="312" t="str">
        <f>IF(ISBLANK('ARAT - Data Entry'!N53),"",'ARAT - Data Entry'!N53)</f>
        <v/>
      </c>
      <c r="N55" s="312" t="str">
        <f>IF(ISBLANK('ARAT - Data Entry'!R53),"",'ARAT - Data Entry'!R53)</f>
        <v/>
      </c>
      <c r="O55" s="312" t="str">
        <f>IF(ISBLANK('ARAT - Data Entry'!T53),"",'ARAT - Data Entry'!T53)</f>
        <v/>
      </c>
      <c r="P55" s="298"/>
      <c r="Q55" s="4" t="str">
        <f t="shared" si="0"/>
        <v>No Improved Water Point/System</v>
      </c>
      <c r="R55" s="4" t="str">
        <f t="shared" si="6"/>
        <v>No Improved Water Point/System</v>
      </c>
      <c r="S55" s="5" t="str">
        <f t="shared" si="12"/>
        <v>No Improved Water Point/System</v>
      </c>
      <c r="T55" s="4" t="str">
        <f t="shared" si="13"/>
        <v>New Construction Needed</v>
      </c>
      <c r="U55" s="15">
        <f t="shared" si="7"/>
        <v>0</v>
      </c>
      <c r="V55" s="284"/>
      <c r="W55" s="291" t="str">
        <f t="shared" si="14"/>
        <v>New Construction Needed</v>
      </c>
      <c r="X55" s="292" t="str">
        <f t="shared" si="8"/>
        <v xml:space="preserve"> </v>
      </c>
      <c r="Y55" s="292" t="str">
        <f t="shared" si="9"/>
        <v>Plan For Investment and Construction</v>
      </c>
      <c r="Z55" s="285"/>
      <c r="AA55" s="290" t="str">
        <f t="shared" si="15"/>
        <v xml:space="preserve"> </v>
      </c>
      <c r="AB55" s="290" t="str">
        <f t="shared" si="16"/>
        <v xml:space="preserve"> </v>
      </c>
      <c r="AC55" s="290" t="str">
        <f t="shared" si="17"/>
        <v xml:space="preserve"> </v>
      </c>
      <c r="AD55" s="290" t="str">
        <f t="shared" si="18"/>
        <v xml:space="preserve"> </v>
      </c>
      <c r="AE55" s="290" t="str">
        <f t="shared" si="19"/>
        <v xml:space="preserve"> </v>
      </c>
      <c r="AF55" s="290" t="str">
        <f>IF(CG55=1,'ARAT - Reference Sheet'!$C$11 -(A55-CH55)," ")</f>
        <v xml:space="preserve"> </v>
      </c>
      <c r="AG55" s="290" t="str">
        <f>IF(CI55=1,'ARAT - Reference Sheet'!$C$12-(A55-CJ55)," ")</f>
        <v xml:space="preserve"> </v>
      </c>
      <c r="AH55" s="290" t="str">
        <f>IF(CK55=1,'ARAT - Reference Sheet'!$C$13-(A55-CL55)," ")</f>
        <v xml:space="preserve"> </v>
      </c>
      <c r="AI55" s="290" t="str">
        <f>IF(CM55=1,'ARAT - Reference Sheet'!$C$14-(A55-CN55)," ")</f>
        <v xml:space="preserve"> </v>
      </c>
      <c r="AJ55" s="290" t="str">
        <f>IF(CO55=1,'ARAT - Reference Sheet'!$C$15-(A55-CP55)," ")</f>
        <v xml:space="preserve"> </v>
      </c>
      <c r="AK55" s="290" t="str">
        <f>IF(CQ55=1,'ARAT - Reference Sheet'!$C$16-(A55-CR55)," ")</f>
        <v xml:space="preserve"> </v>
      </c>
      <c r="AL55" s="290" t="str">
        <f>IF(CS55=1,'ARAT - Reference Sheet'!$C$17-(A55-CT55)," ")</f>
        <v xml:space="preserve"> </v>
      </c>
      <c r="AM55" s="290" t="str">
        <f>IF(CU55=1,'ARAT - Reference Sheet'!$C$18-(A55-CV55)," ")</f>
        <v xml:space="preserve"> </v>
      </c>
      <c r="AN55" s="290" t="str">
        <f>IF(CW55=1,'ARAT - Reference Sheet'!$C$19-(A55-CX55)," ")</f>
        <v xml:space="preserve"> </v>
      </c>
      <c r="AO55" s="290" t="str">
        <f>IF(CY55=1,'ARAT - Reference Sheet'!$C$20-(A55-CZ55)," ")</f>
        <v xml:space="preserve"> </v>
      </c>
      <c r="AP55" s="290" t="str">
        <f>IF(DA55=1,'ARAT - Reference Sheet'!$C$21-(A55-DB55)," ")</f>
        <v xml:space="preserve"> </v>
      </c>
      <c r="AQ55" s="290" t="str">
        <f>IF(DC55=1,'ARAT - Reference Sheet'!$C$22-(A55-DD55)," ")</f>
        <v xml:space="preserve"> </v>
      </c>
      <c r="AR55" s="290" t="str">
        <f>IF(DE55=1,'ARAT - Reference Sheet'!$C$23-(A55-DF55)," ")</f>
        <v xml:space="preserve"> </v>
      </c>
      <c r="AS55" s="288"/>
      <c r="AT55" s="313" t="str">
        <f>IF(ISBLANK('ARAT - Data Entry'!X53),"",'ARAT - Data Entry'!X53)</f>
        <v/>
      </c>
      <c r="AU55" s="313" t="str">
        <f>IF(ISBLANK('ARAT - Data Entry'!AA53),"",'ARAT - Data Entry'!AA53)</f>
        <v/>
      </c>
      <c r="AV55" s="313" t="str">
        <f>IF(ISBLANK('ARAT - Data Entry'!AD53),"",'ARAT - Data Entry'!AD53)</f>
        <v/>
      </c>
      <c r="AW55" s="313" t="str">
        <f>IF(ISBLANK('ARAT - Data Entry'!AG53),"",'ARAT - Data Entry'!AG53)</f>
        <v/>
      </c>
      <c r="AX55" s="313" t="str">
        <f>IF(ISBLANK('ARAT - Data Entry'!AJ53),"",'ARAT - Data Entry'!AJ53)</f>
        <v/>
      </c>
      <c r="AY55" s="313" t="str">
        <f>IF(ISBLANK('ARAT - Data Entry'!AM53),"",'ARAT - Data Entry'!AM53)</f>
        <v/>
      </c>
      <c r="AZ55" s="313" t="str">
        <f>IF(ISBLANK('ARAT - Data Entry'!AP53),"",'ARAT - Data Entry'!AP53)</f>
        <v/>
      </c>
      <c r="BA55" s="313" t="str">
        <f>IF(ISBLANK('ARAT - Data Entry'!AS53),"",'ARAT - Data Entry'!AS53)</f>
        <v/>
      </c>
      <c r="BB55" s="313" t="str">
        <f>IF(ISBLANK('ARAT - Data Entry'!AV53),"",'ARAT - Data Entry'!AV53)</f>
        <v/>
      </c>
      <c r="BC55" s="313" t="str">
        <f>IF(ISBLANK('ARAT - Data Entry'!AY53),"",'ARAT - Data Entry'!AY53)</f>
        <v/>
      </c>
      <c r="BD55" s="313" t="str">
        <f>IF(ISBLANK('ARAT - Data Entry'!BB53),"",'ARAT - Data Entry'!BB53)</f>
        <v/>
      </c>
      <c r="BE55" s="313" t="str">
        <f>IF(ISBLANK('ARAT - Data Entry'!BE53),"",'ARAT - Data Entry'!BE53)</f>
        <v/>
      </c>
      <c r="BF55" s="313" t="str">
        <f>IF(ISBLANK('ARAT - Data Entry'!BF53),"",'ARAT - Data Entry'!BF53)</f>
        <v/>
      </c>
      <c r="BG55" s="313" t="str">
        <f>IF(ISBLANK('ARAT - Data Entry'!BK53),"",'ARAT - Data Entry'!BK53)</f>
        <v/>
      </c>
      <c r="BH55" s="313" t="str">
        <f>IF(ISBLANK('ARAT - Data Entry'!BL53),"",'ARAT - Data Entry'!BL53)</f>
        <v/>
      </c>
      <c r="BI55" s="313" t="str">
        <f>IF(ISBLANK('ARAT - Data Entry'!BQ53),"",'ARAT - Data Entry'!BQ53)</f>
        <v/>
      </c>
      <c r="BJ55" s="313" t="str">
        <f>IF(ISBLANK('ARAT - Data Entry'!BR53),"",'ARAT - Data Entry'!BR53)</f>
        <v/>
      </c>
      <c r="BK55" s="313" t="str">
        <f>IF(ISBLANK('ARAT - Data Entry'!BW53),"",'ARAT - Data Entry'!BW53)</f>
        <v/>
      </c>
      <c r="BL55" s="313" t="str">
        <f>IF(ISBLANK('ARAT - Data Entry'!DB53),"",'ARAT - Data Entry'!DB53)</f>
        <v/>
      </c>
      <c r="BM55" s="296"/>
      <c r="BN55" s="290">
        <f>'ARAT - Data Entry'!P53</f>
        <v>0</v>
      </c>
      <c r="BO55" s="290">
        <f>'ARAT - Data Entry'!Q53</f>
        <v>0</v>
      </c>
      <c r="BP55" s="290">
        <f>'ARAT - Data Entry'!S53</f>
        <v>0</v>
      </c>
      <c r="BQ55" s="290">
        <f>'ARAT - Data Entry'!CG53</f>
        <v>0</v>
      </c>
      <c r="BR55" s="290">
        <f>'ARAT - Data Entry'!CU53</f>
        <v>0</v>
      </c>
      <c r="BS55" s="290">
        <f>'ARAT - Data Entry'!CY53</f>
        <v>0</v>
      </c>
      <c r="BT55" s="290">
        <f>'ARAT - Data Entry'!DA53</f>
        <v>0</v>
      </c>
      <c r="BU55" s="290">
        <f t="shared" si="11"/>
        <v>0</v>
      </c>
      <c r="BV55" s="288"/>
      <c r="BW55" s="290" t="str">
        <f>IF(ISBLANK('ARAT - Data Entry'!V53),"",'ARAT - Data Entry'!V53)</f>
        <v/>
      </c>
      <c r="BX55" s="290" t="str">
        <f>IF(ISBLANK('ARAT - Data Entry'!W53),"",'ARAT - Data Entry'!W53)</f>
        <v/>
      </c>
      <c r="BY55" s="290" t="str">
        <f>IF(ISBLANK('ARAT - Data Entry'!Y53),"",'ARAT - Data Entry'!Y53)</f>
        <v/>
      </c>
      <c r="BZ55" s="290" t="str">
        <f>IF(ISBLANK('ARAT - Data Entry'!Z53),"",'ARAT - Data Entry'!Z53)</f>
        <v/>
      </c>
      <c r="CA55" s="290" t="str">
        <f>IF(ISBLANK('ARAT - Data Entry'!AB53),"",'ARAT - Data Entry'!AB53)</f>
        <v/>
      </c>
      <c r="CB55" s="290" t="str">
        <f>IF(ISBLANK('ARAT - Data Entry'!AC53),"",'ARAT - Data Entry'!AC53)</f>
        <v/>
      </c>
      <c r="CC55" s="290" t="str">
        <f>IF(ISBLANK('ARAT - Data Entry'!AE53),"",'ARAT - Data Entry'!AE53)</f>
        <v/>
      </c>
      <c r="CD55" s="290" t="str">
        <f>IF(ISBLANK('ARAT - Data Entry'!AF53),"",'ARAT - Data Entry'!AF53)</f>
        <v/>
      </c>
      <c r="CE55" s="290" t="str">
        <f>IF(ISBLANK('ARAT - Data Entry'!AH53),"",'ARAT - Data Entry'!AH53)</f>
        <v/>
      </c>
      <c r="CF55" s="290" t="str">
        <f>IF(ISBLANK('ARAT - Data Entry'!AI53),"",'ARAT - Data Entry'!AI53)</f>
        <v/>
      </c>
      <c r="CG55" s="290" t="str">
        <f>IF(ISBLANK('ARAT - Data Entry'!AK53),"",'ARAT - Data Entry'!AK53)</f>
        <v/>
      </c>
      <c r="CH55" s="290" t="str">
        <f>IF(ISBLANK('ARAT - Data Entry'!AL53),"",'ARAT - Data Entry'!AL53)</f>
        <v/>
      </c>
      <c r="CI55" s="290" t="str">
        <f>IF(ISBLANK('ARAT - Data Entry'!AN53),"",'ARAT - Data Entry'!AN53)</f>
        <v/>
      </c>
      <c r="CJ55" s="290" t="str">
        <f>IF(ISBLANK('ARAT - Data Entry'!AO53),"",'ARAT - Data Entry'!AO53)</f>
        <v/>
      </c>
      <c r="CK55" s="290" t="str">
        <f>IF(ISBLANK('ARAT - Data Entry'!AQ53),"",'ARAT - Data Entry'!AQ53)</f>
        <v/>
      </c>
      <c r="CL55" s="290" t="str">
        <f>IF(ISBLANK('ARAT - Data Entry'!AR53),"",'ARAT - Data Entry'!AR53)</f>
        <v/>
      </c>
      <c r="CM55" s="290" t="str">
        <f>IF(ISBLANK('ARAT - Data Entry'!AT53),"",'ARAT - Data Entry'!AT53)</f>
        <v/>
      </c>
      <c r="CN55" s="290" t="str">
        <f>IF(ISBLANK('ARAT - Data Entry'!AU53),"",'ARAT - Data Entry'!AU53)</f>
        <v/>
      </c>
      <c r="CO55" s="290" t="str">
        <f>IF(ISBLANK('ARAT - Data Entry'!AW53),"",'ARAT - Data Entry'!AW53)</f>
        <v/>
      </c>
      <c r="CP55" s="290" t="str">
        <f>IF(ISBLANK('ARAT - Data Entry'!AX53),"",'ARAT - Data Entry'!AX53)</f>
        <v/>
      </c>
      <c r="CQ55" s="290" t="str">
        <f>IF(ISBLANK('ARAT - Data Entry'!AZ53),"",'ARAT - Data Entry'!AZ53)</f>
        <v/>
      </c>
      <c r="CR55" s="290" t="str">
        <f>IF(ISBLANK('ARAT - Data Entry'!BA53),"",'ARAT - Data Entry'!BA53)</f>
        <v/>
      </c>
      <c r="CS55" s="290" t="str">
        <f>IF(ISBLANK('ARAT - Data Entry'!BC53),"",'ARAT - Data Entry'!BC53)</f>
        <v/>
      </c>
      <c r="CT55" s="290" t="str">
        <f>IF(ISBLANK('ARAT - Data Entry'!BD53),"",'ARAT - Data Entry'!BD53)</f>
        <v/>
      </c>
      <c r="CU55" s="290" t="str">
        <f>IF(ISBLANK('ARAT - Data Entry'!BF53),"",'ARAT - Data Entry'!BF53)</f>
        <v/>
      </c>
      <c r="CV55" s="290" t="str">
        <f>IF(ISBLANK('ARAT - Data Entry'!BG53),"",'ARAT - Data Entry'!BG53)</f>
        <v/>
      </c>
      <c r="CW55" s="290" t="str">
        <f>IF(ISBLANK('ARAT - Data Entry'!BI53),"",'ARAT - Data Entry'!BI53)</f>
        <v/>
      </c>
      <c r="CX55" s="290" t="str">
        <f>IF(ISBLANK('ARAT - Data Entry'!BJ53),"",'ARAT - Data Entry'!BJ53)</f>
        <v/>
      </c>
      <c r="CY55" s="290" t="str">
        <f>IF(ISBLANK('ARAT - Data Entry'!BL53),"",'ARAT - Data Entry'!BL53)</f>
        <v/>
      </c>
      <c r="CZ55" s="290" t="str">
        <f>IF(ISBLANK('ARAT - Data Entry'!BM53),"",'ARAT - Data Entry'!BM53)</f>
        <v/>
      </c>
      <c r="DA55" s="290" t="str">
        <f>IF(ISBLANK('ARAT - Data Entry'!BO53),"",'ARAT - Data Entry'!BO53)</f>
        <v/>
      </c>
      <c r="DB55" s="290" t="str">
        <f>IF(ISBLANK('ARAT - Data Entry'!BP53),"",'ARAT - Data Entry'!BP53)</f>
        <v/>
      </c>
      <c r="DC55" s="290" t="str">
        <f>IF(ISBLANK('ARAT - Data Entry'!BR53),"",'ARAT - Data Entry'!BR53)</f>
        <v/>
      </c>
      <c r="DD55" s="290" t="str">
        <f>IF(ISBLANK('ARAT - Data Entry'!BS53),"",'ARAT - Data Entry'!BS53)</f>
        <v/>
      </c>
      <c r="DE55" s="290" t="str">
        <f>IF(ISBLANK('ARAT - Data Entry'!BU53),"",'ARAT - Data Entry'!BU53)</f>
        <v/>
      </c>
      <c r="DF55" s="290" t="str">
        <f>IF(ISBLANK('ARAT - Data Entry'!BV53),"",'ARAT - Data Entry'!BV53)</f>
        <v/>
      </c>
      <c r="DG55" s="290" t="str">
        <f>IF(ISBLANK('ARAT - Data Entry'!CZ53),"",'ARAT - Data Entry'!CZ53)</f>
        <v/>
      </c>
    </row>
    <row r="56" spans="1:111" x14ac:dyDescent="0.25">
      <c r="A56" s="312" t="str">
        <f>IF(ISBLANK('ARAT - Data Entry'!A54),"",'ARAT - Data Entry'!A54)</f>
        <v/>
      </c>
      <c r="B56" s="312" t="str">
        <f>IF(ISBLANK('ARAT - Data Entry'!C54),"",'ARAT - Data Entry'!C54)</f>
        <v/>
      </c>
      <c r="C56" s="357" t="str">
        <f>IF(ISBLANK('ARAT - Data Entry'!D54),"",'ARAT - Data Entry'!D54)</f>
        <v/>
      </c>
      <c r="D56" s="357" t="str">
        <f>IF(ISBLANK('ARAT - Data Entry'!E54),"",'ARAT - Data Entry'!E54)</f>
        <v/>
      </c>
      <c r="E56" s="357" t="str">
        <f>IF(ISBLANK('ARAT - Data Entry'!F54),"",'ARAT - Data Entry'!F54)</f>
        <v/>
      </c>
      <c r="F56" s="357" t="str">
        <f>IF(ISBLANK('ARAT - Data Entry'!G54),"",'ARAT - Data Entry'!G54)</f>
        <v/>
      </c>
      <c r="G56" s="357" t="str">
        <f>IF(ISBLANK('ARAT - Data Entry'!H54),"",'ARAT - Data Entry'!H54)</f>
        <v/>
      </c>
      <c r="H56" s="357" t="str">
        <f>IF(ISBLANK('ARAT - Data Entry'!I54),"",'ARAT - Data Entry'!I54)</f>
        <v/>
      </c>
      <c r="I56" s="357" t="str">
        <f>IF(ISBLANK('ARAT - Data Entry'!J54),"",'ARAT - Data Entry'!J54)</f>
        <v/>
      </c>
      <c r="J56" s="357" t="str">
        <f>IF(ISBLANK('ARAT - Data Entry'!K54),"",'ARAT - Data Entry'!K54)</f>
        <v/>
      </c>
      <c r="K56" s="312" t="str">
        <f>IF(ISBLANK('ARAT - Data Entry'!L54),"",'ARAT - Data Entry'!L54)</f>
        <v/>
      </c>
      <c r="L56" s="312" t="str">
        <f>IF(ISBLANK('ARAT - Data Entry'!M54),"",'ARAT - Data Entry'!M54)</f>
        <v/>
      </c>
      <c r="M56" s="312" t="str">
        <f>IF(ISBLANK('ARAT - Data Entry'!N54),"",'ARAT - Data Entry'!N54)</f>
        <v/>
      </c>
      <c r="N56" s="312" t="str">
        <f>IF(ISBLANK('ARAT - Data Entry'!R54),"",'ARAT - Data Entry'!R54)</f>
        <v/>
      </c>
      <c r="O56" s="312" t="str">
        <f>IF(ISBLANK('ARAT - Data Entry'!T54),"",'ARAT - Data Entry'!T54)</f>
        <v/>
      </c>
      <c r="P56" s="298"/>
      <c r="Q56" s="4" t="str">
        <f t="shared" si="0"/>
        <v>No Improved Water Point/System</v>
      </c>
      <c r="R56" s="4" t="str">
        <f t="shared" si="6"/>
        <v>No Improved Water Point/System</v>
      </c>
      <c r="S56" s="5" t="str">
        <f t="shared" si="12"/>
        <v>No Improved Water Point/System</v>
      </c>
      <c r="T56" s="4" t="str">
        <f t="shared" si="13"/>
        <v>New Construction Needed</v>
      </c>
      <c r="U56" s="15">
        <f t="shared" si="7"/>
        <v>0</v>
      </c>
      <c r="V56" s="284"/>
      <c r="W56" s="291" t="str">
        <f t="shared" si="14"/>
        <v>New Construction Needed</v>
      </c>
      <c r="X56" s="292" t="str">
        <f t="shared" si="8"/>
        <v xml:space="preserve"> </v>
      </c>
      <c r="Y56" s="292" t="str">
        <f t="shared" si="9"/>
        <v>Plan For Investment and Construction</v>
      </c>
      <c r="Z56" s="285"/>
      <c r="AA56" s="290" t="str">
        <f t="shared" si="15"/>
        <v xml:space="preserve"> </v>
      </c>
      <c r="AB56" s="290" t="str">
        <f t="shared" si="16"/>
        <v xml:space="preserve"> </v>
      </c>
      <c r="AC56" s="290" t="str">
        <f t="shared" si="17"/>
        <v xml:space="preserve"> </v>
      </c>
      <c r="AD56" s="290" t="str">
        <f t="shared" si="18"/>
        <v xml:space="preserve"> </v>
      </c>
      <c r="AE56" s="290" t="str">
        <f t="shared" si="19"/>
        <v xml:space="preserve"> </v>
      </c>
      <c r="AF56" s="290" t="str">
        <f>IF(CG56=1,'ARAT - Reference Sheet'!$C$11 -(A56-CH56)," ")</f>
        <v xml:space="preserve"> </v>
      </c>
      <c r="AG56" s="290" t="str">
        <f>IF(CI56=1,'ARAT - Reference Sheet'!$C$12-(A56-CJ56)," ")</f>
        <v xml:space="preserve"> </v>
      </c>
      <c r="AH56" s="290" t="str">
        <f>IF(CK56=1,'ARAT - Reference Sheet'!$C$13-(A56-CL56)," ")</f>
        <v xml:space="preserve"> </v>
      </c>
      <c r="AI56" s="290" t="str">
        <f>IF(CM56=1,'ARAT - Reference Sheet'!$C$14-(A56-CN56)," ")</f>
        <v xml:space="preserve"> </v>
      </c>
      <c r="AJ56" s="290" t="str">
        <f>IF(CO56=1,'ARAT - Reference Sheet'!$C$15-(A56-CP56)," ")</f>
        <v xml:space="preserve"> </v>
      </c>
      <c r="AK56" s="290" t="str">
        <f>IF(CQ56=1,'ARAT - Reference Sheet'!$C$16-(A56-CR56)," ")</f>
        <v xml:space="preserve"> </v>
      </c>
      <c r="AL56" s="290" t="str">
        <f>IF(CS56=1,'ARAT - Reference Sheet'!$C$17-(A56-CT56)," ")</f>
        <v xml:space="preserve"> </v>
      </c>
      <c r="AM56" s="290" t="str">
        <f>IF(CU56=1,'ARAT - Reference Sheet'!$C$18-(A56-CV56)," ")</f>
        <v xml:space="preserve"> </v>
      </c>
      <c r="AN56" s="290" t="str">
        <f>IF(CW56=1,'ARAT - Reference Sheet'!$C$19-(A56-CX56)," ")</f>
        <v xml:space="preserve"> </v>
      </c>
      <c r="AO56" s="290" t="str">
        <f>IF(CY56=1,'ARAT - Reference Sheet'!$C$20-(A56-CZ56)," ")</f>
        <v xml:space="preserve"> </v>
      </c>
      <c r="AP56" s="290" t="str">
        <f>IF(DA56=1,'ARAT - Reference Sheet'!$C$21-(A56-DB56)," ")</f>
        <v xml:space="preserve"> </v>
      </c>
      <c r="AQ56" s="290" t="str">
        <f>IF(DC56=1,'ARAT - Reference Sheet'!$C$22-(A56-DD56)," ")</f>
        <v xml:space="preserve"> </v>
      </c>
      <c r="AR56" s="290" t="str">
        <f>IF(DE56=1,'ARAT - Reference Sheet'!$C$23-(A56-DF56)," ")</f>
        <v xml:space="preserve"> </v>
      </c>
      <c r="AS56" s="288"/>
      <c r="AT56" s="313" t="str">
        <f>IF(ISBLANK('ARAT - Data Entry'!X54),"",'ARAT - Data Entry'!X54)</f>
        <v/>
      </c>
      <c r="AU56" s="313" t="str">
        <f>IF(ISBLANK('ARAT - Data Entry'!AA54),"",'ARAT - Data Entry'!AA54)</f>
        <v/>
      </c>
      <c r="AV56" s="313" t="str">
        <f>IF(ISBLANK('ARAT - Data Entry'!AD54),"",'ARAT - Data Entry'!AD54)</f>
        <v/>
      </c>
      <c r="AW56" s="313" t="str">
        <f>IF(ISBLANK('ARAT - Data Entry'!AG54),"",'ARAT - Data Entry'!AG54)</f>
        <v/>
      </c>
      <c r="AX56" s="313" t="str">
        <f>IF(ISBLANK('ARAT - Data Entry'!AJ54),"",'ARAT - Data Entry'!AJ54)</f>
        <v/>
      </c>
      <c r="AY56" s="313" t="str">
        <f>IF(ISBLANK('ARAT - Data Entry'!AM54),"",'ARAT - Data Entry'!AM54)</f>
        <v/>
      </c>
      <c r="AZ56" s="313" t="str">
        <f>IF(ISBLANK('ARAT - Data Entry'!AP54),"",'ARAT - Data Entry'!AP54)</f>
        <v/>
      </c>
      <c r="BA56" s="313" t="str">
        <f>IF(ISBLANK('ARAT - Data Entry'!AS54),"",'ARAT - Data Entry'!AS54)</f>
        <v/>
      </c>
      <c r="BB56" s="313" t="str">
        <f>IF(ISBLANK('ARAT - Data Entry'!AV54),"",'ARAT - Data Entry'!AV54)</f>
        <v/>
      </c>
      <c r="BC56" s="313" t="str">
        <f>IF(ISBLANK('ARAT - Data Entry'!AY54),"",'ARAT - Data Entry'!AY54)</f>
        <v/>
      </c>
      <c r="BD56" s="313" t="str">
        <f>IF(ISBLANK('ARAT - Data Entry'!BB54),"",'ARAT - Data Entry'!BB54)</f>
        <v/>
      </c>
      <c r="BE56" s="313" t="str">
        <f>IF(ISBLANK('ARAT - Data Entry'!BE54),"",'ARAT - Data Entry'!BE54)</f>
        <v/>
      </c>
      <c r="BF56" s="313" t="str">
        <f>IF(ISBLANK('ARAT - Data Entry'!BF54),"",'ARAT - Data Entry'!BF54)</f>
        <v/>
      </c>
      <c r="BG56" s="313" t="str">
        <f>IF(ISBLANK('ARAT - Data Entry'!BK54),"",'ARAT - Data Entry'!BK54)</f>
        <v/>
      </c>
      <c r="BH56" s="313" t="str">
        <f>IF(ISBLANK('ARAT - Data Entry'!BL54),"",'ARAT - Data Entry'!BL54)</f>
        <v/>
      </c>
      <c r="BI56" s="313" t="str">
        <f>IF(ISBLANK('ARAT - Data Entry'!BQ54),"",'ARAT - Data Entry'!BQ54)</f>
        <v/>
      </c>
      <c r="BJ56" s="313" t="str">
        <f>IF(ISBLANK('ARAT - Data Entry'!BR54),"",'ARAT - Data Entry'!BR54)</f>
        <v/>
      </c>
      <c r="BK56" s="313" t="str">
        <f>IF(ISBLANK('ARAT - Data Entry'!BW54),"",'ARAT - Data Entry'!BW54)</f>
        <v/>
      </c>
      <c r="BL56" s="313" t="str">
        <f>IF(ISBLANK('ARAT - Data Entry'!DB54),"",'ARAT - Data Entry'!DB54)</f>
        <v/>
      </c>
      <c r="BM56" s="296"/>
      <c r="BN56" s="290">
        <f>'ARAT - Data Entry'!P54</f>
        <v>0</v>
      </c>
      <c r="BO56" s="290">
        <f>'ARAT - Data Entry'!Q54</f>
        <v>0</v>
      </c>
      <c r="BP56" s="290">
        <f>'ARAT - Data Entry'!S54</f>
        <v>0</v>
      </c>
      <c r="BQ56" s="290">
        <f>'ARAT - Data Entry'!CG54</f>
        <v>0</v>
      </c>
      <c r="BR56" s="290">
        <f>'ARAT - Data Entry'!CU54</f>
        <v>0</v>
      </c>
      <c r="BS56" s="290">
        <f>'ARAT - Data Entry'!CY54</f>
        <v>0</v>
      </c>
      <c r="BT56" s="290">
        <f>'ARAT - Data Entry'!DA54</f>
        <v>0</v>
      </c>
      <c r="BU56" s="290">
        <f t="shared" si="11"/>
        <v>0</v>
      </c>
      <c r="BV56" s="288"/>
      <c r="BW56" s="290" t="str">
        <f>IF(ISBLANK('ARAT - Data Entry'!V54),"",'ARAT - Data Entry'!V54)</f>
        <v/>
      </c>
      <c r="BX56" s="290" t="str">
        <f>IF(ISBLANK('ARAT - Data Entry'!W54),"",'ARAT - Data Entry'!W54)</f>
        <v/>
      </c>
      <c r="BY56" s="290" t="str">
        <f>IF(ISBLANK('ARAT - Data Entry'!Y54),"",'ARAT - Data Entry'!Y54)</f>
        <v/>
      </c>
      <c r="BZ56" s="290" t="str">
        <f>IF(ISBLANK('ARAT - Data Entry'!Z54),"",'ARAT - Data Entry'!Z54)</f>
        <v/>
      </c>
      <c r="CA56" s="290" t="str">
        <f>IF(ISBLANK('ARAT - Data Entry'!AB54),"",'ARAT - Data Entry'!AB54)</f>
        <v/>
      </c>
      <c r="CB56" s="290" t="str">
        <f>IF(ISBLANK('ARAT - Data Entry'!AC54),"",'ARAT - Data Entry'!AC54)</f>
        <v/>
      </c>
      <c r="CC56" s="290" t="str">
        <f>IF(ISBLANK('ARAT - Data Entry'!AE54),"",'ARAT - Data Entry'!AE54)</f>
        <v/>
      </c>
      <c r="CD56" s="290" t="str">
        <f>IF(ISBLANK('ARAT - Data Entry'!AF54),"",'ARAT - Data Entry'!AF54)</f>
        <v/>
      </c>
      <c r="CE56" s="290" t="str">
        <f>IF(ISBLANK('ARAT - Data Entry'!AH54),"",'ARAT - Data Entry'!AH54)</f>
        <v/>
      </c>
      <c r="CF56" s="290" t="str">
        <f>IF(ISBLANK('ARAT - Data Entry'!AI54),"",'ARAT - Data Entry'!AI54)</f>
        <v/>
      </c>
      <c r="CG56" s="290" t="str">
        <f>IF(ISBLANK('ARAT - Data Entry'!AK54),"",'ARAT - Data Entry'!AK54)</f>
        <v/>
      </c>
      <c r="CH56" s="290" t="str">
        <f>IF(ISBLANK('ARAT - Data Entry'!AL54),"",'ARAT - Data Entry'!AL54)</f>
        <v/>
      </c>
      <c r="CI56" s="290" t="str">
        <f>IF(ISBLANK('ARAT - Data Entry'!AN54),"",'ARAT - Data Entry'!AN54)</f>
        <v/>
      </c>
      <c r="CJ56" s="290" t="str">
        <f>IF(ISBLANK('ARAT - Data Entry'!AO54),"",'ARAT - Data Entry'!AO54)</f>
        <v/>
      </c>
      <c r="CK56" s="290" t="str">
        <f>IF(ISBLANK('ARAT - Data Entry'!AQ54),"",'ARAT - Data Entry'!AQ54)</f>
        <v/>
      </c>
      <c r="CL56" s="290" t="str">
        <f>IF(ISBLANK('ARAT - Data Entry'!AR54),"",'ARAT - Data Entry'!AR54)</f>
        <v/>
      </c>
      <c r="CM56" s="290" t="str">
        <f>IF(ISBLANK('ARAT - Data Entry'!AT54),"",'ARAT - Data Entry'!AT54)</f>
        <v/>
      </c>
      <c r="CN56" s="290" t="str">
        <f>IF(ISBLANK('ARAT - Data Entry'!AU54),"",'ARAT - Data Entry'!AU54)</f>
        <v/>
      </c>
      <c r="CO56" s="290" t="str">
        <f>IF(ISBLANK('ARAT - Data Entry'!AW54),"",'ARAT - Data Entry'!AW54)</f>
        <v/>
      </c>
      <c r="CP56" s="290" t="str">
        <f>IF(ISBLANK('ARAT - Data Entry'!AX54),"",'ARAT - Data Entry'!AX54)</f>
        <v/>
      </c>
      <c r="CQ56" s="290" t="str">
        <f>IF(ISBLANK('ARAT - Data Entry'!AZ54),"",'ARAT - Data Entry'!AZ54)</f>
        <v/>
      </c>
      <c r="CR56" s="290" t="str">
        <f>IF(ISBLANK('ARAT - Data Entry'!BA54),"",'ARAT - Data Entry'!BA54)</f>
        <v/>
      </c>
      <c r="CS56" s="290" t="str">
        <f>IF(ISBLANK('ARAT - Data Entry'!BC54),"",'ARAT - Data Entry'!BC54)</f>
        <v/>
      </c>
      <c r="CT56" s="290" t="str">
        <f>IF(ISBLANK('ARAT - Data Entry'!BD54),"",'ARAT - Data Entry'!BD54)</f>
        <v/>
      </c>
      <c r="CU56" s="290" t="str">
        <f>IF(ISBLANK('ARAT - Data Entry'!BF54),"",'ARAT - Data Entry'!BF54)</f>
        <v/>
      </c>
      <c r="CV56" s="290" t="str">
        <f>IF(ISBLANK('ARAT - Data Entry'!BG54),"",'ARAT - Data Entry'!BG54)</f>
        <v/>
      </c>
      <c r="CW56" s="290" t="str">
        <f>IF(ISBLANK('ARAT - Data Entry'!BI54),"",'ARAT - Data Entry'!BI54)</f>
        <v/>
      </c>
      <c r="CX56" s="290" t="str">
        <f>IF(ISBLANK('ARAT - Data Entry'!BJ54),"",'ARAT - Data Entry'!BJ54)</f>
        <v/>
      </c>
      <c r="CY56" s="290" t="str">
        <f>IF(ISBLANK('ARAT - Data Entry'!BL54),"",'ARAT - Data Entry'!BL54)</f>
        <v/>
      </c>
      <c r="CZ56" s="290" t="str">
        <f>IF(ISBLANK('ARAT - Data Entry'!BM54),"",'ARAT - Data Entry'!BM54)</f>
        <v/>
      </c>
      <c r="DA56" s="290" t="str">
        <f>IF(ISBLANK('ARAT - Data Entry'!BO54),"",'ARAT - Data Entry'!BO54)</f>
        <v/>
      </c>
      <c r="DB56" s="290" t="str">
        <f>IF(ISBLANK('ARAT - Data Entry'!BP54),"",'ARAT - Data Entry'!BP54)</f>
        <v/>
      </c>
      <c r="DC56" s="290" t="str">
        <f>IF(ISBLANK('ARAT - Data Entry'!BR54),"",'ARAT - Data Entry'!BR54)</f>
        <v/>
      </c>
      <c r="DD56" s="290" t="str">
        <f>IF(ISBLANK('ARAT - Data Entry'!BS54),"",'ARAT - Data Entry'!BS54)</f>
        <v/>
      </c>
      <c r="DE56" s="290" t="str">
        <f>IF(ISBLANK('ARAT - Data Entry'!BU54),"",'ARAT - Data Entry'!BU54)</f>
        <v/>
      </c>
      <c r="DF56" s="290" t="str">
        <f>IF(ISBLANK('ARAT - Data Entry'!BV54),"",'ARAT - Data Entry'!BV54)</f>
        <v/>
      </c>
      <c r="DG56" s="290" t="str">
        <f>IF(ISBLANK('ARAT - Data Entry'!CZ54),"",'ARAT - Data Entry'!CZ54)</f>
        <v/>
      </c>
    </row>
    <row r="57" spans="1:111" x14ac:dyDescent="0.25">
      <c r="A57" s="312" t="str">
        <f>IF(ISBLANK('ARAT - Data Entry'!A55),"",'ARAT - Data Entry'!A55)</f>
        <v/>
      </c>
      <c r="B57" s="312" t="str">
        <f>IF(ISBLANK('ARAT - Data Entry'!C55),"",'ARAT - Data Entry'!C55)</f>
        <v/>
      </c>
      <c r="C57" s="357" t="str">
        <f>IF(ISBLANK('ARAT - Data Entry'!D55),"",'ARAT - Data Entry'!D55)</f>
        <v/>
      </c>
      <c r="D57" s="357" t="str">
        <f>IF(ISBLANK('ARAT - Data Entry'!E55),"",'ARAT - Data Entry'!E55)</f>
        <v/>
      </c>
      <c r="E57" s="357" t="str">
        <f>IF(ISBLANK('ARAT - Data Entry'!F55),"",'ARAT - Data Entry'!F55)</f>
        <v/>
      </c>
      <c r="F57" s="357" t="str">
        <f>IF(ISBLANK('ARAT - Data Entry'!G55),"",'ARAT - Data Entry'!G55)</f>
        <v/>
      </c>
      <c r="G57" s="357" t="str">
        <f>IF(ISBLANK('ARAT - Data Entry'!H55),"",'ARAT - Data Entry'!H55)</f>
        <v/>
      </c>
      <c r="H57" s="357" t="str">
        <f>IF(ISBLANK('ARAT - Data Entry'!I55),"",'ARAT - Data Entry'!I55)</f>
        <v/>
      </c>
      <c r="I57" s="357" t="str">
        <f>IF(ISBLANK('ARAT - Data Entry'!J55),"",'ARAT - Data Entry'!J55)</f>
        <v/>
      </c>
      <c r="J57" s="357" t="str">
        <f>IF(ISBLANK('ARAT - Data Entry'!K55),"",'ARAT - Data Entry'!K55)</f>
        <v/>
      </c>
      <c r="K57" s="312" t="str">
        <f>IF(ISBLANK('ARAT - Data Entry'!L55),"",'ARAT - Data Entry'!L55)</f>
        <v/>
      </c>
      <c r="L57" s="312" t="str">
        <f>IF(ISBLANK('ARAT - Data Entry'!M55),"",'ARAT - Data Entry'!M55)</f>
        <v/>
      </c>
      <c r="M57" s="312" t="str">
        <f>IF(ISBLANK('ARAT - Data Entry'!N55),"",'ARAT - Data Entry'!N55)</f>
        <v/>
      </c>
      <c r="N57" s="312" t="str">
        <f>IF(ISBLANK('ARAT - Data Entry'!R55),"",'ARAT - Data Entry'!R55)</f>
        <v/>
      </c>
      <c r="O57" s="312" t="str">
        <f>IF(ISBLANK('ARAT - Data Entry'!T55),"",'ARAT - Data Entry'!T55)</f>
        <v/>
      </c>
      <c r="P57" s="298"/>
      <c r="Q57" s="4" t="str">
        <f t="shared" si="0"/>
        <v>No Improved Water Point/System</v>
      </c>
      <c r="R57" s="4" t="str">
        <f t="shared" si="6"/>
        <v>No Improved Water Point/System</v>
      </c>
      <c r="S57" s="5" t="str">
        <f t="shared" si="12"/>
        <v>No Improved Water Point/System</v>
      </c>
      <c r="T57" s="4" t="str">
        <f t="shared" si="13"/>
        <v>New Construction Needed</v>
      </c>
      <c r="U57" s="15">
        <f t="shared" si="7"/>
        <v>0</v>
      </c>
      <c r="V57" s="284"/>
      <c r="W57" s="291" t="str">
        <f t="shared" si="14"/>
        <v>New Construction Needed</v>
      </c>
      <c r="X57" s="292" t="str">
        <f t="shared" si="8"/>
        <v xml:space="preserve"> </v>
      </c>
      <c r="Y57" s="292" t="str">
        <f t="shared" si="9"/>
        <v>Plan For Investment and Construction</v>
      </c>
      <c r="Z57" s="285"/>
      <c r="AA57" s="290" t="str">
        <f t="shared" si="15"/>
        <v xml:space="preserve"> </v>
      </c>
      <c r="AB57" s="290" t="str">
        <f t="shared" si="16"/>
        <v xml:space="preserve"> </v>
      </c>
      <c r="AC57" s="290" t="str">
        <f t="shared" si="17"/>
        <v xml:space="preserve"> </v>
      </c>
      <c r="AD57" s="290" t="str">
        <f t="shared" si="18"/>
        <v xml:space="preserve"> </v>
      </c>
      <c r="AE57" s="290" t="str">
        <f t="shared" si="19"/>
        <v xml:space="preserve"> </v>
      </c>
      <c r="AF57" s="290" t="str">
        <f>IF(CG57=1,'ARAT - Reference Sheet'!$C$11 -(A57-CH57)," ")</f>
        <v xml:space="preserve"> </v>
      </c>
      <c r="AG57" s="290" t="str">
        <f>IF(CI57=1,'ARAT - Reference Sheet'!$C$12-(A57-CJ57)," ")</f>
        <v xml:space="preserve"> </v>
      </c>
      <c r="AH57" s="290" t="str">
        <f>IF(CK57=1,'ARAT - Reference Sheet'!$C$13-(A57-CL57)," ")</f>
        <v xml:space="preserve"> </v>
      </c>
      <c r="AI57" s="290" t="str">
        <f>IF(CM57=1,'ARAT - Reference Sheet'!$C$14-(A57-CN57)," ")</f>
        <v xml:space="preserve"> </v>
      </c>
      <c r="AJ57" s="290" t="str">
        <f>IF(CO57=1,'ARAT - Reference Sheet'!$C$15-(A57-CP57)," ")</f>
        <v xml:space="preserve"> </v>
      </c>
      <c r="AK57" s="290" t="str">
        <f>IF(CQ57=1,'ARAT - Reference Sheet'!$C$16-(A57-CR57)," ")</f>
        <v xml:space="preserve"> </v>
      </c>
      <c r="AL57" s="290" t="str">
        <f>IF(CS57=1,'ARAT - Reference Sheet'!$C$17-(A57-CT57)," ")</f>
        <v xml:space="preserve"> </v>
      </c>
      <c r="AM57" s="290" t="str">
        <f>IF(CU57=1,'ARAT - Reference Sheet'!$C$18-(A57-CV57)," ")</f>
        <v xml:space="preserve"> </v>
      </c>
      <c r="AN57" s="290" t="str">
        <f>IF(CW57=1,'ARAT - Reference Sheet'!$C$19-(A57-CX57)," ")</f>
        <v xml:space="preserve"> </v>
      </c>
      <c r="AO57" s="290" t="str">
        <f>IF(CY57=1,'ARAT - Reference Sheet'!$C$20-(A57-CZ57)," ")</f>
        <v xml:space="preserve"> </v>
      </c>
      <c r="AP57" s="290" t="str">
        <f>IF(DA57=1,'ARAT - Reference Sheet'!$C$21-(A57-DB57)," ")</f>
        <v xml:space="preserve"> </v>
      </c>
      <c r="AQ57" s="290" t="str">
        <f>IF(DC57=1,'ARAT - Reference Sheet'!$C$22-(A57-DD57)," ")</f>
        <v xml:space="preserve"> </v>
      </c>
      <c r="AR57" s="290" t="str">
        <f>IF(DE57=1,'ARAT - Reference Sheet'!$C$23-(A57-DF57)," ")</f>
        <v xml:space="preserve"> </v>
      </c>
      <c r="AS57" s="288"/>
      <c r="AT57" s="313" t="str">
        <f>IF(ISBLANK('ARAT - Data Entry'!X55),"",'ARAT - Data Entry'!X55)</f>
        <v/>
      </c>
      <c r="AU57" s="313" t="str">
        <f>IF(ISBLANK('ARAT - Data Entry'!AA55),"",'ARAT - Data Entry'!AA55)</f>
        <v/>
      </c>
      <c r="AV57" s="313" t="str">
        <f>IF(ISBLANK('ARAT - Data Entry'!AD55),"",'ARAT - Data Entry'!AD55)</f>
        <v/>
      </c>
      <c r="AW57" s="313" t="str">
        <f>IF(ISBLANK('ARAT - Data Entry'!AG55),"",'ARAT - Data Entry'!AG55)</f>
        <v/>
      </c>
      <c r="AX57" s="313" t="str">
        <f>IF(ISBLANK('ARAT - Data Entry'!AJ55),"",'ARAT - Data Entry'!AJ55)</f>
        <v/>
      </c>
      <c r="AY57" s="313" t="str">
        <f>IF(ISBLANK('ARAT - Data Entry'!AM55),"",'ARAT - Data Entry'!AM55)</f>
        <v/>
      </c>
      <c r="AZ57" s="313" t="str">
        <f>IF(ISBLANK('ARAT - Data Entry'!AP55),"",'ARAT - Data Entry'!AP55)</f>
        <v/>
      </c>
      <c r="BA57" s="313" t="str">
        <f>IF(ISBLANK('ARAT - Data Entry'!AS55),"",'ARAT - Data Entry'!AS55)</f>
        <v/>
      </c>
      <c r="BB57" s="313" t="str">
        <f>IF(ISBLANK('ARAT - Data Entry'!AV55),"",'ARAT - Data Entry'!AV55)</f>
        <v/>
      </c>
      <c r="BC57" s="313" t="str">
        <f>IF(ISBLANK('ARAT - Data Entry'!AY55),"",'ARAT - Data Entry'!AY55)</f>
        <v/>
      </c>
      <c r="BD57" s="313" t="str">
        <f>IF(ISBLANK('ARAT - Data Entry'!BB55),"",'ARAT - Data Entry'!BB55)</f>
        <v/>
      </c>
      <c r="BE57" s="313" t="str">
        <f>IF(ISBLANK('ARAT - Data Entry'!BE55),"",'ARAT - Data Entry'!BE55)</f>
        <v/>
      </c>
      <c r="BF57" s="313" t="str">
        <f>IF(ISBLANK('ARAT - Data Entry'!BF55),"",'ARAT - Data Entry'!BF55)</f>
        <v/>
      </c>
      <c r="BG57" s="313" t="str">
        <f>IF(ISBLANK('ARAT - Data Entry'!BK55),"",'ARAT - Data Entry'!BK55)</f>
        <v/>
      </c>
      <c r="BH57" s="313" t="str">
        <f>IF(ISBLANK('ARAT - Data Entry'!BL55),"",'ARAT - Data Entry'!BL55)</f>
        <v/>
      </c>
      <c r="BI57" s="313" t="str">
        <f>IF(ISBLANK('ARAT - Data Entry'!BQ55),"",'ARAT - Data Entry'!BQ55)</f>
        <v/>
      </c>
      <c r="BJ57" s="313" t="str">
        <f>IF(ISBLANK('ARAT - Data Entry'!BR55),"",'ARAT - Data Entry'!BR55)</f>
        <v/>
      </c>
      <c r="BK57" s="313" t="str">
        <f>IF(ISBLANK('ARAT - Data Entry'!BW55),"",'ARAT - Data Entry'!BW55)</f>
        <v/>
      </c>
      <c r="BL57" s="313" t="str">
        <f>IF(ISBLANK('ARAT - Data Entry'!DB55),"",'ARAT - Data Entry'!DB55)</f>
        <v/>
      </c>
      <c r="BM57" s="296"/>
      <c r="BN57" s="290">
        <f>'ARAT - Data Entry'!P55</f>
        <v>0</v>
      </c>
      <c r="BO57" s="290">
        <f>'ARAT - Data Entry'!Q55</f>
        <v>0</v>
      </c>
      <c r="BP57" s="290">
        <f>'ARAT - Data Entry'!S55</f>
        <v>0</v>
      </c>
      <c r="BQ57" s="290">
        <f>'ARAT - Data Entry'!CG55</f>
        <v>0</v>
      </c>
      <c r="BR57" s="290">
        <f>'ARAT - Data Entry'!CU55</f>
        <v>0</v>
      </c>
      <c r="BS57" s="290">
        <f>'ARAT - Data Entry'!CY55</f>
        <v>0</v>
      </c>
      <c r="BT57" s="290">
        <f>'ARAT - Data Entry'!DA55</f>
        <v>0</v>
      </c>
      <c r="BU57" s="290">
        <f t="shared" si="11"/>
        <v>0</v>
      </c>
      <c r="BV57" s="288"/>
      <c r="BW57" s="290" t="str">
        <f>IF(ISBLANK('ARAT - Data Entry'!V55),"",'ARAT - Data Entry'!V55)</f>
        <v/>
      </c>
      <c r="BX57" s="290" t="str">
        <f>IF(ISBLANK('ARAT - Data Entry'!W55),"",'ARAT - Data Entry'!W55)</f>
        <v/>
      </c>
      <c r="BY57" s="290" t="str">
        <f>IF(ISBLANK('ARAT - Data Entry'!Y55),"",'ARAT - Data Entry'!Y55)</f>
        <v/>
      </c>
      <c r="BZ57" s="290" t="str">
        <f>IF(ISBLANK('ARAT - Data Entry'!Z55),"",'ARAT - Data Entry'!Z55)</f>
        <v/>
      </c>
      <c r="CA57" s="290" t="str">
        <f>IF(ISBLANK('ARAT - Data Entry'!AB55),"",'ARAT - Data Entry'!AB55)</f>
        <v/>
      </c>
      <c r="CB57" s="290" t="str">
        <f>IF(ISBLANK('ARAT - Data Entry'!AC55),"",'ARAT - Data Entry'!AC55)</f>
        <v/>
      </c>
      <c r="CC57" s="290" t="str">
        <f>IF(ISBLANK('ARAT - Data Entry'!AE55),"",'ARAT - Data Entry'!AE55)</f>
        <v/>
      </c>
      <c r="CD57" s="290" t="str">
        <f>IF(ISBLANK('ARAT - Data Entry'!AF55),"",'ARAT - Data Entry'!AF55)</f>
        <v/>
      </c>
      <c r="CE57" s="290" t="str">
        <f>IF(ISBLANK('ARAT - Data Entry'!AH55),"",'ARAT - Data Entry'!AH55)</f>
        <v/>
      </c>
      <c r="CF57" s="290" t="str">
        <f>IF(ISBLANK('ARAT - Data Entry'!AI55),"",'ARAT - Data Entry'!AI55)</f>
        <v/>
      </c>
      <c r="CG57" s="290" t="str">
        <f>IF(ISBLANK('ARAT - Data Entry'!AK55),"",'ARAT - Data Entry'!AK55)</f>
        <v/>
      </c>
      <c r="CH57" s="290" t="str">
        <f>IF(ISBLANK('ARAT - Data Entry'!AL55),"",'ARAT - Data Entry'!AL55)</f>
        <v/>
      </c>
      <c r="CI57" s="290" t="str">
        <f>IF(ISBLANK('ARAT - Data Entry'!AN55),"",'ARAT - Data Entry'!AN55)</f>
        <v/>
      </c>
      <c r="CJ57" s="290" t="str">
        <f>IF(ISBLANK('ARAT - Data Entry'!AO55),"",'ARAT - Data Entry'!AO55)</f>
        <v/>
      </c>
      <c r="CK57" s="290" t="str">
        <f>IF(ISBLANK('ARAT - Data Entry'!AQ55),"",'ARAT - Data Entry'!AQ55)</f>
        <v/>
      </c>
      <c r="CL57" s="290" t="str">
        <f>IF(ISBLANK('ARAT - Data Entry'!AR55),"",'ARAT - Data Entry'!AR55)</f>
        <v/>
      </c>
      <c r="CM57" s="290" t="str">
        <f>IF(ISBLANK('ARAT - Data Entry'!AT55),"",'ARAT - Data Entry'!AT55)</f>
        <v/>
      </c>
      <c r="CN57" s="290" t="str">
        <f>IF(ISBLANK('ARAT - Data Entry'!AU55),"",'ARAT - Data Entry'!AU55)</f>
        <v/>
      </c>
      <c r="CO57" s="290" t="str">
        <f>IF(ISBLANK('ARAT - Data Entry'!AW55),"",'ARAT - Data Entry'!AW55)</f>
        <v/>
      </c>
      <c r="CP57" s="290" t="str">
        <f>IF(ISBLANK('ARAT - Data Entry'!AX55),"",'ARAT - Data Entry'!AX55)</f>
        <v/>
      </c>
      <c r="CQ57" s="290" t="str">
        <f>IF(ISBLANK('ARAT - Data Entry'!AZ55),"",'ARAT - Data Entry'!AZ55)</f>
        <v/>
      </c>
      <c r="CR57" s="290" t="str">
        <f>IF(ISBLANK('ARAT - Data Entry'!BA55),"",'ARAT - Data Entry'!BA55)</f>
        <v/>
      </c>
      <c r="CS57" s="290" t="str">
        <f>IF(ISBLANK('ARAT - Data Entry'!BC55),"",'ARAT - Data Entry'!BC55)</f>
        <v/>
      </c>
      <c r="CT57" s="290" t="str">
        <f>IF(ISBLANK('ARAT - Data Entry'!BD55),"",'ARAT - Data Entry'!BD55)</f>
        <v/>
      </c>
      <c r="CU57" s="290" t="str">
        <f>IF(ISBLANK('ARAT - Data Entry'!BF55),"",'ARAT - Data Entry'!BF55)</f>
        <v/>
      </c>
      <c r="CV57" s="290" t="str">
        <f>IF(ISBLANK('ARAT - Data Entry'!BG55),"",'ARAT - Data Entry'!BG55)</f>
        <v/>
      </c>
      <c r="CW57" s="290" t="str">
        <f>IF(ISBLANK('ARAT - Data Entry'!BI55),"",'ARAT - Data Entry'!BI55)</f>
        <v/>
      </c>
      <c r="CX57" s="290" t="str">
        <f>IF(ISBLANK('ARAT - Data Entry'!BJ55),"",'ARAT - Data Entry'!BJ55)</f>
        <v/>
      </c>
      <c r="CY57" s="290" t="str">
        <f>IF(ISBLANK('ARAT - Data Entry'!BL55),"",'ARAT - Data Entry'!BL55)</f>
        <v/>
      </c>
      <c r="CZ57" s="290" t="str">
        <f>IF(ISBLANK('ARAT - Data Entry'!BM55),"",'ARAT - Data Entry'!BM55)</f>
        <v/>
      </c>
      <c r="DA57" s="290" t="str">
        <f>IF(ISBLANK('ARAT - Data Entry'!BO55),"",'ARAT - Data Entry'!BO55)</f>
        <v/>
      </c>
      <c r="DB57" s="290" t="str">
        <f>IF(ISBLANK('ARAT - Data Entry'!BP55),"",'ARAT - Data Entry'!BP55)</f>
        <v/>
      </c>
      <c r="DC57" s="290" t="str">
        <f>IF(ISBLANK('ARAT - Data Entry'!BR55),"",'ARAT - Data Entry'!BR55)</f>
        <v/>
      </c>
      <c r="DD57" s="290" t="str">
        <f>IF(ISBLANK('ARAT - Data Entry'!BS55),"",'ARAT - Data Entry'!BS55)</f>
        <v/>
      </c>
      <c r="DE57" s="290" t="str">
        <f>IF(ISBLANK('ARAT - Data Entry'!BU55),"",'ARAT - Data Entry'!BU55)</f>
        <v/>
      </c>
      <c r="DF57" s="290" t="str">
        <f>IF(ISBLANK('ARAT - Data Entry'!BV55),"",'ARAT - Data Entry'!BV55)</f>
        <v/>
      </c>
      <c r="DG57" s="290" t="str">
        <f>IF(ISBLANK('ARAT - Data Entry'!CZ55),"",'ARAT - Data Entry'!CZ55)</f>
        <v/>
      </c>
    </row>
    <row r="58" spans="1:111" x14ac:dyDescent="0.25">
      <c r="A58" s="312" t="str">
        <f>IF(ISBLANK('ARAT - Data Entry'!A56),"",'ARAT - Data Entry'!A56)</f>
        <v/>
      </c>
      <c r="B58" s="312" t="str">
        <f>IF(ISBLANK('ARAT - Data Entry'!C56),"",'ARAT - Data Entry'!C56)</f>
        <v/>
      </c>
      <c r="C58" s="357" t="str">
        <f>IF(ISBLANK('ARAT - Data Entry'!D56),"",'ARAT - Data Entry'!D56)</f>
        <v/>
      </c>
      <c r="D58" s="357" t="str">
        <f>IF(ISBLANK('ARAT - Data Entry'!E56),"",'ARAT - Data Entry'!E56)</f>
        <v/>
      </c>
      <c r="E58" s="357" t="str">
        <f>IF(ISBLANK('ARAT - Data Entry'!F56),"",'ARAT - Data Entry'!F56)</f>
        <v/>
      </c>
      <c r="F58" s="357" t="str">
        <f>IF(ISBLANK('ARAT - Data Entry'!G56),"",'ARAT - Data Entry'!G56)</f>
        <v/>
      </c>
      <c r="G58" s="357" t="str">
        <f>IF(ISBLANK('ARAT - Data Entry'!H56),"",'ARAT - Data Entry'!H56)</f>
        <v/>
      </c>
      <c r="H58" s="357" t="str">
        <f>IF(ISBLANK('ARAT - Data Entry'!I56),"",'ARAT - Data Entry'!I56)</f>
        <v/>
      </c>
      <c r="I58" s="357" t="str">
        <f>IF(ISBLANK('ARAT - Data Entry'!J56),"",'ARAT - Data Entry'!J56)</f>
        <v/>
      </c>
      <c r="J58" s="357" t="str">
        <f>IF(ISBLANK('ARAT - Data Entry'!K56),"",'ARAT - Data Entry'!K56)</f>
        <v/>
      </c>
      <c r="K58" s="312" t="str">
        <f>IF(ISBLANK('ARAT - Data Entry'!L56),"",'ARAT - Data Entry'!L56)</f>
        <v/>
      </c>
      <c r="L58" s="312" t="str">
        <f>IF(ISBLANK('ARAT - Data Entry'!M56),"",'ARAT - Data Entry'!M56)</f>
        <v/>
      </c>
      <c r="M58" s="312" t="str">
        <f>IF(ISBLANK('ARAT - Data Entry'!N56),"",'ARAT - Data Entry'!N56)</f>
        <v/>
      </c>
      <c r="N58" s="312" t="str">
        <f>IF(ISBLANK('ARAT - Data Entry'!R56),"",'ARAT - Data Entry'!R56)</f>
        <v/>
      </c>
      <c r="O58" s="312" t="str">
        <f>IF(ISBLANK('ARAT - Data Entry'!T56),"",'ARAT - Data Entry'!T56)</f>
        <v/>
      </c>
      <c r="P58" s="298"/>
      <c r="Q58" s="4" t="str">
        <f t="shared" si="0"/>
        <v>No Improved Water Point/System</v>
      </c>
      <c r="R58" s="4" t="str">
        <f t="shared" si="6"/>
        <v>No Improved Water Point/System</v>
      </c>
      <c r="S58" s="5" t="str">
        <f t="shared" si="12"/>
        <v>No Improved Water Point/System</v>
      </c>
      <c r="T58" s="4" t="str">
        <f t="shared" si="13"/>
        <v>New Construction Needed</v>
      </c>
      <c r="U58" s="15">
        <f t="shared" si="7"/>
        <v>0</v>
      </c>
      <c r="V58" s="284"/>
      <c r="W58" s="291" t="str">
        <f t="shared" si="14"/>
        <v>New Construction Needed</v>
      </c>
      <c r="X58" s="292" t="str">
        <f t="shared" si="8"/>
        <v xml:space="preserve"> </v>
      </c>
      <c r="Y58" s="292" t="str">
        <f t="shared" si="9"/>
        <v>Plan For Investment and Construction</v>
      </c>
      <c r="Z58" s="285"/>
      <c r="AA58" s="290" t="str">
        <f t="shared" si="15"/>
        <v xml:space="preserve"> </v>
      </c>
      <c r="AB58" s="290" t="str">
        <f t="shared" si="16"/>
        <v xml:space="preserve"> </v>
      </c>
      <c r="AC58" s="290" t="str">
        <f t="shared" si="17"/>
        <v xml:space="preserve"> </v>
      </c>
      <c r="AD58" s="290" t="str">
        <f t="shared" si="18"/>
        <v xml:space="preserve"> </v>
      </c>
      <c r="AE58" s="290" t="str">
        <f t="shared" si="19"/>
        <v xml:space="preserve"> </v>
      </c>
      <c r="AF58" s="290" t="str">
        <f>IF(CG58=1,'ARAT - Reference Sheet'!$C$11 -(A58-CH58)," ")</f>
        <v xml:space="preserve"> </v>
      </c>
      <c r="AG58" s="290" t="str">
        <f>IF(CI58=1,'ARAT - Reference Sheet'!$C$12-(A58-CJ58)," ")</f>
        <v xml:space="preserve"> </v>
      </c>
      <c r="AH58" s="290" t="str">
        <f>IF(CK58=1,'ARAT - Reference Sheet'!$C$13-(A58-CL58)," ")</f>
        <v xml:space="preserve"> </v>
      </c>
      <c r="AI58" s="290" t="str">
        <f>IF(CM58=1,'ARAT - Reference Sheet'!$C$14-(A58-CN58)," ")</f>
        <v xml:space="preserve"> </v>
      </c>
      <c r="AJ58" s="290" t="str">
        <f>IF(CO58=1,'ARAT - Reference Sheet'!$C$15-(A58-CP58)," ")</f>
        <v xml:space="preserve"> </v>
      </c>
      <c r="AK58" s="290" t="str">
        <f>IF(CQ58=1,'ARAT - Reference Sheet'!$C$16-(A58-CR58)," ")</f>
        <v xml:space="preserve"> </v>
      </c>
      <c r="AL58" s="290" t="str">
        <f>IF(CS58=1,'ARAT - Reference Sheet'!$C$17-(A58-CT58)," ")</f>
        <v xml:space="preserve"> </v>
      </c>
      <c r="AM58" s="290" t="str">
        <f>IF(CU58=1,'ARAT - Reference Sheet'!$C$18-(A58-CV58)," ")</f>
        <v xml:space="preserve"> </v>
      </c>
      <c r="AN58" s="290" t="str">
        <f>IF(CW58=1,'ARAT - Reference Sheet'!$C$19-(A58-CX58)," ")</f>
        <v xml:space="preserve"> </v>
      </c>
      <c r="AO58" s="290" t="str">
        <f>IF(CY58=1,'ARAT - Reference Sheet'!$C$20-(A58-CZ58)," ")</f>
        <v xml:space="preserve"> </v>
      </c>
      <c r="AP58" s="290" t="str">
        <f>IF(DA58=1,'ARAT - Reference Sheet'!$C$21-(A58-DB58)," ")</f>
        <v xml:space="preserve"> </v>
      </c>
      <c r="AQ58" s="290" t="str">
        <f>IF(DC58=1,'ARAT - Reference Sheet'!$C$22-(A58-DD58)," ")</f>
        <v xml:space="preserve"> </v>
      </c>
      <c r="AR58" s="290" t="str">
        <f>IF(DE58=1,'ARAT - Reference Sheet'!$C$23-(A58-DF58)," ")</f>
        <v xml:space="preserve"> </v>
      </c>
      <c r="AS58" s="288"/>
      <c r="AT58" s="313" t="str">
        <f>IF(ISBLANK('ARAT - Data Entry'!X56),"",'ARAT - Data Entry'!X56)</f>
        <v/>
      </c>
      <c r="AU58" s="313" t="str">
        <f>IF(ISBLANK('ARAT - Data Entry'!AA56),"",'ARAT - Data Entry'!AA56)</f>
        <v/>
      </c>
      <c r="AV58" s="313" t="str">
        <f>IF(ISBLANK('ARAT - Data Entry'!AD56),"",'ARAT - Data Entry'!AD56)</f>
        <v/>
      </c>
      <c r="AW58" s="313" t="str">
        <f>IF(ISBLANK('ARAT - Data Entry'!AG56),"",'ARAT - Data Entry'!AG56)</f>
        <v/>
      </c>
      <c r="AX58" s="313" t="str">
        <f>IF(ISBLANK('ARAT - Data Entry'!AJ56),"",'ARAT - Data Entry'!AJ56)</f>
        <v/>
      </c>
      <c r="AY58" s="313" t="str">
        <f>IF(ISBLANK('ARAT - Data Entry'!AM56),"",'ARAT - Data Entry'!AM56)</f>
        <v/>
      </c>
      <c r="AZ58" s="313" t="str">
        <f>IF(ISBLANK('ARAT - Data Entry'!AP56),"",'ARAT - Data Entry'!AP56)</f>
        <v/>
      </c>
      <c r="BA58" s="313" t="str">
        <f>IF(ISBLANK('ARAT - Data Entry'!AS56),"",'ARAT - Data Entry'!AS56)</f>
        <v/>
      </c>
      <c r="BB58" s="313" t="str">
        <f>IF(ISBLANK('ARAT - Data Entry'!AV56),"",'ARAT - Data Entry'!AV56)</f>
        <v/>
      </c>
      <c r="BC58" s="313" t="str">
        <f>IF(ISBLANK('ARAT - Data Entry'!AY56),"",'ARAT - Data Entry'!AY56)</f>
        <v/>
      </c>
      <c r="BD58" s="313" t="str">
        <f>IF(ISBLANK('ARAT - Data Entry'!BB56),"",'ARAT - Data Entry'!BB56)</f>
        <v/>
      </c>
      <c r="BE58" s="313" t="str">
        <f>IF(ISBLANK('ARAT - Data Entry'!BE56),"",'ARAT - Data Entry'!BE56)</f>
        <v/>
      </c>
      <c r="BF58" s="313" t="str">
        <f>IF(ISBLANK('ARAT - Data Entry'!BF56),"",'ARAT - Data Entry'!BF56)</f>
        <v/>
      </c>
      <c r="BG58" s="313" t="str">
        <f>IF(ISBLANK('ARAT - Data Entry'!BK56),"",'ARAT - Data Entry'!BK56)</f>
        <v/>
      </c>
      <c r="BH58" s="313" t="str">
        <f>IF(ISBLANK('ARAT - Data Entry'!BL56),"",'ARAT - Data Entry'!BL56)</f>
        <v/>
      </c>
      <c r="BI58" s="313" t="str">
        <f>IF(ISBLANK('ARAT - Data Entry'!BQ56),"",'ARAT - Data Entry'!BQ56)</f>
        <v/>
      </c>
      <c r="BJ58" s="313" t="str">
        <f>IF(ISBLANK('ARAT - Data Entry'!BR56),"",'ARAT - Data Entry'!BR56)</f>
        <v/>
      </c>
      <c r="BK58" s="313" t="str">
        <f>IF(ISBLANK('ARAT - Data Entry'!BW56),"",'ARAT - Data Entry'!BW56)</f>
        <v/>
      </c>
      <c r="BL58" s="313" t="str">
        <f>IF(ISBLANK('ARAT - Data Entry'!DB56),"",'ARAT - Data Entry'!DB56)</f>
        <v/>
      </c>
      <c r="BM58" s="296"/>
      <c r="BN58" s="290">
        <f>'ARAT - Data Entry'!P56</f>
        <v>0</v>
      </c>
      <c r="BO58" s="290">
        <f>'ARAT - Data Entry'!Q56</f>
        <v>0</v>
      </c>
      <c r="BP58" s="290">
        <f>'ARAT - Data Entry'!S56</f>
        <v>0</v>
      </c>
      <c r="BQ58" s="290">
        <f>'ARAT - Data Entry'!CG56</f>
        <v>0</v>
      </c>
      <c r="BR58" s="290">
        <f>'ARAT - Data Entry'!CU56</f>
        <v>0</v>
      </c>
      <c r="BS58" s="290">
        <f>'ARAT - Data Entry'!CY56</f>
        <v>0</v>
      </c>
      <c r="BT58" s="290">
        <f>'ARAT - Data Entry'!DA56</f>
        <v>0</v>
      </c>
      <c r="BU58" s="290">
        <f t="shared" si="11"/>
        <v>0</v>
      </c>
      <c r="BV58" s="288"/>
      <c r="BW58" s="290" t="str">
        <f>IF(ISBLANK('ARAT - Data Entry'!V56),"",'ARAT - Data Entry'!V56)</f>
        <v/>
      </c>
      <c r="BX58" s="290" t="str">
        <f>IF(ISBLANK('ARAT - Data Entry'!W56),"",'ARAT - Data Entry'!W56)</f>
        <v/>
      </c>
      <c r="BY58" s="290" t="str">
        <f>IF(ISBLANK('ARAT - Data Entry'!Y56),"",'ARAT - Data Entry'!Y56)</f>
        <v/>
      </c>
      <c r="BZ58" s="290" t="str">
        <f>IF(ISBLANK('ARAT - Data Entry'!Z56),"",'ARAT - Data Entry'!Z56)</f>
        <v/>
      </c>
      <c r="CA58" s="290" t="str">
        <f>IF(ISBLANK('ARAT - Data Entry'!AB56),"",'ARAT - Data Entry'!AB56)</f>
        <v/>
      </c>
      <c r="CB58" s="290" t="str">
        <f>IF(ISBLANK('ARAT - Data Entry'!AC56),"",'ARAT - Data Entry'!AC56)</f>
        <v/>
      </c>
      <c r="CC58" s="290" t="str">
        <f>IF(ISBLANK('ARAT - Data Entry'!AE56),"",'ARAT - Data Entry'!AE56)</f>
        <v/>
      </c>
      <c r="CD58" s="290" t="str">
        <f>IF(ISBLANK('ARAT - Data Entry'!AF56),"",'ARAT - Data Entry'!AF56)</f>
        <v/>
      </c>
      <c r="CE58" s="290" t="str">
        <f>IF(ISBLANK('ARAT - Data Entry'!AH56),"",'ARAT - Data Entry'!AH56)</f>
        <v/>
      </c>
      <c r="CF58" s="290" t="str">
        <f>IF(ISBLANK('ARAT - Data Entry'!AI56),"",'ARAT - Data Entry'!AI56)</f>
        <v/>
      </c>
      <c r="CG58" s="290" t="str">
        <f>IF(ISBLANK('ARAT - Data Entry'!AK56),"",'ARAT - Data Entry'!AK56)</f>
        <v/>
      </c>
      <c r="CH58" s="290" t="str">
        <f>IF(ISBLANK('ARAT - Data Entry'!AL56),"",'ARAT - Data Entry'!AL56)</f>
        <v/>
      </c>
      <c r="CI58" s="290" t="str">
        <f>IF(ISBLANK('ARAT - Data Entry'!AN56),"",'ARAT - Data Entry'!AN56)</f>
        <v/>
      </c>
      <c r="CJ58" s="290" t="str">
        <f>IF(ISBLANK('ARAT - Data Entry'!AO56),"",'ARAT - Data Entry'!AO56)</f>
        <v/>
      </c>
      <c r="CK58" s="290" t="str">
        <f>IF(ISBLANK('ARAT - Data Entry'!AQ56),"",'ARAT - Data Entry'!AQ56)</f>
        <v/>
      </c>
      <c r="CL58" s="290" t="str">
        <f>IF(ISBLANK('ARAT - Data Entry'!AR56),"",'ARAT - Data Entry'!AR56)</f>
        <v/>
      </c>
      <c r="CM58" s="290" t="str">
        <f>IF(ISBLANK('ARAT - Data Entry'!AT56),"",'ARAT - Data Entry'!AT56)</f>
        <v/>
      </c>
      <c r="CN58" s="290" t="str">
        <f>IF(ISBLANK('ARAT - Data Entry'!AU56),"",'ARAT - Data Entry'!AU56)</f>
        <v/>
      </c>
      <c r="CO58" s="290" t="str">
        <f>IF(ISBLANK('ARAT - Data Entry'!AW56),"",'ARAT - Data Entry'!AW56)</f>
        <v/>
      </c>
      <c r="CP58" s="290" t="str">
        <f>IF(ISBLANK('ARAT - Data Entry'!AX56),"",'ARAT - Data Entry'!AX56)</f>
        <v/>
      </c>
      <c r="CQ58" s="290" t="str">
        <f>IF(ISBLANK('ARAT - Data Entry'!AZ56),"",'ARAT - Data Entry'!AZ56)</f>
        <v/>
      </c>
      <c r="CR58" s="290" t="str">
        <f>IF(ISBLANK('ARAT - Data Entry'!BA56),"",'ARAT - Data Entry'!BA56)</f>
        <v/>
      </c>
      <c r="CS58" s="290" t="str">
        <f>IF(ISBLANK('ARAT - Data Entry'!BC56),"",'ARAT - Data Entry'!BC56)</f>
        <v/>
      </c>
      <c r="CT58" s="290" t="str">
        <f>IF(ISBLANK('ARAT - Data Entry'!BD56),"",'ARAT - Data Entry'!BD56)</f>
        <v/>
      </c>
      <c r="CU58" s="290" t="str">
        <f>IF(ISBLANK('ARAT - Data Entry'!BF56),"",'ARAT - Data Entry'!BF56)</f>
        <v/>
      </c>
      <c r="CV58" s="290" t="str">
        <f>IF(ISBLANK('ARAT - Data Entry'!BG56),"",'ARAT - Data Entry'!BG56)</f>
        <v/>
      </c>
      <c r="CW58" s="290" t="str">
        <f>IF(ISBLANK('ARAT - Data Entry'!BI56),"",'ARAT - Data Entry'!BI56)</f>
        <v/>
      </c>
      <c r="CX58" s="290" t="str">
        <f>IF(ISBLANK('ARAT - Data Entry'!BJ56),"",'ARAT - Data Entry'!BJ56)</f>
        <v/>
      </c>
      <c r="CY58" s="290" t="str">
        <f>IF(ISBLANK('ARAT - Data Entry'!BL56),"",'ARAT - Data Entry'!BL56)</f>
        <v/>
      </c>
      <c r="CZ58" s="290" t="str">
        <f>IF(ISBLANK('ARAT - Data Entry'!BM56),"",'ARAT - Data Entry'!BM56)</f>
        <v/>
      </c>
      <c r="DA58" s="290" t="str">
        <f>IF(ISBLANK('ARAT - Data Entry'!BO56),"",'ARAT - Data Entry'!BO56)</f>
        <v/>
      </c>
      <c r="DB58" s="290" t="str">
        <f>IF(ISBLANK('ARAT - Data Entry'!BP56),"",'ARAT - Data Entry'!BP56)</f>
        <v/>
      </c>
      <c r="DC58" s="290" t="str">
        <f>IF(ISBLANK('ARAT - Data Entry'!BR56),"",'ARAT - Data Entry'!BR56)</f>
        <v/>
      </c>
      <c r="DD58" s="290" t="str">
        <f>IF(ISBLANK('ARAT - Data Entry'!BS56),"",'ARAT - Data Entry'!BS56)</f>
        <v/>
      </c>
      <c r="DE58" s="290" t="str">
        <f>IF(ISBLANK('ARAT - Data Entry'!BU56),"",'ARAT - Data Entry'!BU56)</f>
        <v/>
      </c>
      <c r="DF58" s="290" t="str">
        <f>IF(ISBLANK('ARAT - Data Entry'!BV56),"",'ARAT - Data Entry'!BV56)</f>
        <v/>
      </c>
      <c r="DG58" s="290" t="str">
        <f>IF(ISBLANK('ARAT - Data Entry'!CZ56),"",'ARAT - Data Entry'!CZ56)</f>
        <v/>
      </c>
    </row>
    <row r="59" spans="1:111" x14ac:dyDescent="0.25">
      <c r="A59" s="312" t="str">
        <f>IF(ISBLANK('ARAT - Data Entry'!A57),"",'ARAT - Data Entry'!A57)</f>
        <v/>
      </c>
      <c r="B59" s="312" t="str">
        <f>IF(ISBLANK('ARAT - Data Entry'!C57),"",'ARAT - Data Entry'!C57)</f>
        <v/>
      </c>
      <c r="C59" s="357" t="str">
        <f>IF(ISBLANK('ARAT - Data Entry'!D57),"",'ARAT - Data Entry'!D57)</f>
        <v/>
      </c>
      <c r="D59" s="357" t="str">
        <f>IF(ISBLANK('ARAT - Data Entry'!E57),"",'ARAT - Data Entry'!E57)</f>
        <v/>
      </c>
      <c r="E59" s="357" t="str">
        <f>IF(ISBLANK('ARAT - Data Entry'!F57),"",'ARAT - Data Entry'!F57)</f>
        <v/>
      </c>
      <c r="F59" s="357" t="str">
        <f>IF(ISBLANK('ARAT - Data Entry'!G57),"",'ARAT - Data Entry'!G57)</f>
        <v/>
      </c>
      <c r="G59" s="357" t="str">
        <f>IF(ISBLANK('ARAT - Data Entry'!H57),"",'ARAT - Data Entry'!H57)</f>
        <v/>
      </c>
      <c r="H59" s="357" t="str">
        <f>IF(ISBLANK('ARAT - Data Entry'!I57),"",'ARAT - Data Entry'!I57)</f>
        <v/>
      </c>
      <c r="I59" s="357" t="str">
        <f>IF(ISBLANK('ARAT - Data Entry'!J57),"",'ARAT - Data Entry'!J57)</f>
        <v/>
      </c>
      <c r="J59" s="357" t="str">
        <f>IF(ISBLANK('ARAT - Data Entry'!K57),"",'ARAT - Data Entry'!K57)</f>
        <v/>
      </c>
      <c r="K59" s="312" t="str">
        <f>IF(ISBLANK('ARAT - Data Entry'!L57),"",'ARAT - Data Entry'!L57)</f>
        <v/>
      </c>
      <c r="L59" s="312" t="str">
        <f>IF(ISBLANK('ARAT - Data Entry'!M57),"",'ARAT - Data Entry'!M57)</f>
        <v/>
      </c>
      <c r="M59" s="312" t="str">
        <f>IF(ISBLANK('ARAT - Data Entry'!N57),"",'ARAT - Data Entry'!N57)</f>
        <v/>
      </c>
      <c r="N59" s="312" t="str">
        <f>IF(ISBLANK('ARAT - Data Entry'!R57),"",'ARAT - Data Entry'!R57)</f>
        <v/>
      </c>
      <c r="O59" s="312" t="str">
        <f>IF(ISBLANK('ARAT - Data Entry'!T57),"",'ARAT - Data Entry'!T57)</f>
        <v/>
      </c>
      <c r="P59" s="298"/>
      <c r="Q59" s="4" t="str">
        <f t="shared" si="0"/>
        <v>No Improved Water Point/System</v>
      </c>
      <c r="R59" s="4" t="str">
        <f t="shared" si="6"/>
        <v>No Improved Water Point/System</v>
      </c>
      <c r="S59" s="5" t="str">
        <f t="shared" si="12"/>
        <v>No Improved Water Point/System</v>
      </c>
      <c r="T59" s="4" t="str">
        <f t="shared" si="13"/>
        <v>New Construction Needed</v>
      </c>
      <c r="U59" s="15">
        <f t="shared" si="7"/>
        <v>0</v>
      </c>
      <c r="V59" s="284"/>
      <c r="W59" s="291" t="str">
        <f t="shared" si="14"/>
        <v>New Construction Needed</v>
      </c>
      <c r="X59" s="292" t="str">
        <f t="shared" si="8"/>
        <v xml:space="preserve"> </v>
      </c>
      <c r="Y59" s="292" t="str">
        <f t="shared" si="9"/>
        <v>Plan For Investment and Construction</v>
      </c>
      <c r="Z59" s="285"/>
      <c r="AA59" s="290" t="str">
        <f t="shared" si="15"/>
        <v xml:space="preserve"> </v>
      </c>
      <c r="AB59" s="290" t="str">
        <f t="shared" si="16"/>
        <v xml:space="preserve"> </v>
      </c>
      <c r="AC59" s="290" t="str">
        <f t="shared" si="17"/>
        <v xml:space="preserve"> </v>
      </c>
      <c r="AD59" s="290" t="str">
        <f t="shared" si="18"/>
        <v xml:space="preserve"> </v>
      </c>
      <c r="AE59" s="290" t="str">
        <f t="shared" si="19"/>
        <v xml:space="preserve"> </v>
      </c>
      <c r="AF59" s="290" t="str">
        <f>IF(CG59=1,'ARAT - Reference Sheet'!$C$11 -(A59-CH59)," ")</f>
        <v xml:space="preserve"> </v>
      </c>
      <c r="AG59" s="290" t="str">
        <f>IF(CI59=1,'ARAT - Reference Sheet'!$C$12-(A59-CJ59)," ")</f>
        <v xml:space="preserve"> </v>
      </c>
      <c r="AH59" s="290" t="str">
        <f>IF(CK59=1,'ARAT - Reference Sheet'!$C$13-(A59-CL59)," ")</f>
        <v xml:space="preserve"> </v>
      </c>
      <c r="AI59" s="290" t="str">
        <f>IF(CM59=1,'ARAT - Reference Sheet'!$C$14-(A59-CN59)," ")</f>
        <v xml:space="preserve"> </v>
      </c>
      <c r="AJ59" s="290" t="str">
        <f>IF(CO59=1,'ARAT - Reference Sheet'!$C$15-(A59-CP59)," ")</f>
        <v xml:space="preserve"> </v>
      </c>
      <c r="AK59" s="290" t="str">
        <f>IF(CQ59=1,'ARAT - Reference Sheet'!$C$16-(A59-CR59)," ")</f>
        <v xml:space="preserve"> </v>
      </c>
      <c r="AL59" s="290" t="str">
        <f>IF(CS59=1,'ARAT - Reference Sheet'!$C$17-(A59-CT59)," ")</f>
        <v xml:space="preserve"> </v>
      </c>
      <c r="AM59" s="290" t="str">
        <f>IF(CU59=1,'ARAT - Reference Sheet'!$C$18-(A59-CV59)," ")</f>
        <v xml:space="preserve"> </v>
      </c>
      <c r="AN59" s="290" t="str">
        <f>IF(CW59=1,'ARAT - Reference Sheet'!$C$19-(A59-CX59)," ")</f>
        <v xml:space="preserve"> </v>
      </c>
      <c r="AO59" s="290" t="str">
        <f>IF(CY59=1,'ARAT - Reference Sheet'!$C$20-(A59-CZ59)," ")</f>
        <v xml:space="preserve"> </v>
      </c>
      <c r="AP59" s="290" t="str">
        <f>IF(DA59=1,'ARAT - Reference Sheet'!$C$21-(A59-DB59)," ")</f>
        <v xml:space="preserve"> </v>
      </c>
      <c r="AQ59" s="290" t="str">
        <f>IF(DC59=1,'ARAT - Reference Sheet'!$C$22-(A59-DD59)," ")</f>
        <v xml:space="preserve"> </v>
      </c>
      <c r="AR59" s="290" t="str">
        <f>IF(DE59=1,'ARAT - Reference Sheet'!$C$23-(A59-DF59)," ")</f>
        <v xml:space="preserve"> </v>
      </c>
      <c r="AS59" s="288"/>
      <c r="AT59" s="313" t="str">
        <f>IF(ISBLANK('ARAT - Data Entry'!X57),"",'ARAT - Data Entry'!X57)</f>
        <v/>
      </c>
      <c r="AU59" s="313" t="str">
        <f>IF(ISBLANK('ARAT - Data Entry'!AA57),"",'ARAT - Data Entry'!AA57)</f>
        <v/>
      </c>
      <c r="AV59" s="313" t="str">
        <f>IF(ISBLANK('ARAT - Data Entry'!AD57),"",'ARAT - Data Entry'!AD57)</f>
        <v/>
      </c>
      <c r="AW59" s="313" t="str">
        <f>IF(ISBLANK('ARAT - Data Entry'!AG57),"",'ARAT - Data Entry'!AG57)</f>
        <v/>
      </c>
      <c r="AX59" s="313" t="str">
        <f>IF(ISBLANK('ARAT - Data Entry'!AJ57),"",'ARAT - Data Entry'!AJ57)</f>
        <v/>
      </c>
      <c r="AY59" s="313" t="str">
        <f>IF(ISBLANK('ARAT - Data Entry'!AM57),"",'ARAT - Data Entry'!AM57)</f>
        <v/>
      </c>
      <c r="AZ59" s="313" t="str">
        <f>IF(ISBLANK('ARAT - Data Entry'!AP57),"",'ARAT - Data Entry'!AP57)</f>
        <v/>
      </c>
      <c r="BA59" s="313" t="str">
        <f>IF(ISBLANK('ARAT - Data Entry'!AS57),"",'ARAT - Data Entry'!AS57)</f>
        <v/>
      </c>
      <c r="BB59" s="313" t="str">
        <f>IF(ISBLANK('ARAT - Data Entry'!AV57),"",'ARAT - Data Entry'!AV57)</f>
        <v/>
      </c>
      <c r="BC59" s="313" t="str">
        <f>IF(ISBLANK('ARAT - Data Entry'!AY57),"",'ARAT - Data Entry'!AY57)</f>
        <v/>
      </c>
      <c r="BD59" s="313" t="str">
        <f>IF(ISBLANK('ARAT - Data Entry'!BB57),"",'ARAT - Data Entry'!BB57)</f>
        <v/>
      </c>
      <c r="BE59" s="313" t="str">
        <f>IF(ISBLANK('ARAT - Data Entry'!BE57),"",'ARAT - Data Entry'!BE57)</f>
        <v/>
      </c>
      <c r="BF59" s="313" t="str">
        <f>IF(ISBLANK('ARAT - Data Entry'!BF57),"",'ARAT - Data Entry'!BF57)</f>
        <v/>
      </c>
      <c r="BG59" s="313" t="str">
        <f>IF(ISBLANK('ARAT - Data Entry'!BK57),"",'ARAT - Data Entry'!BK57)</f>
        <v/>
      </c>
      <c r="BH59" s="313" t="str">
        <f>IF(ISBLANK('ARAT - Data Entry'!BL57),"",'ARAT - Data Entry'!BL57)</f>
        <v/>
      </c>
      <c r="BI59" s="313" t="str">
        <f>IF(ISBLANK('ARAT - Data Entry'!BQ57),"",'ARAT - Data Entry'!BQ57)</f>
        <v/>
      </c>
      <c r="BJ59" s="313" t="str">
        <f>IF(ISBLANK('ARAT - Data Entry'!BR57),"",'ARAT - Data Entry'!BR57)</f>
        <v/>
      </c>
      <c r="BK59" s="313" t="str">
        <f>IF(ISBLANK('ARAT - Data Entry'!BW57),"",'ARAT - Data Entry'!BW57)</f>
        <v/>
      </c>
      <c r="BL59" s="313" t="str">
        <f>IF(ISBLANK('ARAT - Data Entry'!DB57),"",'ARAT - Data Entry'!DB57)</f>
        <v/>
      </c>
      <c r="BM59" s="296"/>
      <c r="BN59" s="290">
        <f>'ARAT - Data Entry'!P57</f>
        <v>0</v>
      </c>
      <c r="BO59" s="290">
        <f>'ARAT - Data Entry'!Q57</f>
        <v>0</v>
      </c>
      <c r="BP59" s="290">
        <f>'ARAT - Data Entry'!S57</f>
        <v>0</v>
      </c>
      <c r="BQ59" s="290">
        <f>'ARAT - Data Entry'!CG57</f>
        <v>0</v>
      </c>
      <c r="BR59" s="290">
        <f>'ARAT - Data Entry'!CU57</f>
        <v>0</v>
      </c>
      <c r="BS59" s="290">
        <f>'ARAT - Data Entry'!CY57</f>
        <v>0</v>
      </c>
      <c r="BT59" s="290">
        <f>'ARAT - Data Entry'!DA57</f>
        <v>0</v>
      </c>
      <c r="BU59" s="290">
        <f t="shared" si="11"/>
        <v>0</v>
      </c>
      <c r="BV59" s="288"/>
      <c r="BW59" s="290" t="str">
        <f>IF(ISBLANK('ARAT - Data Entry'!V57),"",'ARAT - Data Entry'!V57)</f>
        <v/>
      </c>
      <c r="BX59" s="290" t="str">
        <f>IF(ISBLANK('ARAT - Data Entry'!W57),"",'ARAT - Data Entry'!W57)</f>
        <v/>
      </c>
      <c r="BY59" s="290" t="str">
        <f>IF(ISBLANK('ARAT - Data Entry'!Y57),"",'ARAT - Data Entry'!Y57)</f>
        <v/>
      </c>
      <c r="BZ59" s="290" t="str">
        <f>IF(ISBLANK('ARAT - Data Entry'!Z57),"",'ARAT - Data Entry'!Z57)</f>
        <v/>
      </c>
      <c r="CA59" s="290" t="str">
        <f>IF(ISBLANK('ARAT - Data Entry'!AB57),"",'ARAT - Data Entry'!AB57)</f>
        <v/>
      </c>
      <c r="CB59" s="290" t="str">
        <f>IF(ISBLANK('ARAT - Data Entry'!AC57),"",'ARAT - Data Entry'!AC57)</f>
        <v/>
      </c>
      <c r="CC59" s="290" t="str">
        <f>IF(ISBLANK('ARAT - Data Entry'!AE57),"",'ARAT - Data Entry'!AE57)</f>
        <v/>
      </c>
      <c r="CD59" s="290" t="str">
        <f>IF(ISBLANK('ARAT - Data Entry'!AF57),"",'ARAT - Data Entry'!AF57)</f>
        <v/>
      </c>
      <c r="CE59" s="290" t="str">
        <f>IF(ISBLANK('ARAT - Data Entry'!AH57),"",'ARAT - Data Entry'!AH57)</f>
        <v/>
      </c>
      <c r="CF59" s="290" t="str">
        <f>IF(ISBLANK('ARAT - Data Entry'!AI57),"",'ARAT - Data Entry'!AI57)</f>
        <v/>
      </c>
      <c r="CG59" s="290" t="str">
        <f>IF(ISBLANK('ARAT - Data Entry'!AK57),"",'ARAT - Data Entry'!AK57)</f>
        <v/>
      </c>
      <c r="CH59" s="290" t="str">
        <f>IF(ISBLANK('ARAT - Data Entry'!AL57),"",'ARAT - Data Entry'!AL57)</f>
        <v/>
      </c>
      <c r="CI59" s="290" t="str">
        <f>IF(ISBLANK('ARAT - Data Entry'!AN57),"",'ARAT - Data Entry'!AN57)</f>
        <v/>
      </c>
      <c r="CJ59" s="290" t="str">
        <f>IF(ISBLANK('ARAT - Data Entry'!AO57),"",'ARAT - Data Entry'!AO57)</f>
        <v/>
      </c>
      <c r="CK59" s="290" t="str">
        <f>IF(ISBLANK('ARAT - Data Entry'!AQ57),"",'ARAT - Data Entry'!AQ57)</f>
        <v/>
      </c>
      <c r="CL59" s="290" t="str">
        <f>IF(ISBLANK('ARAT - Data Entry'!AR57),"",'ARAT - Data Entry'!AR57)</f>
        <v/>
      </c>
      <c r="CM59" s="290" t="str">
        <f>IF(ISBLANK('ARAT - Data Entry'!AT57),"",'ARAT - Data Entry'!AT57)</f>
        <v/>
      </c>
      <c r="CN59" s="290" t="str">
        <f>IF(ISBLANK('ARAT - Data Entry'!AU57),"",'ARAT - Data Entry'!AU57)</f>
        <v/>
      </c>
      <c r="CO59" s="290" t="str">
        <f>IF(ISBLANK('ARAT - Data Entry'!AW57),"",'ARAT - Data Entry'!AW57)</f>
        <v/>
      </c>
      <c r="CP59" s="290" t="str">
        <f>IF(ISBLANK('ARAT - Data Entry'!AX57),"",'ARAT - Data Entry'!AX57)</f>
        <v/>
      </c>
      <c r="CQ59" s="290" t="str">
        <f>IF(ISBLANK('ARAT - Data Entry'!AZ57),"",'ARAT - Data Entry'!AZ57)</f>
        <v/>
      </c>
      <c r="CR59" s="290" t="str">
        <f>IF(ISBLANK('ARAT - Data Entry'!BA57),"",'ARAT - Data Entry'!BA57)</f>
        <v/>
      </c>
      <c r="CS59" s="290" t="str">
        <f>IF(ISBLANK('ARAT - Data Entry'!BC57),"",'ARAT - Data Entry'!BC57)</f>
        <v/>
      </c>
      <c r="CT59" s="290" t="str">
        <f>IF(ISBLANK('ARAT - Data Entry'!BD57),"",'ARAT - Data Entry'!BD57)</f>
        <v/>
      </c>
      <c r="CU59" s="290" t="str">
        <f>IF(ISBLANK('ARAT - Data Entry'!BF57),"",'ARAT - Data Entry'!BF57)</f>
        <v/>
      </c>
      <c r="CV59" s="290" t="str">
        <f>IF(ISBLANK('ARAT - Data Entry'!BG57),"",'ARAT - Data Entry'!BG57)</f>
        <v/>
      </c>
      <c r="CW59" s="290" t="str">
        <f>IF(ISBLANK('ARAT - Data Entry'!BI57),"",'ARAT - Data Entry'!BI57)</f>
        <v/>
      </c>
      <c r="CX59" s="290" t="str">
        <f>IF(ISBLANK('ARAT - Data Entry'!BJ57),"",'ARAT - Data Entry'!BJ57)</f>
        <v/>
      </c>
      <c r="CY59" s="290" t="str">
        <f>IF(ISBLANK('ARAT - Data Entry'!BL57),"",'ARAT - Data Entry'!BL57)</f>
        <v/>
      </c>
      <c r="CZ59" s="290" t="str">
        <f>IF(ISBLANK('ARAT - Data Entry'!BM57),"",'ARAT - Data Entry'!BM57)</f>
        <v/>
      </c>
      <c r="DA59" s="290" t="str">
        <f>IF(ISBLANK('ARAT - Data Entry'!BO57),"",'ARAT - Data Entry'!BO57)</f>
        <v/>
      </c>
      <c r="DB59" s="290" t="str">
        <f>IF(ISBLANK('ARAT - Data Entry'!BP57),"",'ARAT - Data Entry'!BP57)</f>
        <v/>
      </c>
      <c r="DC59" s="290" t="str">
        <f>IF(ISBLANK('ARAT - Data Entry'!BR57),"",'ARAT - Data Entry'!BR57)</f>
        <v/>
      </c>
      <c r="DD59" s="290" t="str">
        <f>IF(ISBLANK('ARAT - Data Entry'!BS57),"",'ARAT - Data Entry'!BS57)</f>
        <v/>
      </c>
      <c r="DE59" s="290" t="str">
        <f>IF(ISBLANK('ARAT - Data Entry'!BU57),"",'ARAT - Data Entry'!BU57)</f>
        <v/>
      </c>
      <c r="DF59" s="290" t="str">
        <f>IF(ISBLANK('ARAT - Data Entry'!BV57),"",'ARAT - Data Entry'!BV57)</f>
        <v/>
      </c>
      <c r="DG59" s="290" t="str">
        <f>IF(ISBLANK('ARAT - Data Entry'!CZ57),"",'ARAT - Data Entry'!CZ57)</f>
        <v/>
      </c>
    </row>
    <row r="60" spans="1:111" x14ac:dyDescent="0.25">
      <c r="A60" s="312" t="str">
        <f>IF(ISBLANK('ARAT - Data Entry'!A58),"",'ARAT - Data Entry'!A58)</f>
        <v/>
      </c>
      <c r="B60" s="312" t="str">
        <f>IF(ISBLANK('ARAT - Data Entry'!C58),"",'ARAT - Data Entry'!C58)</f>
        <v/>
      </c>
      <c r="C60" s="357" t="str">
        <f>IF(ISBLANK('ARAT - Data Entry'!D58),"",'ARAT - Data Entry'!D58)</f>
        <v/>
      </c>
      <c r="D60" s="357" t="str">
        <f>IF(ISBLANK('ARAT - Data Entry'!E58),"",'ARAT - Data Entry'!E58)</f>
        <v/>
      </c>
      <c r="E60" s="357" t="str">
        <f>IF(ISBLANK('ARAT - Data Entry'!F58),"",'ARAT - Data Entry'!F58)</f>
        <v/>
      </c>
      <c r="F60" s="357" t="str">
        <f>IF(ISBLANK('ARAT - Data Entry'!G58),"",'ARAT - Data Entry'!G58)</f>
        <v/>
      </c>
      <c r="G60" s="357" t="str">
        <f>IF(ISBLANK('ARAT - Data Entry'!H58),"",'ARAT - Data Entry'!H58)</f>
        <v/>
      </c>
      <c r="H60" s="357" t="str">
        <f>IF(ISBLANK('ARAT - Data Entry'!I58),"",'ARAT - Data Entry'!I58)</f>
        <v/>
      </c>
      <c r="I60" s="357" t="str">
        <f>IF(ISBLANK('ARAT - Data Entry'!J58),"",'ARAT - Data Entry'!J58)</f>
        <v/>
      </c>
      <c r="J60" s="357" t="str">
        <f>IF(ISBLANK('ARAT - Data Entry'!K58),"",'ARAT - Data Entry'!K58)</f>
        <v/>
      </c>
      <c r="K60" s="312" t="str">
        <f>IF(ISBLANK('ARAT - Data Entry'!L58),"",'ARAT - Data Entry'!L58)</f>
        <v/>
      </c>
      <c r="L60" s="312" t="str">
        <f>IF(ISBLANK('ARAT - Data Entry'!M58),"",'ARAT - Data Entry'!M58)</f>
        <v/>
      </c>
      <c r="M60" s="312" t="str">
        <f>IF(ISBLANK('ARAT - Data Entry'!N58),"",'ARAT - Data Entry'!N58)</f>
        <v/>
      </c>
      <c r="N60" s="312" t="str">
        <f>IF(ISBLANK('ARAT - Data Entry'!R58),"",'ARAT - Data Entry'!R58)</f>
        <v/>
      </c>
      <c r="O60" s="312" t="str">
        <f>IF(ISBLANK('ARAT - Data Entry'!T58),"",'ARAT - Data Entry'!T58)</f>
        <v/>
      </c>
      <c r="P60" s="298"/>
      <c r="Q60" s="4" t="str">
        <f t="shared" si="0"/>
        <v>No Improved Water Point/System</v>
      </c>
      <c r="R60" s="4" t="str">
        <f t="shared" si="6"/>
        <v>No Improved Water Point/System</v>
      </c>
      <c r="S60" s="5" t="str">
        <f t="shared" si="12"/>
        <v>No Improved Water Point/System</v>
      </c>
      <c r="T60" s="4" t="str">
        <f t="shared" si="13"/>
        <v>New Construction Needed</v>
      </c>
      <c r="U60" s="15">
        <f t="shared" si="7"/>
        <v>0</v>
      </c>
      <c r="V60" s="284"/>
      <c r="W60" s="291" t="str">
        <f t="shared" si="14"/>
        <v>New Construction Needed</v>
      </c>
      <c r="X60" s="292" t="str">
        <f t="shared" si="8"/>
        <v xml:space="preserve"> </v>
      </c>
      <c r="Y60" s="292" t="str">
        <f t="shared" si="9"/>
        <v>Plan For Investment and Construction</v>
      </c>
      <c r="Z60" s="285"/>
      <c r="AA60" s="290" t="str">
        <f t="shared" si="15"/>
        <v xml:space="preserve"> </v>
      </c>
      <c r="AB60" s="290" t="str">
        <f t="shared" si="16"/>
        <v xml:space="preserve"> </v>
      </c>
      <c r="AC60" s="290" t="str">
        <f t="shared" si="17"/>
        <v xml:space="preserve"> </v>
      </c>
      <c r="AD60" s="290" t="str">
        <f t="shared" si="18"/>
        <v xml:space="preserve"> </v>
      </c>
      <c r="AE60" s="290" t="str">
        <f t="shared" si="19"/>
        <v xml:space="preserve"> </v>
      </c>
      <c r="AF60" s="290" t="str">
        <f>IF(CG60=1,'ARAT - Reference Sheet'!$C$11 -(A60-CH60)," ")</f>
        <v xml:space="preserve"> </v>
      </c>
      <c r="AG60" s="290" t="str">
        <f>IF(CI60=1,'ARAT - Reference Sheet'!$C$12-(A60-CJ60)," ")</f>
        <v xml:space="preserve"> </v>
      </c>
      <c r="AH60" s="290" t="str">
        <f>IF(CK60=1,'ARAT - Reference Sheet'!$C$13-(A60-CL60)," ")</f>
        <v xml:space="preserve"> </v>
      </c>
      <c r="AI60" s="290" t="str">
        <f>IF(CM60=1,'ARAT - Reference Sheet'!$C$14-(A60-CN60)," ")</f>
        <v xml:space="preserve"> </v>
      </c>
      <c r="AJ60" s="290" t="str">
        <f>IF(CO60=1,'ARAT - Reference Sheet'!$C$15-(A60-CP60)," ")</f>
        <v xml:space="preserve"> </v>
      </c>
      <c r="AK60" s="290" t="str">
        <f>IF(CQ60=1,'ARAT - Reference Sheet'!$C$16-(A60-CR60)," ")</f>
        <v xml:space="preserve"> </v>
      </c>
      <c r="AL60" s="290" t="str">
        <f>IF(CS60=1,'ARAT - Reference Sheet'!$C$17-(A60-CT60)," ")</f>
        <v xml:space="preserve"> </v>
      </c>
      <c r="AM60" s="290" t="str">
        <f>IF(CU60=1,'ARAT - Reference Sheet'!$C$18-(A60-CV60)," ")</f>
        <v xml:space="preserve"> </v>
      </c>
      <c r="AN60" s="290" t="str">
        <f>IF(CW60=1,'ARAT - Reference Sheet'!$C$19-(A60-CX60)," ")</f>
        <v xml:space="preserve"> </v>
      </c>
      <c r="AO60" s="290" t="str">
        <f>IF(CY60=1,'ARAT - Reference Sheet'!$C$20-(A60-CZ60)," ")</f>
        <v xml:space="preserve"> </v>
      </c>
      <c r="AP60" s="290" t="str">
        <f>IF(DA60=1,'ARAT - Reference Sheet'!$C$21-(A60-DB60)," ")</f>
        <v xml:space="preserve"> </v>
      </c>
      <c r="AQ60" s="290" t="str">
        <f>IF(DC60=1,'ARAT - Reference Sheet'!$C$22-(A60-DD60)," ")</f>
        <v xml:space="preserve"> </v>
      </c>
      <c r="AR60" s="290" t="str">
        <f>IF(DE60=1,'ARAT - Reference Sheet'!$C$23-(A60-DF60)," ")</f>
        <v xml:space="preserve"> </v>
      </c>
      <c r="AS60" s="288"/>
      <c r="AT60" s="313" t="str">
        <f>IF(ISBLANK('ARAT - Data Entry'!X58),"",'ARAT - Data Entry'!X58)</f>
        <v/>
      </c>
      <c r="AU60" s="313" t="str">
        <f>IF(ISBLANK('ARAT - Data Entry'!AA58),"",'ARAT - Data Entry'!AA58)</f>
        <v/>
      </c>
      <c r="AV60" s="313" t="str">
        <f>IF(ISBLANK('ARAT - Data Entry'!AD58),"",'ARAT - Data Entry'!AD58)</f>
        <v/>
      </c>
      <c r="AW60" s="313" t="str">
        <f>IF(ISBLANK('ARAT - Data Entry'!AG58),"",'ARAT - Data Entry'!AG58)</f>
        <v/>
      </c>
      <c r="AX60" s="313" t="str">
        <f>IF(ISBLANK('ARAT - Data Entry'!AJ58),"",'ARAT - Data Entry'!AJ58)</f>
        <v/>
      </c>
      <c r="AY60" s="313" t="str">
        <f>IF(ISBLANK('ARAT - Data Entry'!AM58),"",'ARAT - Data Entry'!AM58)</f>
        <v/>
      </c>
      <c r="AZ60" s="313" t="str">
        <f>IF(ISBLANK('ARAT - Data Entry'!AP58),"",'ARAT - Data Entry'!AP58)</f>
        <v/>
      </c>
      <c r="BA60" s="313" t="str">
        <f>IF(ISBLANK('ARAT - Data Entry'!AS58),"",'ARAT - Data Entry'!AS58)</f>
        <v/>
      </c>
      <c r="BB60" s="313" t="str">
        <f>IF(ISBLANK('ARAT - Data Entry'!AV58),"",'ARAT - Data Entry'!AV58)</f>
        <v/>
      </c>
      <c r="BC60" s="313" t="str">
        <f>IF(ISBLANK('ARAT - Data Entry'!AY58),"",'ARAT - Data Entry'!AY58)</f>
        <v/>
      </c>
      <c r="BD60" s="313" t="str">
        <f>IF(ISBLANK('ARAT - Data Entry'!BB58),"",'ARAT - Data Entry'!BB58)</f>
        <v/>
      </c>
      <c r="BE60" s="313" t="str">
        <f>IF(ISBLANK('ARAT - Data Entry'!BE58),"",'ARAT - Data Entry'!BE58)</f>
        <v/>
      </c>
      <c r="BF60" s="313" t="str">
        <f>IF(ISBLANK('ARAT - Data Entry'!BF58),"",'ARAT - Data Entry'!BF58)</f>
        <v/>
      </c>
      <c r="BG60" s="313" t="str">
        <f>IF(ISBLANK('ARAT - Data Entry'!BK58),"",'ARAT - Data Entry'!BK58)</f>
        <v/>
      </c>
      <c r="BH60" s="313" t="str">
        <f>IF(ISBLANK('ARAT - Data Entry'!BL58),"",'ARAT - Data Entry'!BL58)</f>
        <v/>
      </c>
      <c r="BI60" s="313" t="str">
        <f>IF(ISBLANK('ARAT - Data Entry'!BQ58),"",'ARAT - Data Entry'!BQ58)</f>
        <v/>
      </c>
      <c r="BJ60" s="313" t="str">
        <f>IF(ISBLANK('ARAT - Data Entry'!BR58),"",'ARAT - Data Entry'!BR58)</f>
        <v/>
      </c>
      <c r="BK60" s="313" t="str">
        <f>IF(ISBLANK('ARAT - Data Entry'!BW58),"",'ARAT - Data Entry'!BW58)</f>
        <v/>
      </c>
      <c r="BL60" s="313" t="str">
        <f>IF(ISBLANK('ARAT - Data Entry'!DB58),"",'ARAT - Data Entry'!DB58)</f>
        <v/>
      </c>
      <c r="BM60" s="296"/>
      <c r="BN60" s="290">
        <f>'ARAT - Data Entry'!P58</f>
        <v>0</v>
      </c>
      <c r="BO60" s="290">
        <f>'ARAT - Data Entry'!Q58</f>
        <v>0</v>
      </c>
      <c r="BP60" s="290">
        <f>'ARAT - Data Entry'!S58</f>
        <v>0</v>
      </c>
      <c r="BQ60" s="290">
        <f>'ARAT - Data Entry'!CG58</f>
        <v>0</v>
      </c>
      <c r="BR60" s="290">
        <f>'ARAT - Data Entry'!CU58</f>
        <v>0</v>
      </c>
      <c r="BS60" s="290">
        <f>'ARAT - Data Entry'!CY58</f>
        <v>0</v>
      </c>
      <c r="BT60" s="290">
        <f>'ARAT - Data Entry'!DA58</f>
        <v>0</v>
      </c>
      <c r="BU60" s="290">
        <f t="shared" si="11"/>
        <v>0</v>
      </c>
      <c r="BV60" s="288"/>
      <c r="BW60" s="290" t="str">
        <f>IF(ISBLANK('ARAT - Data Entry'!V58),"",'ARAT - Data Entry'!V58)</f>
        <v/>
      </c>
      <c r="BX60" s="290" t="str">
        <f>IF(ISBLANK('ARAT - Data Entry'!W58),"",'ARAT - Data Entry'!W58)</f>
        <v/>
      </c>
      <c r="BY60" s="290" t="str">
        <f>IF(ISBLANK('ARAT - Data Entry'!Y58),"",'ARAT - Data Entry'!Y58)</f>
        <v/>
      </c>
      <c r="BZ60" s="290" t="str">
        <f>IF(ISBLANK('ARAT - Data Entry'!Z58),"",'ARAT - Data Entry'!Z58)</f>
        <v/>
      </c>
      <c r="CA60" s="290" t="str">
        <f>IF(ISBLANK('ARAT - Data Entry'!AB58),"",'ARAT - Data Entry'!AB58)</f>
        <v/>
      </c>
      <c r="CB60" s="290" t="str">
        <f>IF(ISBLANK('ARAT - Data Entry'!AC58),"",'ARAT - Data Entry'!AC58)</f>
        <v/>
      </c>
      <c r="CC60" s="290" t="str">
        <f>IF(ISBLANK('ARAT - Data Entry'!AE58),"",'ARAT - Data Entry'!AE58)</f>
        <v/>
      </c>
      <c r="CD60" s="290" t="str">
        <f>IF(ISBLANK('ARAT - Data Entry'!AF58),"",'ARAT - Data Entry'!AF58)</f>
        <v/>
      </c>
      <c r="CE60" s="290" t="str">
        <f>IF(ISBLANK('ARAT - Data Entry'!AH58),"",'ARAT - Data Entry'!AH58)</f>
        <v/>
      </c>
      <c r="CF60" s="290" t="str">
        <f>IF(ISBLANK('ARAT - Data Entry'!AI58),"",'ARAT - Data Entry'!AI58)</f>
        <v/>
      </c>
      <c r="CG60" s="290" t="str">
        <f>IF(ISBLANK('ARAT - Data Entry'!AK58),"",'ARAT - Data Entry'!AK58)</f>
        <v/>
      </c>
      <c r="CH60" s="290" t="str">
        <f>IF(ISBLANK('ARAT - Data Entry'!AL58),"",'ARAT - Data Entry'!AL58)</f>
        <v/>
      </c>
      <c r="CI60" s="290" t="str">
        <f>IF(ISBLANK('ARAT - Data Entry'!AN58),"",'ARAT - Data Entry'!AN58)</f>
        <v/>
      </c>
      <c r="CJ60" s="290" t="str">
        <f>IF(ISBLANK('ARAT - Data Entry'!AO58),"",'ARAT - Data Entry'!AO58)</f>
        <v/>
      </c>
      <c r="CK60" s="290" t="str">
        <f>IF(ISBLANK('ARAT - Data Entry'!AQ58),"",'ARAT - Data Entry'!AQ58)</f>
        <v/>
      </c>
      <c r="CL60" s="290" t="str">
        <f>IF(ISBLANK('ARAT - Data Entry'!AR58),"",'ARAT - Data Entry'!AR58)</f>
        <v/>
      </c>
      <c r="CM60" s="290" t="str">
        <f>IF(ISBLANK('ARAT - Data Entry'!AT58),"",'ARAT - Data Entry'!AT58)</f>
        <v/>
      </c>
      <c r="CN60" s="290" t="str">
        <f>IF(ISBLANK('ARAT - Data Entry'!AU58),"",'ARAT - Data Entry'!AU58)</f>
        <v/>
      </c>
      <c r="CO60" s="290" t="str">
        <f>IF(ISBLANK('ARAT - Data Entry'!AW58),"",'ARAT - Data Entry'!AW58)</f>
        <v/>
      </c>
      <c r="CP60" s="290" t="str">
        <f>IF(ISBLANK('ARAT - Data Entry'!AX58),"",'ARAT - Data Entry'!AX58)</f>
        <v/>
      </c>
      <c r="CQ60" s="290" t="str">
        <f>IF(ISBLANK('ARAT - Data Entry'!AZ58),"",'ARAT - Data Entry'!AZ58)</f>
        <v/>
      </c>
      <c r="CR60" s="290" t="str">
        <f>IF(ISBLANK('ARAT - Data Entry'!BA58),"",'ARAT - Data Entry'!BA58)</f>
        <v/>
      </c>
      <c r="CS60" s="290" t="str">
        <f>IF(ISBLANK('ARAT - Data Entry'!BC58),"",'ARAT - Data Entry'!BC58)</f>
        <v/>
      </c>
      <c r="CT60" s="290" t="str">
        <f>IF(ISBLANK('ARAT - Data Entry'!BD58),"",'ARAT - Data Entry'!BD58)</f>
        <v/>
      </c>
      <c r="CU60" s="290" t="str">
        <f>IF(ISBLANK('ARAT - Data Entry'!BF58),"",'ARAT - Data Entry'!BF58)</f>
        <v/>
      </c>
      <c r="CV60" s="290" t="str">
        <f>IF(ISBLANK('ARAT - Data Entry'!BG58),"",'ARAT - Data Entry'!BG58)</f>
        <v/>
      </c>
      <c r="CW60" s="290" t="str">
        <f>IF(ISBLANK('ARAT - Data Entry'!BI58),"",'ARAT - Data Entry'!BI58)</f>
        <v/>
      </c>
      <c r="CX60" s="290" t="str">
        <f>IF(ISBLANK('ARAT - Data Entry'!BJ58),"",'ARAT - Data Entry'!BJ58)</f>
        <v/>
      </c>
      <c r="CY60" s="290" t="str">
        <f>IF(ISBLANK('ARAT - Data Entry'!BL58),"",'ARAT - Data Entry'!BL58)</f>
        <v/>
      </c>
      <c r="CZ60" s="290" t="str">
        <f>IF(ISBLANK('ARAT - Data Entry'!BM58),"",'ARAT - Data Entry'!BM58)</f>
        <v/>
      </c>
      <c r="DA60" s="290" t="str">
        <f>IF(ISBLANK('ARAT - Data Entry'!BO58),"",'ARAT - Data Entry'!BO58)</f>
        <v/>
      </c>
      <c r="DB60" s="290" t="str">
        <f>IF(ISBLANK('ARAT - Data Entry'!BP58),"",'ARAT - Data Entry'!BP58)</f>
        <v/>
      </c>
      <c r="DC60" s="290" t="str">
        <f>IF(ISBLANK('ARAT - Data Entry'!BR58),"",'ARAT - Data Entry'!BR58)</f>
        <v/>
      </c>
      <c r="DD60" s="290" t="str">
        <f>IF(ISBLANK('ARAT - Data Entry'!BS58),"",'ARAT - Data Entry'!BS58)</f>
        <v/>
      </c>
      <c r="DE60" s="290" t="str">
        <f>IF(ISBLANK('ARAT - Data Entry'!BU58),"",'ARAT - Data Entry'!BU58)</f>
        <v/>
      </c>
      <c r="DF60" s="290" t="str">
        <f>IF(ISBLANK('ARAT - Data Entry'!BV58),"",'ARAT - Data Entry'!BV58)</f>
        <v/>
      </c>
      <c r="DG60" s="290" t="str">
        <f>IF(ISBLANK('ARAT - Data Entry'!CZ58),"",'ARAT - Data Entry'!CZ58)</f>
        <v/>
      </c>
    </row>
    <row r="61" spans="1:111" x14ac:dyDescent="0.25">
      <c r="A61" s="312" t="str">
        <f>IF(ISBLANK('ARAT - Data Entry'!A59),"",'ARAT - Data Entry'!A59)</f>
        <v/>
      </c>
      <c r="B61" s="312" t="str">
        <f>IF(ISBLANK('ARAT - Data Entry'!C59),"",'ARAT - Data Entry'!C59)</f>
        <v/>
      </c>
      <c r="C61" s="357" t="str">
        <f>IF(ISBLANK('ARAT - Data Entry'!D59),"",'ARAT - Data Entry'!D59)</f>
        <v/>
      </c>
      <c r="D61" s="357" t="str">
        <f>IF(ISBLANK('ARAT - Data Entry'!E59),"",'ARAT - Data Entry'!E59)</f>
        <v/>
      </c>
      <c r="E61" s="357" t="str">
        <f>IF(ISBLANK('ARAT - Data Entry'!F59),"",'ARAT - Data Entry'!F59)</f>
        <v/>
      </c>
      <c r="F61" s="357" t="str">
        <f>IF(ISBLANK('ARAT - Data Entry'!G59),"",'ARAT - Data Entry'!G59)</f>
        <v/>
      </c>
      <c r="G61" s="357" t="str">
        <f>IF(ISBLANK('ARAT - Data Entry'!H59),"",'ARAT - Data Entry'!H59)</f>
        <v/>
      </c>
      <c r="H61" s="357" t="str">
        <f>IF(ISBLANK('ARAT - Data Entry'!I59),"",'ARAT - Data Entry'!I59)</f>
        <v/>
      </c>
      <c r="I61" s="357" t="str">
        <f>IF(ISBLANK('ARAT - Data Entry'!J59),"",'ARAT - Data Entry'!J59)</f>
        <v/>
      </c>
      <c r="J61" s="357" t="str">
        <f>IF(ISBLANK('ARAT - Data Entry'!K59),"",'ARAT - Data Entry'!K59)</f>
        <v/>
      </c>
      <c r="K61" s="312" t="str">
        <f>IF(ISBLANK('ARAT - Data Entry'!L59),"",'ARAT - Data Entry'!L59)</f>
        <v/>
      </c>
      <c r="L61" s="312" t="str">
        <f>IF(ISBLANK('ARAT - Data Entry'!M59),"",'ARAT - Data Entry'!M59)</f>
        <v/>
      </c>
      <c r="M61" s="312" t="str">
        <f>IF(ISBLANK('ARAT - Data Entry'!N59),"",'ARAT - Data Entry'!N59)</f>
        <v/>
      </c>
      <c r="N61" s="312" t="str">
        <f>IF(ISBLANK('ARAT - Data Entry'!R59),"",'ARAT - Data Entry'!R59)</f>
        <v/>
      </c>
      <c r="O61" s="312" t="str">
        <f>IF(ISBLANK('ARAT - Data Entry'!T59),"",'ARAT - Data Entry'!T59)</f>
        <v/>
      </c>
      <c r="P61" s="298"/>
      <c r="Q61" s="4" t="str">
        <f t="shared" si="0"/>
        <v>No Improved Water Point/System</v>
      </c>
      <c r="R61" s="4" t="str">
        <f t="shared" si="6"/>
        <v>No Improved Water Point/System</v>
      </c>
      <c r="S61" s="5" t="str">
        <f t="shared" si="12"/>
        <v>No Improved Water Point/System</v>
      </c>
      <c r="T61" s="4" t="str">
        <f t="shared" si="13"/>
        <v>New Construction Needed</v>
      </c>
      <c r="U61" s="15">
        <f t="shared" si="7"/>
        <v>0</v>
      </c>
      <c r="V61" s="284"/>
      <c r="W61" s="291" t="str">
        <f t="shared" si="14"/>
        <v>New Construction Needed</v>
      </c>
      <c r="X61" s="292" t="str">
        <f t="shared" si="8"/>
        <v xml:space="preserve"> </v>
      </c>
      <c r="Y61" s="292" t="str">
        <f t="shared" si="9"/>
        <v>Plan For Investment and Construction</v>
      </c>
      <c r="Z61" s="285"/>
      <c r="AA61" s="290" t="str">
        <f t="shared" si="15"/>
        <v xml:space="preserve"> </v>
      </c>
      <c r="AB61" s="290" t="str">
        <f t="shared" si="16"/>
        <v xml:space="preserve"> </v>
      </c>
      <c r="AC61" s="290" t="str">
        <f t="shared" si="17"/>
        <v xml:space="preserve"> </v>
      </c>
      <c r="AD61" s="290" t="str">
        <f t="shared" si="18"/>
        <v xml:space="preserve"> </v>
      </c>
      <c r="AE61" s="290" t="str">
        <f t="shared" si="19"/>
        <v xml:space="preserve"> </v>
      </c>
      <c r="AF61" s="290" t="str">
        <f>IF(CG61=1,'ARAT - Reference Sheet'!$C$11 -(A61-CH61)," ")</f>
        <v xml:space="preserve"> </v>
      </c>
      <c r="AG61" s="290" t="str">
        <f>IF(CI61=1,'ARAT - Reference Sheet'!$C$12-(A61-CJ61)," ")</f>
        <v xml:space="preserve"> </v>
      </c>
      <c r="AH61" s="290" t="str">
        <f>IF(CK61=1,'ARAT - Reference Sheet'!$C$13-(A61-CL61)," ")</f>
        <v xml:space="preserve"> </v>
      </c>
      <c r="AI61" s="290" t="str">
        <f>IF(CM61=1,'ARAT - Reference Sheet'!$C$14-(A61-CN61)," ")</f>
        <v xml:space="preserve"> </v>
      </c>
      <c r="AJ61" s="290" t="str">
        <f>IF(CO61=1,'ARAT - Reference Sheet'!$C$15-(A61-CP61)," ")</f>
        <v xml:space="preserve"> </v>
      </c>
      <c r="AK61" s="290" t="str">
        <f>IF(CQ61=1,'ARAT - Reference Sheet'!$C$16-(A61-CR61)," ")</f>
        <v xml:space="preserve"> </v>
      </c>
      <c r="AL61" s="290" t="str">
        <f>IF(CS61=1,'ARAT - Reference Sheet'!$C$17-(A61-CT61)," ")</f>
        <v xml:space="preserve"> </v>
      </c>
      <c r="AM61" s="290" t="str">
        <f>IF(CU61=1,'ARAT - Reference Sheet'!$C$18-(A61-CV61)," ")</f>
        <v xml:space="preserve"> </v>
      </c>
      <c r="AN61" s="290" t="str">
        <f>IF(CW61=1,'ARAT - Reference Sheet'!$C$19-(A61-CX61)," ")</f>
        <v xml:space="preserve"> </v>
      </c>
      <c r="AO61" s="290" t="str">
        <f>IF(CY61=1,'ARAT - Reference Sheet'!$C$20-(A61-CZ61)," ")</f>
        <v xml:space="preserve"> </v>
      </c>
      <c r="AP61" s="290" t="str">
        <f>IF(DA61=1,'ARAT - Reference Sheet'!$C$21-(A61-DB61)," ")</f>
        <v xml:space="preserve"> </v>
      </c>
      <c r="AQ61" s="290" t="str">
        <f>IF(DC61=1,'ARAT - Reference Sheet'!$C$22-(A61-DD61)," ")</f>
        <v xml:space="preserve"> </v>
      </c>
      <c r="AR61" s="290" t="str">
        <f>IF(DE61=1,'ARAT - Reference Sheet'!$C$23-(A61-DF61)," ")</f>
        <v xml:space="preserve"> </v>
      </c>
      <c r="AS61" s="288"/>
      <c r="AT61" s="313" t="str">
        <f>IF(ISBLANK('ARAT - Data Entry'!X59),"",'ARAT - Data Entry'!X59)</f>
        <v/>
      </c>
      <c r="AU61" s="313" t="str">
        <f>IF(ISBLANK('ARAT - Data Entry'!AA59),"",'ARAT - Data Entry'!AA59)</f>
        <v/>
      </c>
      <c r="AV61" s="313" t="str">
        <f>IF(ISBLANK('ARAT - Data Entry'!AD59),"",'ARAT - Data Entry'!AD59)</f>
        <v/>
      </c>
      <c r="AW61" s="313" t="str">
        <f>IF(ISBLANK('ARAT - Data Entry'!AG59),"",'ARAT - Data Entry'!AG59)</f>
        <v/>
      </c>
      <c r="AX61" s="313" t="str">
        <f>IF(ISBLANK('ARAT - Data Entry'!AJ59),"",'ARAT - Data Entry'!AJ59)</f>
        <v/>
      </c>
      <c r="AY61" s="313" t="str">
        <f>IF(ISBLANK('ARAT - Data Entry'!AM59),"",'ARAT - Data Entry'!AM59)</f>
        <v/>
      </c>
      <c r="AZ61" s="313" t="str">
        <f>IF(ISBLANK('ARAT - Data Entry'!AP59),"",'ARAT - Data Entry'!AP59)</f>
        <v/>
      </c>
      <c r="BA61" s="313" t="str">
        <f>IF(ISBLANK('ARAT - Data Entry'!AS59),"",'ARAT - Data Entry'!AS59)</f>
        <v/>
      </c>
      <c r="BB61" s="313" t="str">
        <f>IF(ISBLANK('ARAT - Data Entry'!AV59),"",'ARAT - Data Entry'!AV59)</f>
        <v/>
      </c>
      <c r="BC61" s="313" t="str">
        <f>IF(ISBLANK('ARAT - Data Entry'!AY59),"",'ARAT - Data Entry'!AY59)</f>
        <v/>
      </c>
      <c r="BD61" s="313" t="str">
        <f>IF(ISBLANK('ARAT - Data Entry'!BB59),"",'ARAT - Data Entry'!BB59)</f>
        <v/>
      </c>
      <c r="BE61" s="313" t="str">
        <f>IF(ISBLANK('ARAT - Data Entry'!BE59),"",'ARAT - Data Entry'!BE59)</f>
        <v/>
      </c>
      <c r="BF61" s="313" t="str">
        <f>IF(ISBLANK('ARAT - Data Entry'!BF59),"",'ARAT - Data Entry'!BF59)</f>
        <v/>
      </c>
      <c r="BG61" s="313" t="str">
        <f>IF(ISBLANK('ARAT - Data Entry'!BK59),"",'ARAT - Data Entry'!BK59)</f>
        <v/>
      </c>
      <c r="BH61" s="313" t="str">
        <f>IF(ISBLANK('ARAT - Data Entry'!BL59),"",'ARAT - Data Entry'!BL59)</f>
        <v/>
      </c>
      <c r="BI61" s="313" t="str">
        <f>IF(ISBLANK('ARAT - Data Entry'!BQ59),"",'ARAT - Data Entry'!BQ59)</f>
        <v/>
      </c>
      <c r="BJ61" s="313" t="str">
        <f>IF(ISBLANK('ARAT - Data Entry'!BR59),"",'ARAT - Data Entry'!BR59)</f>
        <v/>
      </c>
      <c r="BK61" s="313" t="str">
        <f>IF(ISBLANK('ARAT - Data Entry'!BW59),"",'ARAT - Data Entry'!BW59)</f>
        <v/>
      </c>
      <c r="BL61" s="313" t="str">
        <f>IF(ISBLANK('ARAT - Data Entry'!DB59),"",'ARAT - Data Entry'!DB59)</f>
        <v/>
      </c>
      <c r="BM61" s="296"/>
      <c r="BN61" s="290">
        <f>'ARAT - Data Entry'!P59</f>
        <v>0</v>
      </c>
      <c r="BO61" s="290">
        <f>'ARAT - Data Entry'!Q59</f>
        <v>0</v>
      </c>
      <c r="BP61" s="290">
        <f>'ARAT - Data Entry'!S59</f>
        <v>0</v>
      </c>
      <c r="BQ61" s="290">
        <f>'ARAT - Data Entry'!CG59</f>
        <v>0</v>
      </c>
      <c r="BR61" s="290">
        <f>'ARAT - Data Entry'!CU59</f>
        <v>0</v>
      </c>
      <c r="BS61" s="290">
        <f>'ARAT - Data Entry'!CY59</f>
        <v>0</v>
      </c>
      <c r="BT61" s="290">
        <f>'ARAT - Data Entry'!DA59</f>
        <v>0</v>
      </c>
      <c r="BU61" s="290">
        <f t="shared" si="11"/>
        <v>0</v>
      </c>
      <c r="BV61" s="288"/>
      <c r="BW61" s="290" t="str">
        <f>IF(ISBLANK('ARAT - Data Entry'!V59),"",'ARAT - Data Entry'!V59)</f>
        <v/>
      </c>
      <c r="BX61" s="290" t="str">
        <f>IF(ISBLANK('ARAT - Data Entry'!W59),"",'ARAT - Data Entry'!W59)</f>
        <v/>
      </c>
      <c r="BY61" s="290" t="str">
        <f>IF(ISBLANK('ARAT - Data Entry'!Y59),"",'ARAT - Data Entry'!Y59)</f>
        <v/>
      </c>
      <c r="BZ61" s="290" t="str">
        <f>IF(ISBLANK('ARAT - Data Entry'!Z59),"",'ARAT - Data Entry'!Z59)</f>
        <v/>
      </c>
      <c r="CA61" s="290" t="str">
        <f>IF(ISBLANK('ARAT - Data Entry'!AB59),"",'ARAT - Data Entry'!AB59)</f>
        <v/>
      </c>
      <c r="CB61" s="290" t="str">
        <f>IF(ISBLANK('ARAT - Data Entry'!AC59),"",'ARAT - Data Entry'!AC59)</f>
        <v/>
      </c>
      <c r="CC61" s="290" t="str">
        <f>IF(ISBLANK('ARAT - Data Entry'!AE59),"",'ARAT - Data Entry'!AE59)</f>
        <v/>
      </c>
      <c r="CD61" s="290" t="str">
        <f>IF(ISBLANK('ARAT - Data Entry'!AF59),"",'ARAT - Data Entry'!AF59)</f>
        <v/>
      </c>
      <c r="CE61" s="290" t="str">
        <f>IF(ISBLANK('ARAT - Data Entry'!AH59),"",'ARAT - Data Entry'!AH59)</f>
        <v/>
      </c>
      <c r="CF61" s="290" t="str">
        <f>IF(ISBLANK('ARAT - Data Entry'!AI59),"",'ARAT - Data Entry'!AI59)</f>
        <v/>
      </c>
      <c r="CG61" s="290" t="str">
        <f>IF(ISBLANK('ARAT - Data Entry'!AK59),"",'ARAT - Data Entry'!AK59)</f>
        <v/>
      </c>
      <c r="CH61" s="290" t="str">
        <f>IF(ISBLANK('ARAT - Data Entry'!AL59),"",'ARAT - Data Entry'!AL59)</f>
        <v/>
      </c>
      <c r="CI61" s="290" t="str">
        <f>IF(ISBLANK('ARAT - Data Entry'!AN59),"",'ARAT - Data Entry'!AN59)</f>
        <v/>
      </c>
      <c r="CJ61" s="290" t="str">
        <f>IF(ISBLANK('ARAT - Data Entry'!AO59),"",'ARAT - Data Entry'!AO59)</f>
        <v/>
      </c>
      <c r="CK61" s="290" t="str">
        <f>IF(ISBLANK('ARAT - Data Entry'!AQ59),"",'ARAT - Data Entry'!AQ59)</f>
        <v/>
      </c>
      <c r="CL61" s="290" t="str">
        <f>IF(ISBLANK('ARAT - Data Entry'!AR59),"",'ARAT - Data Entry'!AR59)</f>
        <v/>
      </c>
      <c r="CM61" s="290" t="str">
        <f>IF(ISBLANK('ARAT - Data Entry'!AT59),"",'ARAT - Data Entry'!AT59)</f>
        <v/>
      </c>
      <c r="CN61" s="290" t="str">
        <f>IF(ISBLANK('ARAT - Data Entry'!AU59),"",'ARAT - Data Entry'!AU59)</f>
        <v/>
      </c>
      <c r="CO61" s="290" t="str">
        <f>IF(ISBLANK('ARAT - Data Entry'!AW59),"",'ARAT - Data Entry'!AW59)</f>
        <v/>
      </c>
      <c r="CP61" s="290" t="str">
        <f>IF(ISBLANK('ARAT - Data Entry'!AX59),"",'ARAT - Data Entry'!AX59)</f>
        <v/>
      </c>
      <c r="CQ61" s="290" t="str">
        <f>IF(ISBLANK('ARAT - Data Entry'!AZ59),"",'ARAT - Data Entry'!AZ59)</f>
        <v/>
      </c>
      <c r="CR61" s="290" t="str">
        <f>IF(ISBLANK('ARAT - Data Entry'!BA59),"",'ARAT - Data Entry'!BA59)</f>
        <v/>
      </c>
      <c r="CS61" s="290" t="str">
        <f>IF(ISBLANK('ARAT - Data Entry'!BC59),"",'ARAT - Data Entry'!BC59)</f>
        <v/>
      </c>
      <c r="CT61" s="290" t="str">
        <f>IF(ISBLANK('ARAT - Data Entry'!BD59),"",'ARAT - Data Entry'!BD59)</f>
        <v/>
      </c>
      <c r="CU61" s="290" t="str">
        <f>IF(ISBLANK('ARAT - Data Entry'!BF59),"",'ARAT - Data Entry'!BF59)</f>
        <v/>
      </c>
      <c r="CV61" s="290" t="str">
        <f>IF(ISBLANK('ARAT - Data Entry'!BG59),"",'ARAT - Data Entry'!BG59)</f>
        <v/>
      </c>
      <c r="CW61" s="290" t="str">
        <f>IF(ISBLANK('ARAT - Data Entry'!BI59),"",'ARAT - Data Entry'!BI59)</f>
        <v/>
      </c>
      <c r="CX61" s="290" t="str">
        <f>IF(ISBLANK('ARAT - Data Entry'!BJ59),"",'ARAT - Data Entry'!BJ59)</f>
        <v/>
      </c>
      <c r="CY61" s="290" t="str">
        <f>IF(ISBLANK('ARAT - Data Entry'!BL59),"",'ARAT - Data Entry'!BL59)</f>
        <v/>
      </c>
      <c r="CZ61" s="290" t="str">
        <f>IF(ISBLANK('ARAT - Data Entry'!BM59),"",'ARAT - Data Entry'!BM59)</f>
        <v/>
      </c>
      <c r="DA61" s="290" t="str">
        <f>IF(ISBLANK('ARAT - Data Entry'!BO59),"",'ARAT - Data Entry'!BO59)</f>
        <v/>
      </c>
      <c r="DB61" s="290" t="str">
        <f>IF(ISBLANK('ARAT - Data Entry'!BP59),"",'ARAT - Data Entry'!BP59)</f>
        <v/>
      </c>
      <c r="DC61" s="290" t="str">
        <f>IF(ISBLANK('ARAT - Data Entry'!BR59),"",'ARAT - Data Entry'!BR59)</f>
        <v/>
      </c>
      <c r="DD61" s="290" t="str">
        <f>IF(ISBLANK('ARAT - Data Entry'!BS59),"",'ARAT - Data Entry'!BS59)</f>
        <v/>
      </c>
      <c r="DE61" s="290" t="str">
        <f>IF(ISBLANK('ARAT - Data Entry'!BU59),"",'ARAT - Data Entry'!BU59)</f>
        <v/>
      </c>
      <c r="DF61" s="290" t="str">
        <f>IF(ISBLANK('ARAT - Data Entry'!BV59),"",'ARAT - Data Entry'!BV59)</f>
        <v/>
      </c>
      <c r="DG61" s="290" t="str">
        <f>IF(ISBLANK('ARAT - Data Entry'!CZ59),"",'ARAT - Data Entry'!CZ59)</f>
        <v/>
      </c>
    </row>
    <row r="62" spans="1:111" x14ac:dyDescent="0.25">
      <c r="A62" s="312" t="str">
        <f>IF(ISBLANK('ARAT - Data Entry'!A60),"",'ARAT - Data Entry'!A60)</f>
        <v/>
      </c>
      <c r="B62" s="312" t="str">
        <f>IF(ISBLANK('ARAT - Data Entry'!C60),"",'ARAT - Data Entry'!C60)</f>
        <v/>
      </c>
      <c r="C62" s="357" t="str">
        <f>IF(ISBLANK('ARAT - Data Entry'!D60),"",'ARAT - Data Entry'!D60)</f>
        <v/>
      </c>
      <c r="D62" s="357" t="str">
        <f>IF(ISBLANK('ARAT - Data Entry'!E60),"",'ARAT - Data Entry'!E60)</f>
        <v/>
      </c>
      <c r="E62" s="357" t="str">
        <f>IF(ISBLANK('ARAT - Data Entry'!F60),"",'ARAT - Data Entry'!F60)</f>
        <v/>
      </c>
      <c r="F62" s="357" t="str">
        <f>IF(ISBLANK('ARAT - Data Entry'!G60),"",'ARAT - Data Entry'!G60)</f>
        <v/>
      </c>
      <c r="G62" s="357" t="str">
        <f>IF(ISBLANK('ARAT - Data Entry'!H60),"",'ARAT - Data Entry'!H60)</f>
        <v/>
      </c>
      <c r="H62" s="357" t="str">
        <f>IF(ISBLANK('ARAT - Data Entry'!I60),"",'ARAT - Data Entry'!I60)</f>
        <v/>
      </c>
      <c r="I62" s="357" t="str">
        <f>IF(ISBLANK('ARAT - Data Entry'!J60),"",'ARAT - Data Entry'!J60)</f>
        <v/>
      </c>
      <c r="J62" s="357" t="str">
        <f>IF(ISBLANK('ARAT - Data Entry'!K60),"",'ARAT - Data Entry'!K60)</f>
        <v/>
      </c>
      <c r="K62" s="312" t="str">
        <f>IF(ISBLANK('ARAT - Data Entry'!L60),"",'ARAT - Data Entry'!L60)</f>
        <v/>
      </c>
      <c r="L62" s="312" t="str">
        <f>IF(ISBLANK('ARAT - Data Entry'!M60),"",'ARAT - Data Entry'!M60)</f>
        <v/>
      </c>
      <c r="M62" s="312" t="str">
        <f>IF(ISBLANK('ARAT - Data Entry'!N60),"",'ARAT - Data Entry'!N60)</f>
        <v/>
      </c>
      <c r="N62" s="312" t="str">
        <f>IF(ISBLANK('ARAT - Data Entry'!R60),"",'ARAT - Data Entry'!R60)</f>
        <v/>
      </c>
      <c r="O62" s="312" t="str">
        <f>IF(ISBLANK('ARAT - Data Entry'!T60),"",'ARAT - Data Entry'!T60)</f>
        <v/>
      </c>
      <c r="P62" s="298"/>
      <c r="Q62" s="4" t="str">
        <f t="shared" si="0"/>
        <v>No Improved Water Point/System</v>
      </c>
      <c r="R62" s="4" t="str">
        <f t="shared" si="6"/>
        <v>No Improved Water Point/System</v>
      </c>
      <c r="S62" s="5" t="str">
        <f t="shared" si="12"/>
        <v>No Improved Water Point/System</v>
      </c>
      <c r="T62" s="4" t="str">
        <f t="shared" si="13"/>
        <v>New Construction Needed</v>
      </c>
      <c r="U62" s="15">
        <f t="shared" si="7"/>
        <v>0</v>
      </c>
      <c r="V62" s="284"/>
      <c r="W62" s="291" t="str">
        <f t="shared" si="14"/>
        <v>New Construction Needed</v>
      </c>
      <c r="X62" s="292" t="str">
        <f t="shared" si="8"/>
        <v xml:space="preserve"> </v>
      </c>
      <c r="Y62" s="292" t="str">
        <f t="shared" si="9"/>
        <v>Plan For Investment and Construction</v>
      </c>
      <c r="Z62" s="285"/>
      <c r="AA62" s="290" t="str">
        <f t="shared" si="15"/>
        <v xml:space="preserve"> </v>
      </c>
      <c r="AB62" s="290" t="str">
        <f t="shared" si="16"/>
        <v xml:space="preserve"> </v>
      </c>
      <c r="AC62" s="290" t="str">
        <f t="shared" si="17"/>
        <v xml:space="preserve"> </v>
      </c>
      <c r="AD62" s="290" t="str">
        <f t="shared" si="18"/>
        <v xml:space="preserve"> </v>
      </c>
      <c r="AE62" s="290" t="str">
        <f t="shared" si="19"/>
        <v xml:space="preserve"> </v>
      </c>
      <c r="AF62" s="290" t="str">
        <f>IF(CG62=1,'ARAT - Reference Sheet'!$C$11 -(A62-CH62)," ")</f>
        <v xml:space="preserve"> </v>
      </c>
      <c r="AG62" s="290" t="str">
        <f>IF(CI62=1,'ARAT - Reference Sheet'!$C$12-(A62-CJ62)," ")</f>
        <v xml:space="preserve"> </v>
      </c>
      <c r="AH62" s="290" t="str">
        <f>IF(CK62=1,'ARAT - Reference Sheet'!$C$13-(A62-CL62)," ")</f>
        <v xml:space="preserve"> </v>
      </c>
      <c r="AI62" s="290" t="str">
        <f>IF(CM62=1,'ARAT - Reference Sheet'!$C$14-(A62-CN62)," ")</f>
        <v xml:space="preserve"> </v>
      </c>
      <c r="AJ62" s="290" t="str">
        <f>IF(CO62=1,'ARAT - Reference Sheet'!$C$15-(A62-CP62)," ")</f>
        <v xml:space="preserve"> </v>
      </c>
      <c r="AK62" s="290" t="str">
        <f>IF(CQ62=1,'ARAT - Reference Sheet'!$C$16-(A62-CR62)," ")</f>
        <v xml:space="preserve"> </v>
      </c>
      <c r="AL62" s="290" t="str">
        <f>IF(CS62=1,'ARAT - Reference Sheet'!$C$17-(A62-CT62)," ")</f>
        <v xml:space="preserve"> </v>
      </c>
      <c r="AM62" s="290" t="str">
        <f>IF(CU62=1,'ARAT - Reference Sheet'!$C$18-(A62-CV62)," ")</f>
        <v xml:space="preserve"> </v>
      </c>
      <c r="AN62" s="290" t="str">
        <f>IF(CW62=1,'ARAT - Reference Sheet'!$C$19-(A62-CX62)," ")</f>
        <v xml:space="preserve"> </v>
      </c>
      <c r="AO62" s="290" t="str">
        <f>IF(CY62=1,'ARAT - Reference Sheet'!$C$20-(A62-CZ62)," ")</f>
        <v xml:space="preserve"> </v>
      </c>
      <c r="AP62" s="290" t="str">
        <f>IF(DA62=1,'ARAT - Reference Sheet'!$C$21-(A62-DB62)," ")</f>
        <v xml:space="preserve"> </v>
      </c>
      <c r="AQ62" s="290" t="str">
        <f>IF(DC62=1,'ARAT - Reference Sheet'!$C$22-(A62-DD62)," ")</f>
        <v xml:space="preserve"> </v>
      </c>
      <c r="AR62" s="290" t="str">
        <f>IF(DE62=1,'ARAT - Reference Sheet'!$C$23-(A62-DF62)," ")</f>
        <v xml:space="preserve"> </v>
      </c>
      <c r="AS62" s="288"/>
      <c r="AT62" s="313" t="str">
        <f>IF(ISBLANK('ARAT - Data Entry'!X60),"",'ARAT - Data Entry'!X60)</f>
        <v/>
      </c>
      <c r="AU62" s="313" t="str">
        <f>IF(ISBLANK('ARAT - Data Entry'!AA60),"",'ARAT - Data Entry'!AA60)</f>
        <v/>
      </c>
      <c r="AV62" s="313" t="str">
        <f>IF(ISBLANK('ARAT - Data Entry'!AD60),"",'ARAT - Data Entry'!AD60)</f>
        <v/>
      </c>
      <c r="AW62" s="313" t="str">
        <f>IF(ISBLANK('ARAT - Data Entry'!AG60),"",'ARAT - Data Entry'!AG60)</f>
        <v/>
      </c>
      <c r="AX62" s="313" t="str">
        <f>IF(ISBLANK('ARAT - Data Entry'!AJ60),"",'ARAT - Data Entry'!AJ60)</f>
        <v/>
      </c>
      <c r="AY62" s="313" t="str">
        <f>IF(ISBLANK('ARAT - Data Entry'!AM60),"",'ARAT - Data Entry'!AM60)</f>
        <v/>
      </c>
      <c r="AZ62" s="313" t="str">
        <f>IF(ISBLANK('ARAT - Data Entry'!AP60),"",'ARAT - Data Entry'!AP60)</f>
        <v/>
      </c>
      <c r="BA62" s="313" t="str">
        <f>IF(ISBLANK('ARAT - Data Entry'!AS60),"",'ARAT - Data Entry'!AS60)</f>
        <v/>
      </c>
      <c r="BB62" s="313" t="str">
        <f>IF(ISBLANK('ARAT - Data Entry'!AV60),"",'ARAT - Data Entry'!AV60)</f>
        <v/>
      </c>
      <c r="BC62" s="313" t="str">
        <f>IF(ISBLANK('ARAT - Data Entry'!AY60),"",'ARAT - Data Entry'!AY60)</f>
        <v/>
      </c>
      <c r="BD62" s="313" t="str">
        <f>IF(ISBLANK('ARAT - Data Entry'!BB60),"",'ARAT - Data Entry'!BB60)</f>
        <v/>
      </c>
      <c r="BE62" s="313" t="str">
        <f>IF(ISBLANK('ARAT - Data Entry'!BE60),"",'ARAT - Data Entry'!BE60)</f>
        <v/>
      </c>
      <c r="BF62" s="313" t="str">
        <f>IF(ISBLANK('ARAT - Data Entry'!BF60),"",'ARAT - Data Entry'!BF60)</f>
        <v/>
      </c>
      <c r="BG62" s="313" t="str">
        <f>IF(ISBLANK('ARAT - Data Entry'!BK60),"",'ARAT - Data Entry'!BK60)</f>
        <v/>
      </c>
      <c r="BH62" s="313" t="str">
        <f>IF(ISBLANK('ARAT - Data Entry'!BL60),"",'ARAT - Data Entry'!BL60)</f>
        <v/>
      </c>
      <c r="BI62" s="313" t="str">
        <f>IF(ISBLANK('ARAT - Data Entry'!BQ60),"",'ARAT - Data Entry'!BQ60)</f>
        <v/>
      </c>
      <c r="BJ62" s="313" t="str">
        <f>IF(ISBLANK('ARAT - Data Entry'!BR60),"",'ARAT - Data Entry'!BR60)</f>
        <v/>
      </c>
      <c r="BK62" s="313" t="str">
        <f>IF(ISBLANK('ARAT - Data Entry'!BW60),"",'ARAT - Data Entry'!BW60)</f>
        <v/>
      </c>
      <c r="BL62" s="313" t="str">
        <f>IF(ISBLANK('ARAT - Data Entry'!DB60),"",'ARAT - Data Entry'!DB60)</f>
        <v/>
      </c>
      <c r="BM62" s="296"/>
      <c r="BN62" s="290">
        <f>'ARAT - Data Entry'!P60</f>
        <v>0</v>
      </c>
      <c r="BO62" s="290">
        <f>'ARAT - Data Entry'!Q60</f>
        <v>0</v>
      </c>
      <c r="BP62" s="290">
        <f>'ARAT - Data Entry'!S60</f>
        <v>0</v>
      </c>
      <c r="BQ62" s="290">
        <f>'ARAT - Data Entry'!CG60</f>
        <v>0</v>
      </c>
      <c r="BR62" s="290">
        <f>'ARAT - Data Entry'!CU60</f>
        <v>0</v>
      </c>
      <c r="BS62" s="290">
        <f>'ARAT - Data Entry'!CY60</f>
        <v>0</v>
      </c>
      <c r="BT62" s="290">
        <f>'ARAT - Data Entry'!DA60</f>
        <v>0</v>
      </c>
      <c r="BU62" s="290">
        <f t="shared" si="11"/>
        <v>0</v>
      </c>
      <c r="BV62" s="288"/>
      <c r="BW62" s="290" t="str">
        <f>IF(ISBLANK('ARAT - Data Entry'!V60),"",'ARAT - Data Entry'!V60)</f>
        <v/>
      </c>
      <c r="BX62" s="290" t="str">
        <f>IF(ISBLANK('ARAT - Data Entry'!W60),"",'ARAT - Data Entry'!W60)</f>
        <v/>
      </c>
      <c r="BY62" s="290" t="str">
        <f>IF(ISBLANK('ARAT - Data Entry'!Y60),"",'ARAT - Data Entry'!Y60)</f>
        <v/>
      </c>
      <c r="BZ62" s="290" t="str">
        <f>IF(ISBLANK('ARAT - Data Entry'!Z60),"",'ARAT - Data Entry'!Z60)</f>
        <v/>
      </c>
      <c r="CA62" s="290" t="str">
        <f>IF(ISBLANK('ARAT - Data Entry'!AB60),"",'ARAT - Data Entry'!AB60)</f>
        <v/>
      </c>
      <c r="CB62" s="290" t="str">
        <f>IF(ISBLANK('ARAT - Data Entry'!AC60),"",'ARAT - Data Entry'!AC60)</f>
        <v/>
      </c>
      <c r="CC62" s="290" t="str">
        <f>IF(ISBLANK('ARAT - Data Entry'!AE60),"",'ARAT - Data Entry'!AE60)</f>
        <v/>
      </c>
      <c r="CD62" s="290" t="str">
        <f>IF(ISBLANK('ARAT - Data Entry'!AF60),"",'ARAT - Data Entry'!AF60)</f>
        <v/>
      </c>
      <c r="CE62" s="290" t="str">
        <f>IF(ISBLANK('ARAT - Data Entry'!AH60),"",'ARAT - Data Entry'!AH60)</f>
        <v/>
      </c>
      <c r="CF62" s="290" t="str">
        <f>IF(ISBLANK('ARAT - Data Entry'!AI60),"",'ARAT - Data Entry'!AI60)</f>
        <v/>
      </c>
      <c r="CG62" s="290" t="str">
        <f>IF(ISBLANK('ARAT - Data Entry'!AK60),"",'ARAT - Data Entry'!AK60)</f>
        <v/>
      </c>
      <c r="CH62" s="290" t="str">
        <f>IF(ISBLANK('ARAT - Data Entry'!AL60),"",'ARAT - Data Entry'!AL60)</f>
        <v/>
      </c>
      <c r="CI62" s="290" t="str">
        <f>IF(ISBLANK('ARAT - Data Entry'!AN60),"",'ARAT - Data Entry'!AN60)</f>
        <v/>
      </c>
      <c r="CJ62" s="290" t="str">
        <f>IF(ISBLANK('ARAT - Data Entry'!AO60),"",'ARAT - Data Entry'!AO60)</f>
        <v/>
      </c>
      <c r="CK62" s="290" t="str">
        <f>IF(ISBLANK('ARAT - Data Entry'!AQ60),"",'ARAT - Data Entry'!AQ60)</f>
        <v/>
      </c>
      <c r="CL62" s="290" t="str">
        <f>IF(ISBLANK('ARAT - Data Entry'!AR60),"",'ARAT - Data Entry'!AR60)</f>
        <v/>
      </c>
      <c r="CM62" s="290" t="str">
        <f>IF(ISBLANK('ARAT - Data Entry'!AT60),"",'ARAT - Data Entry'!AT60)</f>
        <v/>
      </c>
      <c r="CN62" s="290" t="str">
        <f>IF(ISBLANK('ARAT - Data Entry'!AU60),"",'ARAT - Data Entry'!AU60)</f>
        <v/>
      </c>
      <c r="CO62" s="290" t="str">
        <f>IF(ISBLANK('ARAT - Data Entry'!AW60),"",'ARAT - Data Entry'!AW60)</f>
        <v/>
      </c>
      <c r="CP62" s="290" t="str">
        <f>IF(ISBLANK('ARAT - Data Entry'!AX60),"",'ARAT - Data Entry'!AX60)</f>
        <v/>
      </c>
      <c r="CQ62" s="290" t="str">
        <f>IF(ISBLANK('ARAT - Data Entry'!AZ60),"",'ARAT - Data Entry'!AZ60)</f>
        <v/>
      </c>
      <c r="CR62" s="290" t="str">
        <f>IF(ISBLANK('ARAT - Data Entry'!BA60),"",'ARAT - Data Entry'!BA60)</f>
        <v/>
      </c>
      <c r="CS62" s="290" t="str">
        <f>IF(ISBLANK('ARAT - Data Entry'!BC60),"",'ARAT - Data Entry'!BC60)</f>
        <v/>
      </c>
      <c r="CT62" s="290" t="str">
        <f>IF(ISBLANK('ARAT - Data Entry'!BD60),"",'ARAT - Data Entry'!BD60)</f>
        <v/>
      </c>
      <c r="CU62" s="290" t="str">
        <f>IF(ISBLANK('ARAT - Data Entry'!BF60),"",'ARAT - Data Entry'!BF60)</f>
        <v/>
      </c>
      <c r="CV62" s="290" t="str">
        <f>IF(ISBLANK('ARAT - Data Entry'!BG60),"",'ARAT - Data Entry'!BG60)</f>
        <v/>
      </c>
      <c r="CW62" s="290" t="str">
        <f>IF(ISBLANK('ARAT - Data Entry'!BI60),"",'ARAT - Data Entry'!BI60)</f>
        <v/>
      </c>
      <c r="CX62" s="290" t="str">
        <f>IF(ISBLANK('ARAT - Data Entry'!BJ60),"",'ARAT - Data Entry'!BJ60)</f>
        <v/>
      </c>
      <c r="CY62" s="290" t="str">
        <f>IF(ISBLANK('ARAT - Data Entry'!BL60),"",'ARAT - Data Entry'!BL60)</f>
        <v/>
      </c>
      <c r="CZ62" s="290" t="str">
        <f>IF(ISBLANK('ARAT - Data Entry'!BM60),"",'ARAT - Data Entry'!BM60)</f>
        <v/>
      </c>
      <c r="DA62" s="290" t="str">
        <f>IF(ISBLANK('ARAT - Data Entry'!BO60),"",'ARAT - Data Entry'!BO60)</f>
        <v/>
      </c>
      <c r="DB62" s="290" t="str">
        <f>IF(ISBLANK('ARAT - Data Entry'!BP60),"",'ARAT - Data Entry'!BP60)</f>
        <v/>
      </c>
      <c r="DC62" s="290" t="str">
        <f>IF(ISBLANK('ARAT - Data Entry'!BR60),"",'ARAT - Data Entry'!BR60)</f>
        <v/>
      </c>
      <c r="DD62" s="290" t="str">
        <f>IF(ISBLANK('ARAT - Data Entry'!BS60),"",'ARAT - Data Entry'!BS60)</f>
        <v/>
      </c>
      <c r="DE62" s="290" t="str">
        <f>IF(ISBLANK('ARAT - Data Entry'!BU60),"",'ARAT - Data Entry'!BU60)</f>
        <v/>
      </c>
      <c r="DF62" s="290" t="str">
        <f>IF(ISBLANK('ARAT - Data Entry'!BV60),"",'ARAT - Data Entry'!BV60)</f>
        <v/>
      </c>
      <c r="DG62" s="290" t="str">
        <f>IF(ISBLANK('ARAT - Data Entry'!CZ60),"",'ARAT - Data Entry'!CZ60)</f>
        <v/>
      </c>
    </row>
    <row r="63" spans="1:111" x14ac:dyDescent="0.25">
      <c r="A63" s="312" t="str">
        <f>IF(ISBLANK('ARAT - Data Entry'!A61),"",'ARAT - Data Entry'!A61)</f>
        <v/>
      </c>
      <c r="B63" s="312" t="str">
        <f>IF(ISBLANK('ARAT - Data Entry'!C61),"",'ARAT - Data Entry'!C61)</f>
        <v/>
      </c>
      <c r="C63" s="357" t="str">
        <f>IF(ISBLANK('ARAT - Data Entry'!D61),"",'ARAT - Data Entry'!D61)</f>
        <v/>
      </c>
      <c r="D63" s="357" t="str">
        <f>IF(ISBLANK('ARAT - Data Entry'!E61),"",'ARAT - Data Entry'!E61)</f>
        <v/>
      </c>
      <c r="E63" s="357" t="str">
        <f>IF(ISBLANK('ARAT - Data Entry'!F61),"",'ARAT - Data Entry'!F61)</f>
        <v/>
      </c>
      <c r="F63" s="357" t="str">
        <f>IF(ISBLANK('ARAT - Data Entry'!G61),"",'ARAT - Data Entry'!G61)</f>
        <v/>
      </c>
      <c r="G63" s="357" t="str">
        <f>IF(ISBLANK('ARAT - Data Entry'!H61),"",'ARAT - Data Entry'!H61)</f>
        <v/>
      </c>
      <c r="H63" s="357" t="str">
        <f>IF(ISBLANK('ARAT - Data Entry'!I61),"",'ARAT - Data Entry'!I61)</f>
        <v/>
      </c>
      <c r="I63" s="357" t="str">
        <f>IF(ISBLANK('ARAT - Data Entry'!J61),"",'ARAT - Data Entry'!J61)</f>
        <v/>
      </c>
      <c r="J63" s="357" t="str">
        <f>IF(ISBLANK('ARAT - Data Entry'!K61),"",'ARAT - Data Entry'!K61)</f>
        <v/>
      </c>
      <c r="K63" s="312" t="str">
        <f>IF(ISBLANK('ARAT - Data Entry'!L61),"",'ARAT - Data Entry'!L61)</f>
        <v/>
      </c>
      <c r="L63" s="312" t="str">
        <f>IF(ISBLANK('ARAT - Data Entry'!M61),"",'ARAT - Data Entry'!M61)</f>
        <v/>
      </c>
      <c r="M63" s="312" t="str">
        <f>IF(ISBLANK('ARAT - Data Entry'!N61),"",'ARAT - Data Entry'!N61)</f>
        <v/>
      </c>
      <c r="N63" s="312" t="str">
        <f>IF(ISBLANK('ARAT - Data Entry'!R61),"",'ARAT - Data Entry'!R61)</f>
        <v/>
      </c>
      <c r="O63" s="312" t="str">
        <f>IF(ISBLANK('ARAT - Data Entry'!T61),"",'ARAT - Data Entry'!T61)</f>
        <v/>
      </c>
      <c r="P63" s="298"/>
      <c r="Q63" s="4" t="str">
        <f t="shared" si="0"/>
        <v>No Improved Water Point/System</v>
      </c>
      <c r="R63" s="4" t="str">
        <f t="shared" si="6"/>
        <v>No Improved Water Point/System</v>
      </c>
      <c r="S63" s="5" t="str">
        <f t="shared" si="12"/>
        <v>No Improved Water Point/System</v>
      </c>
      <c r="T63" s="4" t="str">
        <f t="shared" si="13"/>
        <v>New Construction Needed</v>
      </c>
      <c r="U63" s="15">
        <f t="shared" si="7"/>
        <v>0</v>
      </c>
      <c r="V63" s="284"/>
      <c r="W63" s="291" t="str">
        <f t="shared" si="14"/>
        <v>New Construction Needed</v>
      </c>
      <c r="X63" s="292" t="str">
        <f t="shared" si="8"/>
        <v xml:space="preserve"> </v>
      </c>
      <c r="Y63" s="292" t="str">
        <f t="shared" si="9"/>
        <v>Plan For Investment and Construction</v>
      </c>
      <c r="Z63" s="285"/>
      <c r="AA63" s="290" t="str">
        <f t="shared" si="15"/>
        <v xml:space="preserve"> </v>
      </c>
      <c r="AB63" s="290" t="str">
        <f t="shared" si="16"/>
        <v xml:space="preserve"> </v>
      </c>
      <c r="AC63" s="290" t="str">
        <f t="shared" si="17"/>
        <v xml:space="preserve"> </v>
      </c>
      <c r="AD63" s="290" t="str">
        <f t="shared" si="18"/>
        <v xml:space="preserve"> </v>
      </c>
      <c r="AE63" s="290" t="str">
        <f t="shared" si="19"/>
        <v xml:space="preserve"> </v>
      </c>
      <c r="AF63" s="290" t="str">
        <f>IF(CG63=1,'ARAT - Reference Sheet'!$C$11 -(A63-CH63)," ")</f>
        <v xml:space="preserve"> </v>
      </c>
      <c r="AG63" s="290" t="str">
        <f>IF(CI63=1,'ARAT - Reference Sheet'!$C$12-(A63-CJ63)," ")</f>
        <v xml:space="preserve"> </v>
      </c>
      <c r="AH63" s="290" t="str">
        <f>IF(CK63=1,'ARAT - Reference Sheet'!$C$13-(A63-CL63)," ")</f>
        <v xml:space="preserve"> </v>
      </c>
      <c r="AI63" s="290" t="str">
        <f>IF(CM63=1,'ARAT - Reference Sheet'!$C$14-(A63-CN63)," ")</f>
        <v xml:space="preserve"> </v>
      </c>
      <c r="AJ63" s="290" t="str">
        <f>IF(CO63=1,'ARAT - Reference Sheet'!$C$15-(A63-CP63)," ")</f>
        <v xml:space="preserve"> </v>
      </c>
      <c r="AK63" s="290" t="str">
        <f>IF(CQ63=1,'ARAT - Reference Sheet'!$C$16-(A63-CR63)," ")</f>
        <v xml:space="preserve"> </v>
      </c>
      <c r="AL63" s="290" t="str">
        <f>IF(CS63=1,'ARAT - Reference Sheet'!$C$17-(A63-CT63)," ")</f>
        <v xml:space="preserve"> </v>
      </c>
      <c r="AM63" s="290" t="str">
        <f>IF(CU63=1,'ARAT - Reference Sheet'!$C$18-(A63-CV63)," ")</f>
        <v xml:space="preserve"> </v>
      </c>
      <c r="AN63" s="290" t="str">
        <f>IF(CW63=1,'ARAT - Reference Sheet'!$C$19-(A63-CX63)," ")</f>
        <v xml:space="preserve"> </v>
      </c>
      <c r="AO63" s="290" t="str">
        <f>IF(CY63=1,'ARAT - Reference Sheet'!$C$20-(A63-CZ63)," ")</f>
        <v xml:space="preserve"> </v>
      </c>
      <c r="AP63" s="290" t="str">
        <f>IF(DA63=1,'ARAT - Reference Sheet'!$C$21-(A63-DB63)," ")</f>
        <v xml:space="preserve"> </v>
      </c>
      <c r="AQ63" s="290" t="str">
        <f>IF(DC63=1,'ARAT - Reference Sheet'!$C$22-(A63-DD63)," ")</f>
        <v xml:space="preserve"> </v>
      </c>
      <c r="AR63" s="290" t="str">
        <f>IF(DE63=1,'ARAT - Reference Sheet'!$C$23-(A63-DF63)," ")</f>
        <v xml:space="preserve"> </v>
      </c>
      <c r="AS63" s="288"/>
      <c r="AT63" s="313" t="str">
        <f>IF(ISBLANK('ARAT - Data Entry'!X61),"",'ARAT - Data Entry'!X61)</f>
        <v/>
      </c>
      <c r="AU63" s="313" t="str">
        <f>IF(ISBLANK('ARAT - Data Entry'!AA61),"",'ARAT - Data Entry'!AA61)</f>
        <v/>
      </c>
      <c r="AV63" s="313" t="str">
        <f>IF(ISBLANK('ARAT - Data Entry'!AD61),"",'ARAT - Data Entry'!AD61)</f>
        <v/>
      </c>
      <c r="AW63" s="313" t="str">
        <f>IF(ISBLANK('ARAT - Data Entry'!AG61),"",'ARAT - Data Entry'!AG61)</f>
        <v/>
      </c>
      <c r="AX63" s="313" t="str">
        <f>IF(ISBLANK('ARAT - Data Entry'!AJ61),"",'ARAT - Data Entry'!AJ61)</f>
        <v/>
      </c>
      <c r="AY63" s="313" t="str">
        <f>IF(ISBLANK('ARAT - Data Entry'!AM61),"",'ARAT - Data Entry'!AM61)</f>
        <v/>
      </c>
      <c r="AZ63" s="313" t="str">
        <f>IF(ISBLANK('ARAT - Data Entry'!AP61),"",'ARAT - Data Entry'!AP61)</f>
        <v/>
      </c>
      <c r="BA63" s="313" t="str">
        <f>IF(ISBLANK('ARAT - Data Entry'!AS61),"",'ARAT - Data Entry'!AS61)</f>
        <v/>
      </c>
      <c r="BB63" s="313" t="str">
        <f>IF(ISBLANK('ARAT - Data Entry'!AV61),"",'ARAT - Data Entry'!AV61)</f>
        <v/>
      </c>
      <c r="BC63" s="313" t="str">
        <f>IF(ISBLANK('ARAT - Data Entry'!AY61),"",'ARAT - Data Entry'!AY61)</f>
        <v/>
      </c>
      <c r="BD63" s="313" t="str">
        <f>IF(ISBLANK('ARAT - Data Entry'!BB61),"",'ARAT - Data Entry'!BB61)</f>
        <v/>
      </c>
      <c r="BE63" s="313" t="str">
        <f>IF(ISBLANK('ARAT - Data Entry'!BE61),"",'ARAT - Data Entry'!BE61)</f>
        <v/>
      </c>
      <c r="BF63" s="313" t="str">
        <f>IF(ISBLANK('ARAT - Data Entry'!BF61),"",'ARAT - Data Entry'!BF61)</f>
        <v/>
      </c>
      <c r="BG63" s="313" t="str">
        <f>IF(ISBLANK('ARAT - Data Entry'!BK61),"",'ARAT - Data Entry'!BK61)</f>
        <v/>
      </c>
      <c r="BH63" s="313" t="str">
        <f>IF(ISBLANK('ARAT - Data Entry'!BL61),"",'ARAT - Data Entry'!BL61)</f>
        <v/>
      </c>
      <c r="BI63" s="313" t="str">
        <f>IF(ISBLANK('ARAT - Data Entry'!BQ61),"",'ARAT - Data Entry'!BQ61)</f>
        <v/>
      </c>
      <c r="BJ63" s="313" t="str">
        <f>IF(ISBLANK('ARAT - Data Entry'!BR61),"",'ARAT - Data Entry'!BR61)</f>
        <v/>
      </c>
      <c r="BK63" s="313" t="str">
        <f>IF(ISBLANK('ARAT - Data Entry'!BW61),"",'ARAT - Data Entry'!BW61)</f>
        <v/>
      </c>
      <c r="BL63" s="313" t="str">
        <f>IF(ISBLANK('ARAT - Data Entry'!DB61),"",'ARAT - Data Entry'!DB61)</f>
        <v/>
      </c>
      <c r="BM63" s="296"/>
      <c r="BN63" s="290">
        <f>'ARAT - Data Entry'!P61</f>
        <v>0</v>
      </c>
      <c r="BO63" s="290">
        <f>'ARAT - Data Entry'!Q61</f>
        <v>0</v>
      </c>
      <c r="BP63" s="290">
        <f>'ARAT - Data Entry'!S61</f>
        <v>0</v>
      </c>
      <c r="BQ63" s="290">
        <f>'ARAT - Data Entry'!CG61</f>
        <v>0</v>
      </c>
      <c r="BR63" s="290">
        <f>'ARAT - Data Entry'!CU61</f>
        <v>0</v>
      </c>
      <c r="BS63" s="290">
        <f>'ARAT - Data Entry'!CY61</f>
        <v>0</v>
      </c>
      <c r="BT63" s="290">
        <f>'ARAT - Data Entry'!DA61</f>
        <v>0</v>
      </c>
      <c r="BU63" s="290">
        <f t="shared" si="11"/>
        <v>0</v>
      </c>
      <c r="BV63" s="288"/>
      <c r="BW63" s="290" t="str">
        <f>IF(ISBLANK('ARAT - Data Entry'!V61),"",'ARAT - Data Entry'!V61)</f>
        <v/>
      </c>
      <c r="BX63" s="290" t="str">
        <f>IF(ISBLANK('ARAT - Data Entry'!W61),"",'ARAT - Data Entry'!W61)</f>
        <v/>
      </c>
      <c r="BY63" s="290" t="str">
        <f>IF(ISBLANK('ARAT - Data Entry'!Y61),"",'ARAT - Data Entry'!Y61)</f>
        <v/>
      </c>
      <c r="BZ63" s="290" t="str">
        <f>IF(ISBLANK('ARAT - Data Entry'!Z61),"",'ARAT - Data Entry'!Z61)</f>
        <v/>
      </c>
      <c r="CA63" s="290" t="str">
        <f>IF(ISBLANK('ARAT - Data Entry'!AB61),"",'ARAT - Data Entry'!AB61)</f>
        <v/>
      </c>
      <c r="CB63" s="290" t="str">
        <f>IF(ISBLANK('ARAT - Data Entry'!AC61),"",'ARAT - Data Entry'!AC61)</f>
        <v/>
      </c>
      <c r="CC63" s="290" t="str">
        <f>IF(ISBLANK('ARAT - Data Entry'!AE61),"",'ARAT - Data Entry'!AE61)</f>
        <v/>
      </c>
      <c r="CD63" s="290" t="str">
        <f>IF(ISBLANK('ARAT - Data Entry'!AF61),"",'ARAT - Data Entry'!AF61)</f>
        <v/>
      </c>
      <c r="CE63" s="290" t="str">
        <f>IF(ISBLANK('ARAT - Data Entry'!AH61),"",'ARAT - Data Entry'!AH61)</f>
        <v/>
      </c>
      <c r="CF63" s="290" t="str">
        <f>IF(ISBLANK('ARAT - Data Entry'!AI61),"",'ARAT - Data Entry'!AI61)</f>
        <v/>
      </c>
      <c r="CG63" s="290" t="str">
        <f>IF(ISBLANK('ARAT - Data Entry'!AK61),"",'ARAT - Data Entry'!AK61)</f>
        <v/>
      </c>
      <c r="CH63" s="290" t="str">
        <f>IF(ISBLANK('ARAT - Data Entry'!AL61),"",'ARAT - Data Entry'!AL61)</f>
        <v/>
      </c>
      <c r="CI63" s="290" t="str">
        <f>IF(ISBLANK('ARAT - Data Entry'!AN61),"",'ARAT - Data Entry'!AN61)</f>
        <v/>
      </c>
      <c r="CJ63" s="290" t="str">
        <f>IF(ISBLANK('ARAT - Data Entry'!AO61),"",'ARAT - Data Entry'!AO61)</f>
        <v/>
      </c>
      <c r="CK63" s="290" t="str">
        <f>IF(ISBLANK('ARAT - Data Entry'!AQ61),"",'ARAT - Data Entry'!AQ61)</f>
        <v/>
      </c>
      <c r="CL63" s="290" t="str">
        <f>IF(ISBLANK('ARAT - Data Entry'!AR61),"",'ARAT - Data Entry'!AR61)</f>
        <v/>
      </c>
      <c r="CM63" s="290" t="str">
        <f>IF(ISBLANK('ARAT - Data Entry'!AT61),"",'ARAT - Data Entry'!AT61)</f>
        <v/>
      </c>
      <c r="CN63" s="290" t="str">
        <f>IF(ISBLANK('ARAT - Data Entry'!AU61),"",'ARAT - Data Entry'!AU61)</f>
        <v/>
      </c>
      <c r="CO63" s="290" t="str">
        <f>IF(ISBLANK('ARAT - Data Entry'!AW61),"",'ARAT - Data Entry'!AW61)</f>
        <v/>
      </c>
      <c r="CP63" s="290" t="str">
        <f>IF(ISBLANK('ARAT - Data Entry'!AX61),"",'ARAT - Data Entry'!AX61)</f>
        <v/>
      </c>
      <c r="CQ63" s="290" t="str">
        <f>IF(ISBLANK('ARAT - Data Entry'!AZ61),"",'ARAT - Data Entry'!AZ61)</f>
        <v/>
      </c>
      <c r="CR63" s="290" t="str">
        <f>IF(ISBLANK('ARAT - Data Entry'!BA61),"",'ARAT - Data Entry'!BA61)</f>
        <v/>
      </c>
      <c r="CS63" s="290" t="str">
        <f>IF(ISBLANK('ARAT - Data Entry'!BC61),"",'ARAT - Data Entry'!BC61)</f>
        <v/>
      </c>
      <c r="CT63" s="290" t="str">
        <f>IF(ISBLANK('ARAT - Data Entry'!BD61),"",'ARAT - Data Entry'!BD61)</f>
        <v/>
      </c>
      <c r="CU63" s="290" t="str">
        <f>IF(ISBLANK('ARAT - Data Entry'!BF61),"",'ARAT - Data Entry'!BF61)</f>
        <v/>
      </c>
      <c r="CV63" s="290" t="str">
        <f>IF(ISBLANK('ARAT - Data Entry'!BG61),"",'ARAT - Data Entry'!BG61)</f>
        <v/>
      </c>
      <c r="CW63" s="290" t="str">
        <f>IF(ISBLANK('ARAT - Data Entry'!BI61),"",'ARAT - Data Entry'!BI61)</f>
        <v/>
      </c>
      <c r="CX63" s="290" t="str">
        <f>IF(ISBLANK('ARAT - Data Entry'!BJ61),"",'ARAT - Data Entry'!BJ61)</f>
        <v/>
      </c>
      <c r="CY63" s="290" t="str">
        <f>IF(ISBLANK('ARAT - Data Entry'!BL61),"",'ARAT - Data Entry'!BL61)</f>
        <v/>
      </c>
      <c r="CZ63" s="290" t="str">
        <f>IF(ISBLANK('ARAT - Data Entry'!BM61),"",'ARAT - Data Entry'!BM61)</f>
        <v/>
      </c>
      <c r="DA63" s="290" t="str">
        <f>IF(ISBLANK('ARAT - Data Entry'!BO61),"",'ARAT - Data Entry'!BO61)</f>
        <v/>
      </c>
      <c r="DB63" s="290" t="str">
        <f>IF(ISBLANK('ARAT - Data Entry'!BP61),"",'ARAT - Data Entry'!BP61)</f>
        <v/>
      </c>
      <c r="DC63" s="290" t="str">
        <f>IF(ISBLANK('ARAT - Data Entry'!BR61),"",'ARAT - Data Entry'!BR61)</f>
        <v/>
      </c>
      <c r="DD63" s="290" t="str">
        <f>IF(ISBLANK('ARAT - Data Entry'!BS61),"",'ARAT - Data Entry'!BS61)</f>
        <v/>
      </c>
      <c r="DE63" s="290" t="str">
        <f>IF(ISBLANK('ARAT - Data Entry'!BU61),"",'ARAT - Data Entry'!BU61)</f>
        <v/>
      </c>
      <c r="DF63" s="290" t="str">
        <f>IF(ISBLANK('ARAT - Data Entry'!BV61),"",'ARAT - Data Entry'!BV61)</f>
        <v/>
      </c>
      <c r="DG63" s="290" t="str">
        <f>IF(ISBLANK('ARAT - Data Entry'!CZ61),"",'ARAT - Data Entry'!CZ61)</f>
        <v/>
      </c>
    </row>
    <row r="64" spans="1:111" x14ac:dyDescent="0.25">
      <c r="A64" s="312" t="str">
        <f>IF(ISBLANK('ARAT - Data Entry'!A62),"",'ARAT - Data Entry'!A62)</f>
        <v/>
      </c>
      <c r="B64" s="312" t="str">
        <f>IF(ISBLANK('ARAT - Data Entry'!C62),"",'ARAT - Data Entry'!C62)</f>
        <v/>
      </c>
      <c r="C64" s="357" t="str">
        <f>IF(ISBLANK('ARAT - Data Entry'!D62),"",'ARAT - Data Entry'!D62)</f>
        <v/>
      </c>
      <c r="D64" s="357" t="str">
        <f>IF(ISBLANK('ARAT - Data Entry'!E62),"",'ARAT - Data Entry'!E62)</f>
        <v/>
      </c>
      <c r="E64" s="357" t="str">
        <f>IF(ISBLANK('ARAT - Data Entry'!F62),"",'ARAT - Data Entry'!F62)</f>
        <v/>
      </c>
      <c r="F64" s="357" t="str">
        <f>IF(ISBLANK('ARAT - Data Entry'!G62),"",'ARAT - Data Entry'!G62)</f>
        <v/>
      </c>
      <c r="G64" s="357" t="str">
        <f>IF(ISBLANK('ARAT - Data Entry'!H62),"",'ARAT - Data Entry'!H62)</f>
        <v/>
      </c>
      <c r="H64" s="357" t="str">
        <f>IF(ISBLANK('ARAT - Data Entry'!I62),"",'ARAT - Data Entry'!I62)</f>
        <v/>
      </c>
      <c r="I64" s="357" t="str">
        <f>IF(ISBLANK('ARAT - Data Entry'!J62),"",'ARAT - Data Entry'!J62)</f>
        <v/>
      </c>
      <c r="J64" s="357" t="str">
        <f>IF(ISBLANK('ARAT - Data Entry'!K62),"",'ARAT - Data Entry'!K62)</f>
        <v/>
      </c>
      <c r="K64" s="312" t="str">
        <f>IF(ISBLANK('ARAT - Data Entry'!L62),"",'ARAT - Data Entry'!L62)</f>
        <v/>
      </c>
      <c r="L64" s="312" t="str">
        <f>IF(ISBLANK('ARAT - Data Entry'!M62),"",'ARAT - Data Entry'!M62)</f>
        <v/>
      </c>
      <c r="M64" s="312" t="str">
        <f>IF(ISBLANK('ARAT - Data Entry'!N62),"",'ARAT - Data Entry'!N62)</f>
        <v/>
      </c>
      <c r="N64" s="312" t="str">
        <f>IF(ISBLANK('ARAT - Data Entry'!R62),"",'ARAT - Data Entry'!R62)</f>
        <v/>
      </c>
      <c r="O64" s="312" t="str">
        <f>IF(ISBLANK('ARAT - Data Entry'!T62),"",'ARAT - Data Entry'!T62)</f>
        <v/>
      </c>
      <c r="P64" s="298"/>
      <c r="Q64" s="4" t="str">
        <f t="shared" si="0"/>
        <v>No Improved Water Point/System</v>
      </c>
      <c r="R64" s="4" t="str">
        <f t="shared" si="6"/>
        <v>No Improved Water Point/System</v>
      </c>
      <c r="S64" s="5" t="str">
        <f t="shared" si="12"/>
        <v>No Improved Water Point/System</v>
      </c>
      <c r="T64" s="4" t="str">
        <f t="shared" si="13"/>
        <v>New Construction Needed</v>
      </c>
      <c r="U64" s="15">
        <f t="shared" si="7"/>
        <v>0</v>
      </c>
      <c r="V64" s="284"/>
      <c r="W64" s="291" t="str">
        <f t="shared" si="14"/>
        <v>New Construction Needed</v>
      </c>
      <c r="X64" s="292" t="str">
        <f t="shared" si="8"/>
        <v xml:space="preserve"> </v>
      </c>
      <c r="Y64" s="292" t="str">
        <f t="shared" si="9"/>
        <v>Plan For Investment and Construction</v>
      </c>
      <c r="Z64" s="285"/>
      <c r="AA64" s="290" t="str">
        <f t="shared" si="15"/>
        <v xml:space="preserve"> </v>
      </c>
      <c r="AB64" s="290" t="str">
        <f t="shared" si="16"/>
        <v xml:space="preserve"> </v>
      </c>
      <c r="AC64" s="290" t="str">
        <f t="shared" si="17"/>
        <v xml:space="preserve"> </v>
      </c>
      <c r="AD64" s="290" t="str">
        <f t="shared" si="18"/>
        <v xml:space="preserve"> </v>
      </c>
      <c r="AE64" s="290" t="str">
        <f t="shared" si="19"/>
        <v xml:space="preserve"> </v>
      </c>
      <c r="AF64" s="290" t="str">
        <f>IF(CG64=1,'ARAT - Reference Sheet'!$C$11 -(A64-CH64)," ")</f>
        <v xml:space="preserve"> </v>
      </c>
      <c r="AG64" s="290" t="str">
        <f>IF(CI64=1,'ARAT - Reference Sheet'!$C$12-(A64-CJ64)," ")</f>
        <v xml:space="preserve"> </v>
      </c>
      <c r="AH64" s="290" t="str">
        <f>IF(CK64=1,'ARAT - Reference Sheet'!$C$13-(A64-CL64)," ")</f>
        <v xml:space="preserve"> </v>
      </c>
      <c r="AI64" s="290" t="str">
        <f>IF(CM64=1,'ARAT - Reference Sheet'!$C$14-(A64-CN64)," ")</f>
        <v xml:space="preserve"> </v>
      </c>
      <c r="AJ64" s="290" t="str">
        <f>IF(CO64=1,'ARAT - Reference Sheet'!$C$15-(A64-CP64)," ")</f>
        <v xml:space="preserve"> </v>
      </c>
      <c r="AK64" s="290" t="str">
        <f>IF(CQ64=1,'ARAT - Reference Sheet'!$C$16-(A64-CR64)," ")</f>
        <v xml:space="preserve"> </v>
      </c>
      <c r="AL64" s="290" t="str">
        <f>IF(CS64=1,'ARAT - Reference Sheet'!$C$17-(A64-CT64)," ")</f>
        <v xml:space="preserve"> </v>
      </c>
      <c r="AM64" s="290" t="str">
        <f>IF(CU64=1,'ARAT - Reference Sheet'!$C$18-(A64-CV64)," ")</f>
        <v xml:space="preserve"> </v>
      </c>
      <c r="AN64" s="290" t="str">
        <f>IF(CW64=1,'ARAT - Reference Sheet'!$C$19-(A64-CX64)," ")</f>
        <v xml:space="preserve"> </v>
      </c>
      <c r="AO64" s="290" t="str">
        <f>IF(CY64=1,'ARAT - Reference Sheet'!$C$20-(A64-CZ64)," ")</f>
        <v xml:space="preserve"> </v>
      </c>
      <c r="AP64" s="290" t="str">
        <f>IF(DA64=1,'ARAT - Reference Sheet'!$C$21-(A64-DB64)," ")</f>
        <v xml:space="preserve"> </v>
      </c>
      <c r="AQ64" s="290" t="str">
        <f>IF(DC64=1,'ARAT - Reference Sheet'!$C$22-(A64-DD64)," ")</f>
        <v xml:space="preserve"> </v>
      </c>
      <c r="AR64" s="290" t="str">
        <f>IF(DE64=1,'ARAT - Reference Sheet'!$C$23-(A64-DF64)," ")</f>
        <v xml:space="preserve"> </v>
      </c>
      <c r="AS64" s="288"/>
      <c r="AT64" s="313" t="str">
        <f>IF(ISBLANK('ARAT - Data Entry'!X62),"",'ARAT - Data Entry'!X62)</f>
        <v/>
      </c>
      <c r="AU64" s="313" t="str">
        <f>IF(ISBLANK('ARAT - Data Entry'!AA62),"",'ARAT - Data Entry'!AA62)</f>
        <v/>
      </c>
      <c r="AV64" s="313" t="str">
        <f>IF(ISBLANK('ARAT - Data Entry'!AD62),"",'ARAT - Data Entry'!AD62)</f>
        <v/>
      </c>
      <c r="AW64" s="313" t="str">
        <f>IF(ISBLANK('ARAT - Data Entry'!AG62),"",'ARAT - Data Entry'!AG62)</f>
        <v/>
      </c>
      <c r="AX64" s="313" t="str">
        <f>IF(ISBLANK('ARAT - Data Entry'!AJ62),"",'ARAT - Data Entry'!AJ62)</f>
        <v/>
      </c>
      <c r="AY64" s="313" t="str">
        <f>IF(ISBLANK('ARAT - Data Entry'!AM62),"",'ARAT - Data Entry'!AM62)</f>
        <v/>
      </c>
      <c r="AZ64" s="313" t="str">
        <f>IF(ISBLANK('ARAT - Data Entry'!AP62),"",'ARAT - Data Entry'!AP62)</f>
        <v/>
      </c>
      <c r="BA64" s="313" t="str">
        <f>IF(ISBLANK('ARAT - Data Entry'!AS62),"",'ARAT - Data Entry'!AS62)</f>
        <v/>
      </c>
      <c r="BB64" s="313" t="str">
        <f>IF(ISBLANK('ARAT - Data Entry'!AV62),"",'ARAT - Data Entry'!AV62)</f>
        <v/>
      </c>
      <c r="BC64" s="313" t="str">
        <f>IF(ISBLANK('ARAT - Data Entry'!AY62),"",'ARAT - Data Entry'!AY62)</f>
        <v/>
      </c>
      <c r="BD64" s="313" t="str">
        <f>IF(ISBLANK('ARAT - Data Entry'!BB62),"",'ARAT - Data Entry'!BB62)</f>
        <v/>
      </c>
      <c r="BE64" s="313" t="str">
        <f>IF(ISBLANK('ARAT - Data Entry'!BE62),"",'ARAT - Data Entry'!BE62)</f>
        <v/>
      </c>
      <c r="BF64" s="313" t="str">
        <f>IF(ISBLANK('ARAT - Data Entry'!BF62),"",'ARAT - Data Entry'!BF62)</f>
        <v/>
      </c>
      <c r="BG64" s="313" t="str">
        <f>IF(ISBLANK('ARAT - Data Entry'!BK62),"",'ARAT - Data Entry'!BK62)</f>
        <v/>
      </c>
      <c r="BH64" s="313" t="str">
        <f>IF(ISBLANK('ARAT - Data Entry'!BL62),"",'ARAT - Data Entry'!BL62)</f>
        <v/>
      </c>
      <c r="BI64" s="313" t="str">
        <f>IF(ISBLANK('ARAT - Data Entry'!BQ62),"",'ARAT - Data Entry'!BQ62)</f>
        <v/>
      </c>
      <c r="BJ64" s="313" t="str">
        <f>IF(ISBLANK('ARAT - Data Entry'!BR62),"",'ARAT - Data Entry'!BR62)</f>
        <v/>
      </c>
      <c r="BK64" s="313" t="str">
        <f>IF(ISBLANK('ARAT - Data Entry'!BW62),"",'ARAT - Data Entry'!BW62)</f>
        <v/>
      </c>
      <c r="BL64" s="313" t="str">
        <f>IF(ISBLANK('ARAT - Data Entry'!DB62),"",'ARAT - Data Entry'!DB62)</f>
        <v/>
      </c>
      <c r="BM64" s="296"/>
      <c r="BN64" s="290">
        <f>'ARAT - Data Entry'!P62</f>
        <v>0</v>
      </c>
      <c r="BO64" s="290">
        <f>'ARAT - Data Entry'!Q62</f>
        <v>0</v>
      </c>
      <c r="BP64" s="290">
        <f>'ARAT - Data Entry'!S62</f>
        <v>0</v>
      </c>
      <c r="BQ64" s="290">
        <f>'ARAT - Data Entry'!CG62</f>
        <v>0</v>
      </c>
      <c r="BR64" s="290">
        <f>'ARAT - Data Entry'!CU62</f>
        <v>0</v>
      </c>
      <c r="BS64" s="290">
        <f>'ARAT - Data Entry'!CY62</f>
        <v>0</v>
      </c>
      <c r="BT64" s="290">
        <f>'ARAT - Data Entry'!DA62</f>
        <v>0</v>
      </c>
      <c r="BU64" s="290">
        <f t="shared" si="11"/>
        <v>0</v>
      </c>
      <c r="BV64" s="288"/>
      <c r="BW64" s="290" t="str">
        <f>IF(ISBLANK('ARAT - Data Entry'!V62),"",'ARAT - Data Entry'!V62)</f>
        <v/>
      </c>
      <c r="BX64" s="290" t="str">
        <f>IF(ISBLANK('ARAT - Data Entry'!W62),"",'ARAT - Data Entry'!W62)</f>
        <v/>
      </c>
      <c r="BY64" s="290" t="str">
        <f>IF(ISBLANK('ARAT - Data Entry'!Y62),"",'ARAT - Data Entry'!Y62)</f>
        <v/>
      </c>
      <c r="BZ64" s="290" t="str">
        <f>IF(ISBLANK('ARAT - Data Entry'!Z62),"",'ARAT - Data Entry'!Z62)</f>
        <v/>
      </c>
      <c r="CA64" s="290" t="str">
        <f>IF(ISBLANK('ARAT - Data Entry'!AB62),"",'ARAT - Data Entry'!AB62)</f>
        <v/>
      </c>
      <c r="CB64" s="290" t="str">
        <f>IF(ISBLANK('ARAT - Data Entry'!AC62),"",'ARAT - Data Entry'!AC62)</f>
        <v/>
      </c>
      <c r="CC64" s="290" t="str">
        <f>IF(ISBLANK('ARAT - Data Entry'!AE62),"",'ARAT - Data Entry'!AE62)</f>
        <v/>
      </c>
      <c r="CD64" s="290" t="str">
        <f>IF(ISBLANK('ARAT - Data Entry'!AF62),"",'ARAT - Data Entry'!AF62)</f>
        <v/>
      </c>
      <c r="CE64" s="290" t="str">
        <f>IF(ISBLANK('ARAT - Data Entry'!AH62),"",'ARAT - Data Entry'!AH62)</f>
        <v/>
      </c>
      <c r="CF64" s="290" t="str">
        <f>IF(ISBLANK('ARAT - Data Entry'!AI62),"",'ARAT - Data Entry'!AI62)</f>
        <v/>
      </c>
      <c r="CG64" s="290" t="str">
        <f>IF(ISBLANK('ARAT - Data Entry'!AK62),"",'ARAT - Data Entry'!AK62)</f>
        <v/>
      </c>
      <c r="CH64" s="290" t="str">
        <f>IF(ISBLANK('ARAT - Data Entry'!AL62),"",'ARAT - Data Entry'!AL62)</f>
        <v/>
      </c>
      <c r="CI64" s="290" t="str">
        <f>IF(ISBLANK('ARAT - Data Entry'!AN62),"",'ARAT - Data Entry'!AN62)</f>
        <v/>
      </c>
      <c r="CJ64" s="290" t="str">
        <f>IF(ISBLANK('ARAT - Data Entry'!AO62),"",'ARAT - Data Entry'!AO62)</f>
        <v/>
      </c>
      <c r="CK64" s="290" t="str">
        <f>IF(ISBLANK('ARAT - Data Entry'!AQ62),"",'ARAT - Data Entry'!AQ62)</f>
        <v/>
      </c>
      <c r="CL64" s="290" t="str">
        <f>IF(ISBLANK('ARAT - Data Entry'!AR62),"",'ARAT - Data Entry'!AR62)</f>
        <v/>
      </c>
      <c r="CM64" s="290" t="str">
        <f>IF(ISBLANK('ARAT - Data Entry'!AT62),"",'ARAT - Data Entry'!AT62)</f>
        <v/>
      </c>
      <c r="CN64" s="290" t="str">
        <f>IF(ISBLANK('ARAT - Data Entry'!AU62),"",'ARAT - Data Entry'!AU62)</f>
        <v/>
      </c>
      <c r="CO64" s="290" t="str">
        <f>IF(ISBLANK('ARAT - Data Entry'!AW62),"",'ARAT - Data Entry'!AW62)</f>
        <v/>
      </c>
      <c r="CP64" s="290" t="str">
        <f>IF(ISBLANK('ARAT - Data Entry'!AX62),"",'ARAT - Data Entry'!AX62)</f>
        <v/>
      </c>
      <c r="CQ64" s="290" t="str">
        <f>IF(ISBLANK('ARAT - Data Entry'!AZ62),"",'ARAT - Data Entry'!AZ62)</f>
        <v/>
      </c>
      <c r="CR64" s="290" t="str">
        <f>IF(ISBLANK('ARAT - Data Entry'!BA62),"",'ARAT - Data Entry'!BA62)</f>
        <v/>
      </c>
      <c r="CS64" s="290" t="str">
        <f>IF(ISBLANK('ARAT - Data Entry'!BC62),"",'ARAT - Data Entry'!BC62)</f>
        <v/>
      </c>
      <c r="CT64" s="290" t="str">
        <f>IF(ISBLANK('ARAT - Data Entry'!BD62),"",'ARAT - Data Entry'!BD62)</f>
        <v/>
      </c>
      <c r="CU64" s="290" t="str">
        <f>IF(ISBLANK('ARAT - Data Entry'!BF62),"",'ARAT - Data Entry'!BF62)</f>
        <v/>
      </c>
      <c r="CV64" s="290" t="str">
        <f>IF(ISBLANK('ARAT - Data Entry'!BG62),"",'ARAT - Data Entry'!BG62)</f>
        <v/>
      </c>
      <c r="CW64" s="290" t="str">
        <f>IF(ISBLANK('ARAT - Data Entry'!BI62),"",'ARAT - Data Entry'!BI62)</f>
        <v/>
      </c>
      <c r="CX64" s="290" t="str">
        <f>IF(ISBLANK('ARAT - Data Entry'!BJ62),"",'ARAT - Data Entry'!BJ62)</f>
        <v/>
      </c>
      <c r="CY64" s="290" t="str">
        <f>IF(ISBLANK('ARAT - Data Entry'!BL62),"",'ARAT - Data Entry'!BL62)</f>
        <v/>
      </c>
      <c r="CZ64" s="290" t="str">
        <f>IF(ISBLANK('ARAT - Data Entry'!BM62),"",'ARAT - Data Entry'!BM62)</f>
        <v/>
      </c>
      <c r="DA64" s="290" t="str">
        <f>IF(ISBLANK('ARAT - Data Entry'!BO62),"",'ARAT - Data Entry'!BO62)</f>
        <v/>
      </c>
      <c r="DB64" s="290" t="str">
        <f>IF(ISBLANK('ARAT - Data Entry'!BP62),"",'ARAT - Data Entry'!BP62)</f>
        <v/>
      </c>
      <c r="DC64" s="290" t="str">
        <f>IF(ISBLANK('ARAT - Data Entry'!BR62),"",'ARAT - Data Entry'!BR62)</f>
        <v/>
      </c>
      <c r="DD64" s="290" t="str">
        <f>IF(ISBLANK('ARAT - Data Entry'!BS62),"",'ARAT - Data Entry'!BS62)</f>
        <v/>
      </c>
      <c r="DE64" s="290" t="str">
        <f>IF(ISBLANK('ARAT - Data Entry'!BU62),"",'ARAT - Data Entry'!BU62)</f>
        <v/>
      </c>
      <c r="DF64" s="290" t="str">
        <f>IF(ISBLANK('ARAT - Data Entry'!BV62),"",'ARAT - Data Entry'!BV62)</f>
        <v/>
      </c>
      <c r="DG64" s="290" t="str">
        <f>IF(ISBLANK('ARAT - Data Entry'!CZ62),"",'ARAT - Data Entry'!CZ62)</f>
        <v/>
      </c>
    </row>
    <row r="65" spans="1:111" x14ac:dyDescent="0.25">
      <c r="A65" s="312" t="str">
        <f>IF(ISBLANK('ARAT - Data Entry'!A63),"",'ARAT - Data Entry'!A63)</f>
        <v/>
      </c>
      <c r="B65" s="312" t="str">
        <f>IF(ISBLANK('ARAT - Data Entry'!C63),"",'ARAT - Data Entry'!C63)</f>
        <v/>
      </c>
      <c r="C65" s="357" t="str">
        <f>IF(ISBLANK('ARAT - Data Entry'!D63),"",'ARAT - Data Entry'!D63)</f>
        <v/>
      </c>
      <c r="D65" s="357" t="str">
        <f>IF(ISBLANK('ARAT - Data Entry'!E63),"",'ARAT - Data Entry'!E63)</f>
        <v/>
      </c>
      <c r="E65" s="357" t="str">
        <f>IF(ISBLANK('ARAT - Data Entry'!F63),"",'ARAT - Data Entry'!F63)</f>
        <v/>
      </c>
      <c r="F65" s="357" t="str">
        <f>IF(ISBLANK('ARAT - Data Entry'!G63),"",'ARAT - Data Entry'!G63)</f>
        <v/>
      </c>
      <c r="G65" s="357" t="str">
        <f>IF(ISBLANK('ARAT - Data Entry'!H63),"",'ARAT - Data Entry'!H63)</f>
        <v/>
      </c>
      <c r="H65" s="357" t="str">
        <f>IF(ISBLANK('ARAT - Data Entry'!I63),"",'ARAT - Data Entry'!I63)</f>
        <v/>
      </c>
      <c r="I65" s="357" t="str">
        <f>IF(ISBLANK('ARAT - Data Entry'!J63),"",'ARAT - Data Entry'!J63)</f>
        <v/>
      </c>
      <c r="J65" s="357" t="str">
        <f>IF(ISBLANK('ARAT - Data Entry'!K63),"",'ARAT - Data Entry'!K63)</f>
        <v/>
      </c>
      <c r="K65" s="312" t="str">
        <f>IF(ISBLANK('ARAT - Data Entry'!L63),"",'ARAT - Data Entry'!L63)</f>
        <v/>
      </c>
      <c r="L65" s="312" t="str">
        <f>IF(ISBLANK('ARAT - Data Entry'!M63),"",'ARAT - Data Entry'!M63)</f>
        <v/>
      </c>
      <c r="M65" s="312" t="str">
        <f>IF(ISBLANK('ARAT - Data Entry'!N63),"",'ARAT - Data Entry'!N63)</f>
        <v/>
      </c>
      <c r="N65" s="312" t="str">
        <f>IF(ISBLANK('ARAT - Data Entry'!R63),"",'ARAT - Data Entry'!R63)</f>
        <v/>
      </c>
      <c r="O65" s="312" t="str">
        <f>IF(ISBLANK('ARAT - Data Entry'!T63),"",'ARAT - Data Entry'!T63)</f>
        <v/>
      </c>
      <c r="P65" s="298"/>
      <c r="Q65" s="4" t="str">
        <f t="shared" si="0"/>
        <v>No Improved Water Point/System</v>
      </c>
      <c r="R65" s="4" t="str">
        <f t="shared" si="6"/>
        <v>No Improved Water Point/System</v>
      </c>
      <c r="S65" s="5" t="str">
        <f t="shared" si="12"/>
        <v>No Improved Water Point/System</v>
      </c>
      <c r="T65" s="4" t="str">
        <f t="shared" si="13"/>
        <v>New Construction Needed</v>
      </c>
      <c r="U65" s="15">
        <f t="shared" si="7"/>
        <v>0</v>
      </c>
      <c r="V65" s="284"/>
      <c r="W65" s="291" t="str">
        <f t="shared" si="14"/>
        <v>New Construction Needed</v>
      </c>
      <c r="X65" s="292" t="str">
        <f t="shared" si="8"/>
        <v xml:space="preserve"> </v>
      </c>
      <c r="Y65" s="292" t="str">
        <f t="shared" si="9"/>
        <v>Plan For Investment and Construction</v>
      </c>
      <c r="Z65" s="285"/>
      <c r="AA65" s="290" t="str">
        <f t="shared" si="15"/>
        <v xml:space="preserve"> </v>
      </c>
      <c r="AB65" s="290" t="str">
        <f t="shared" si="16"/>
        <v xml:space="preserve"> </v>
      </c>
      <c r="AC65" s="290" t="str">
        <f t="shared" si="17"/>
        <v xml:space="preserve"> </v>
      </c>
      <c r="AD65" s="290" t="str">
        <f t="shared" si="18"/>
        <v xml:space="preserve"> </v>
      </c>
      <c r="AE65" s="290" t="str">
        <f t="shared" si="19"/>
        <v xml:space="preserve"> </v>
      </c>
      <c r="AF65" s="290" t="str">
        <f>IF(CG65=1,'ARAT - Reference Sheet'!$C$11 -(A65-CH65)," ")</f>
        <v xml:space="preserve"> </v>
      </c>
      <c r="AG65" s="290" t="str">
        <f>IF(CI65=1,'ARAT - Reference Sheet'!$C$12-(A65-CJ65)," ")</f>
        <v xml:space="preserve"> </v>
      </c>
      <c r="AH65" s="290" t="str">
        <f>IF(CK65=1,'ARAT - Reference Sheet'!$C$13-(A65-CL65)," ")</f>
        <v xml:space="preserve"> </v>
      </c>
      <c r="AI65" s="290" t="str">
        <f>IF(CM65=1,'ARAT - Reference Sheet'!$C$14-(A65-CN65)," ")</f>
        <v xml:space="preserve"> </v>
      </c>
      <c r="AJ65" s="290" t="str">
        <f>IF(CO65=1,'ARAT - Reference Sheet'!$C$15-(A65-CP65)," ")</f>
        <v xml:space="preserve"> </v>
      </c>
      <c r="AK65" s="290" t="str">
        <f>IF(CQ65=1,'ARAT - Reference Sheet'!$C$16-(A65-CR65)," ")</f>
        <v xml:space="preserve"> </v>
      </c>
      <c r="AL65" s="290" t="str">
        <f>IF(CS65=1,'ARAT - Reference Sheet'!$C$17-(A65-CT65)," ")</f>
        <v xml:space="preserve"> </v>
      </c>
      <c r="AM65" s="290" t="str">
        <f>IF(CU65=1,'ARAT - Reference Sheet'!$C$18-(A65-CV65)," ")</f>
        <v xml:space="preserve"> </v>
      </c>
      <c r="AN65" s="290" t="str">
        <f>IF(CW65=1,'ARAT - Reference Sheet'!$C$19-(A65-CX65)," ")</f>
        <v xml:space="preserve"> </v>
      </c>
      <c r="AO65" s="290" t="str">
        <f>IF(CY65=1,'ARAT - Reference Sheet'!$C$20-(A65-CZ65)," ")</f>
        <v xml:space="preserve"> </v>
      </c>
      <c r="AP65" s="290" t="str">
        <f>IF(DA65=1,'ARAT - Reference Sheet'!$C$21-(A65-DB65)," ")</f>
        <v xml:space="preserve"> </v>
      </c>
      <c r="AQ65" s="290" t="str">
        <f>IF(DC65=1,'ARAT - Reference Sheet'!$C$22-(A65-DD65)," ")</f>
        <v xml:space="preserve"> </v>
      </c>
      <c r="AR65" s="290" t="str">
        <f>IF(DE65=1,'ARAT - Reference Sheet'!$C$23-(A65-DF65)," ")</f>
        <v xml:space="preserve"> </v>
      </c>
      <c r="AS65" s="288"/>
      <c r="AT65" s="313" t="str">
        <f>IF(ISBLANK('ARAT - Data Entry'!X63),"",'ARAT - Data Entry'!X63)</f>
        <v/>
      </c>
      <c r="AU65" s="313" t="str">
        <f>IF(ISBLANK('ARAT - Data Entry'!AA63),"",'ARAT - Data Entry'!AA63)</f>
        <v/>
      </c>
      <c r="AV65" s="313" t="str">
        <f>IF(ISBLANK('ARAT - Data Entry'!AD63),"",'ARAT - Data Entry'!AD63)</f>
        <v/>
      </c>
      <c r="AW65" s="313" t="str">
        <f>IF(ISBLANK('ARAT - Data Entry'!AG63),"",'ARAT - Data Entry'!AG63)</f>
        <v/>
      </c>
      <c r="AX65" s="313" t="str">
        <f>IF(ISBLANK('ARAT - Data Entry'!AJ63),"",'ARAT - Data Entry'!AJ63)</f>
        <v/>
      </c>
      <c r="AY65" s="313" t="str">
        <f>IF(ISBLANK('ARAT - Data Entry'!AM63),"",'ARAT - Data Entry'!AM63)</f>
        <v/>
      </c>
      <c r="AZ65" s="313" t="str">
        <f>IF(ISBLANK('ARAT - Data Entry'!AP63),"",'ARAT - Data Entry'!AP63)</f>
        <v/>
      </c>
      <c r="BA65" s="313" t="str">
        <f>IF(ISBLANK('ARAT - Data Entry'!AS63),"",'ARAT - Data Entry'!AS63)</f>
        <v/>
      </c>
      <c r="BB65" s="313" t="str">
        <f>IF(ISBLANK('ARAT - Data Entry'!AV63),"",'ARAT - Data Entry'!AV63)</f>
        <v/>
      </c>
      <c r="BC65" s="313" t="str">
        <f>IF(ISBLANK('ARAT - Data Entry'!AY63),"",'ARAT - Data Entry'!AY63)</f>
        <v/>
      </c>
      <c r="BD65" s="313" t="str">
        <f>IF(ISBLANK('ARAT - Data Entry'!BB63),"",'ARAT - Data Entry'!BB63)</f>
        <v/>
      </c>
      <c r="BE65" s="313" t="str">
        <f>IF(ISBLANK('ARAT - Data Entry'!BE63),"",'ARAT - Data Entry'!BE63)</f>
        <v/>
      </c>
      <c r="BF65" s="313" t="str">
        <f>IF(ISBLANK('ARAT - Data Entry'!BF63),"",'ARAT - Data Entry'!BF63)</f>
        <v/>
      </c>
      <c r="BG65" s="313" t="str">
        <f>IF(ISBLANK('ARAT - Data Entry'!BK63),"",'ARAT - Data Entry'!BK63)</f>
        <v/>
      </c>
      <c r="BH65" s="313" t="str">
        <f>IF(ISBLANK('ARAT - Data Entry'!BL63),"",'ARAT - Data Entry'!BL63)</f>
        <v/>
      </c>
      <c r="BI65" s="313" t="str">
        <f>IF(ISBLANK('ARAT - Data Entry'!BQ63),"",'ARAT - Data Entry'!BQ63)</f>
        <v/>
      </c>
      <c r="BJ65" s="313" t="str">
        <f>IF(ISBLANK('ARAT - Data Entry'!BR63),"",'ARAT - Data Entry'!BR63)</f>
        <v/>
      </c>
      <c r="BK65" s="313" t="str">
        <f>IF(ISBLANK('ARAT - Data Entry'!BW63),"",'ARAT - Data Entry'!BW63)</f>
        <v/>
      </c>
      <c r="BL65" s="313" t="str">
        <f>IF(ISBLANK('ARAT - Data Entry'!DB63),"",'ARAT - Data Entry'!DB63)</f>
        <v/>
      </c>
      <c r="BM65" s="296"/>
      <c r="BN65" s="290">
        <f>'ARAT - Data Entry'!P63</f>
        <v>0</v>
      </c>
      <c r="BO65" s="290">
        <f>'ARAT - Data Entry'!Q63</f>
        <v>0</v>
      </c>
      <c r="BP65" s="290">
        <f>'ARAT - Data Entry'!S63</f>
        <v>0</v>
      </c>
      <c r="BQ65" s="290">
        <f>'ARAT - Data Entry'!CG63</f>
        <v>0</v>
      </c>
      <c r="BR65" s="290">
        <f>'ARAT - Data Entry'!CU63</f>
        <v>0</v>
      </c>
      <c r="BS65" s="290">
        <f>'ARAT - Data Entry'!CY63</f>
        <v>0</v>
      </c>
      <c r="BT65" s="290">
        <f>'ARAT - Data Entry'!DA63</f>
        <v>0</v>
      </c>
      <c r="BU65" s="290">
        <f t="shared" si="11"/>
        <v>0</v>
      </c>
      <c r="BV65" s="288"/>
      <c r="BW65" s="290" t="str">
        <f>IF(ISBLANK('ARAT - Data Entry'!V63),"",'ARAT - Data Entry'!V63)</f>
        <v/>
      </c>
      <c r="BX65" s="290" t="str">
        <f>IF(ISBLANK('ARAT - Data Entry'!W63),"",'ARAT - Data Entry'!W63)</f>
        <v/>
      </c>
      <c r="BY65" s="290" t="str">
        <f>IF(ISBLANK('ARAT - Data Entry'!Y63),"",'ARAT - Data Entry'!Y63)</f>
        <v/>
      </c>
      <c r="BZ65" s="290" t="str">
        <f>IF(ISBLANK('ARAT - Data Entry'!Z63),"",'ARAT - Data Entry'!Z63)</f>
        <v/>
      </c>
      <c r="CA65" s="290" t="str">
        <f>IF(ISBLANK('ARAT - Data Entry'!AB63),"",'ARAT - Data Entry'!AB63)</f>
        <v/>
      </c>
      <c r="CB65" s="290" t="str">
        <f>IF(ISBLANK('ARAT - Data Entry'!AC63),"",'ARAT - Data Entry'!AC63)</f>
        <v/>
      </c>
      <c r="CC65" s="290" t="str">
        <f>IF(ISBLANK('ARAT - Data Entry'!AE63),"",'ARAT - Data Entry'!AE63)</f>
        <v/>
      </c>
      <c r="CD65" s="290" t="str">
        <f>IF(ISBLANK('ARAT - Data Entry'!AF63),"",'ARAT - Data Entry'!AF63)</f>
        <v/>
      </c>
      <c r="CE65" s="290" t="str">
        <f>IF(ISBLANK('ARAT - Data Entry'!AH63),"",'ARAT - Data Entry'!AH63)</f>
        <v/>
      </c>
      <c r="CF65" s="290" t="str">
        <f>IF(ISBLANK('ARAT - Data Entry'!AI63),"",'ARAT - Data Entry'!AI63)</f>
        <v/>
      </c>
      <c r="CG65" s="290" t="str">
        <f>IF(ISBLANK('ARAT - Data Entry'!AK63),"",'ARAT - Data Entry'!AK63)</f>
        <v/>
      </c>
      <c r="CH65" s="290" t="str">
        <f>IF(ISBLANK('ARAT - Data Entry'!AL63),"",'ARAT - Data Entry'!AL63)</f>
        <v/>
      </c>
      <c r="CI65" s="290" t="str">
        <f>IF(ISBLANK('ARAT - Data Entry'!AN63),"",'ARAT - Data Entry'!AN63)</f>
        <v/>
      </c>
      <c r="CJ65" s="290" t="str">
        <f>IF(ISBLANK('ARAT - Data Entry'!AO63),"",'ARAT - Data Entry'!AO63)</f>
        <v/>
      </c>
      <c r="CK65" s="290" t="str">
        <f>IF(ISBLANK('ARAT - Data Entry'!AQ63),"",'ARAT - Data Entry'!AQ63)</f>
        <v/>
      </c>
      <c r="CL65" s="290" t="str">
        <f>IF(ISBLANK('ARAT - Data Entry'!AR63),"",'ARAT - Data Entry'!AR63)</f>
        <v/>
      </c>
      <c r="CM65" s="290" t="str">
        <f>IF(ISBLANK('ARAT - Data Entry'!AT63),"",'ARAT - Data Entry'!AT63)</f>
        <v/>
      </c>
      <c r="CN65" s="290" t="str">
        <f>IF(ISBLANK('ARAT - Data Entry'!AU63),"",'ARAT - Data Entry'!AU63)</f>
        <v/>
      </c>
      <c r="CO65" s="290" t="str">
        <f>IF(ISBLANK('ARAT - Data Entry'!AW63),"",'ARAT - Data Entry'!AW63)</f>
        <v/>
      </c>
      <c r="CP65" s="290" t="str">
        <f>IF(ISBLANK('ARAT - Data Entry'!AX63),"",'ARAT - Data Entry'!AX63)</f>
        <v/>
      </c>
      <c r="CQ65" s="290" t="str">
        <f>IF(ISBLANK('ARAT - Data Entry'!AZ63),"",'ARAT - Data Entry'!AZ63)</f>
        <v/>
      </c>
      <c r="CR65" s="290" t="str">
        <f>IF(ISBLANK('ARAT - Data Entry'!BA63),"",'ARAT - Data Entry'!BA63)</f>
        <v/>
      </c>
      <c r="CS65" s="290" t="str">
        <f>IF(ISBLANK('ARAT - Data Entry'!BC63),"",'ARAT - Data Entry'!BC63)</f>
        <v/>
      </c>
      <c r="CT65" s="290" t="str">
        <f>IF(ISBLANK('ARAT - Data Entry'!BD63),"",'ARAT - Data Entry'!BD63)</f>
        <v/>
      </c>
      <c r="CU65" s="290" t="str">
        <f>IF(ISBLANK('ARAT - Data Entry'!BF63),"",'ARAT - Data Entry'!BF63)</f>
        <v/>
      </c>
      <c r="CV65" s="290" t="str">
        <f>IF(ISBLANK('ARAT - Data Entry'!BG63),"",'ARAT - Data Entry'!BG63)</f>
        <v/>
      </c>
      <c r="CW65" s="290" t="str">
        <f>IF(ISBLANK('ARAT - Data Entry'!BI63),"",'ARAT - Data Entry'!BI63)</f>
        <v/>
      </c>
      <c r="CX65" s="290" t="str">
        <f>IF(ISBLANK('ARAT - Data Entry'!BJ63),"",'ARAT - Data Entry'!BJ63)</f>
        <v/>
      </c>
      <c r="CY65" s="290" t="str">
        <f>IF(ISBLANK('ARAT - Data Entry'!BL63),"",'ARAT - Data Entry'!BL63)</f>
        <v/>
      </c>
      <c r="CZ65" s="290" t="str">
        <f>IF(ISBLANK('ARAT - Data Entry'!BM63),"",'ARAT - Data Entry'!BM63)</f>
        <v/>
      </c>
      <c r="DA65" s="290" t="str">
        <f>IF(ISBLANK('ARAT - Data Entry'!BO63),"",'ARAT - Data Entry'!BO63)</f>
        <v/>
      </c>
      <c r="DB65" s="290" t="str">
        <f>IF(ISBLANK('ARAT - Data Entry'!BP63),"",'ARAT - Data Entry'!BP63)</f>
        <v/>
      </c>
      <c r="DC65" s="290" t="str">
        <f>IF(ISBLANK('ARAT - Data Entry'!BR63),"",'ARAT - Data Entry'!BR63)</f>
        <v/>
      </c>
      <c r="DD65" s="290" t="str">
        <f>IF(ISBLANK('ARAT - Data Entry'!BS63),"",'ARAT - Data Entry'!BS63)</f>
        <v/>
      </c>
      <c r="DE65" s="290" t="str">
        <f>IF(ISBLANK('ARAT - Data Entry'!BU63),"",'ARAT - Data Entry'!BU63)</f>
        <v/>
      </c>
      <c r="DF65" s="290" t="str">
        <f>IF(ISBLANK('ARAT - Data Entry'!BV63),"",'ARAT - Data Entry'!BV63)</f>
        <v/>
      </c>
      <c r="DG65" s="290" t="str">
        <f>IF(ISBLANK('ARAT - Data Entry'!CZ63),"",'ARAT - Data Entry'!CZ63)</f>
        <v/>
      </c>
    </row>
    <row r="66" spans="1:111" x14ac:dyDescent="0.25">
      <c r="A66" s="312" t="str">
        <f>IF(ISBLANK('ARAT - Data Entry'!A64),"",'ARAT - Data Entry'!A64)</f>
        <v/>
      </c>
      <c r="B66" s="312" t="str">
        <f>IF(ISBLANK('ARAT - Data Entry'!C64),"",'ARAT - Data Entry'!C64)</f>
        <v/>
      </c>
      <c r="C66" s="357" t="str">
        <f>IF(ISBLANK('ARAT - Data Entry'!D64),"",'ARAT - Data Entry'!D64)</f>
        <v/>
      </c>
      <c r="D66" s="357" t="str">
        <f>IF(ISBLANK('ARAT - Data Entry'!E64),"",'ARAT - Data Entry'!E64)</f>
        <v/>
      </c>
      <c r="E66" s="357" t="str">
        <f>IF(ISBLANK('ARAT - Data Entry'!F64),"",'ARAT - Data Entry'!F64)</f>
        <v/>
      </c>
      <c r="F66" s="357" t="str">
        <f>IF(ISBLANK('ARAT - Data Entry'!G64),"",'ARAT - Data Entry'!G64)</f>
        <v/>
      </c>
      <c r="G66" s="357" t="str">
        <f>IF(ISBLANK('ARAT - Data Entry'!H64),"",'ARAT - Data Entry'!H64)</f>
        <v/>
      </c>
      <c r="H66" s="357" t="str">
        <f>IF(ISBLANK('ARAT - Data Entry'!I64),"",'ARAT - Data Entry'!I64)</f>
        <v/>
      </c>
      <c r="I66" s="357" t="str">
        <f>IF(ISBLANK('ARAT - Data Entry'!J64),"",'ARAT - Data Entry'!J64)</f>
        <v/>
      </c>
      <c r="J66" s="357" t="str">
        <f>IF(ISBLANK('ARAT - Data Entry'!K64),"",'ARAT - Data Entry'!K64)</f>
        <v/>
      </c>
      <c r="K66" s="312" t="str">
        <f>IF(ISBLANK('ARAT - Data Entry'!L64),"",'ARAT - Data Entry'!L64)</f>
        <v/>
      </c>
      <c r="L66" s="312" t="str">
        <f>IF(ISBLANK('ARAT - Data Entry'!M64),"",'ARAT - Data Entry'!M64)</f>
        <v/>
      </c>
      <c r="M66" s="312" t="str">
        <f>IF(ISBLANK('ARAT - Data Entry'!N64),"",'ARAT - Data Entry'!N64)</f>
        <v/>
      </c>
      <c r="N66" s="312" t="str">
        <f>IF(ISBLANK('ARAT - Data Entry'!R64),"",'ARAT - Data Entry'!R64)</f>
        <v/>
      </c>
      <c r="O66" s="312" t="str">
        <f>IF(ISBLANK('ARAT - Data Entry'!T64),"",'ARAT - Data Entry'!T64)</f>
        <v/>
      </c>
      <c r="P66" s="298"/>
      <c r="Q66" s="4" t="str">
        <f t="shared" si="0"/>
        <v>No Improved Water Point/System</v>
      </c>
      <c r="R66" s="4" t="str">
        <f t="shared" si="6"/>
        <v>No Improved Water Point/System</v>
      </c>
      <c r="S66" s="5" t="str">
        <f t="shared" si="12"/>
        <v>No Improved Water Point/System</v>
      </c>
      <c r="T66" s="4" t="str">
        <f t="shared" si="13"/>
        <v>New Construction Needed</v>
      </c>
      <c r="U66" s="15">
        <f t="shared" si="7"/>
        <v>0</v>
      </c>
      <c r="V66" s="284"/>
      <c r="W66" s="291" t="str">
        <f t="shared" si="14"/>
        <v>New Construction Needed</v>
      </c>
      <c r="X66" s="292" t="str">
        <f t="shared" si="8"/>
        <v xml:space="preserve"> </v>
      </c>
      <c r="Y66" s="292" t="str">
        <f t="shared" si="9"/>
        <v>Plan For Investment and Construction</v>
      </c>
      <c r="Z66" s="285"/>
      <c r="AA66" s="290" t="str">
        <f t="shared" si="15"/>
        <v xml:space="preserve"> </v>
      </c>
      <c r="AB66" s="290" t="str">
        <f t="shared" si="16"/>
        <v xml:space="preserve"> </v>
      </c>
      <c r="AC66" s="290" t="str">
        <f t="shared" si="17"/>
        <v xml:space="preserve"> </v>
      </c>
      <c r="AD66" s="290" t="str">
        <f t="shared" si="18"/>
        <v xml:space="preserve"> </v>
      </c>
      <c r="AE66" s="290" t="str">
        <f t="shared" si="19"/>
        <v xml:space="preserve"> </v>
      </c>
      <c r="AF66" s="290" t="str">
        <f>IF(CG66=1,'ARAT - Reference Sheet'!$C$11 -(A66-CH66)," ")</f>
        <v xml:space="preserve"> </v>
      </c>
      <c r="AG66" s="290" t="str">
        <f>IF(CI66=1,'ARAT - Reference Sheet'!$C$12-(A66-CJ66)," ")</f>
        <v xml:space="preserve"> </v>
      </c>
      <c r="AH66" s="290" t="str">
        <f>IF(CK66=1,'ARAT - Reference Sheet'!$C$13-(A66-CL66)," ")</f>
        <v xml:space="preserve"> </v>
      </c>
      <c r="AI66" s="290" t="str">
        <f>IF(CM66=1,'ARAT - Reference Sheet'!$C$14-(A66-CN66)," ")</f>
        <v xml:space="preserve"> </v>
      </c>
      <c r="AJ66" s="290" t="str">
        <f>IF(CO66=1,'ARAT - Reference Sheet'!$C$15-(A66-CP66)," ")</f>
        <v xml:space="preserve"> </v>
      </c>
      <c r="AK66" s="290" t="str">
        <f>IF(CQ66=1,'ARAT - Reference Sheet'!$C$16-(A66-CR66)," ")</f>
        <v xml:space="preserve"> </v>
      </c>
      <c r="AL66" s="290" t="str">
        <f>IF(CS66=1,'ARAT - Reference Sheet'!$C$17-(A66-CT66)," ")</f>
        <v xml:space="preserve"> </v>
      </c>
      <c r="AM66" s="290" t="str">
        <f>IF(CU66=1,'ARAT - Reference Sheet'!$C$18-(A66-CV66)," ")</f>
        <v xml:space="preserve"> </v>
      </c>
      <c r="AN66" s="290" t="str">
        <f>IF(CW66=1,'ARAT - Reference Sheet'!$C$19-(A66-CX66)," ")</f>
        <v xml:space="preserve"> </v>
      </c>
      <c r="AO66" s="290" t="str">
        <f>IF(CY66=1,'ARAT - Reference Sheet'!$C$20-(A66-CZ66)," ")</f>
        <v xml:space="preserve"> </v>
      </c>
      <c r="AP66" s="290" t="str">
        <f>IF(DA66=1,'ARAT - Reference Sheet'!$C$21-(A66-DB66)," ")</f>
        <v xml:space="preserve"> </v>
      </c>
      <c r="AQ66" s="290" t="str">
        <f>IF(DC66=1,'ARAT - Reference Sheet'!$C$22-(A66-DD66)," ")</f>
        <v xml:space="preserve"> </v>
      </c>
      <c r="AR66" s="290" t="str">
        <f>IF(DE66=1,'ARAT - Reference Sheet'!$C$23-(A66-DF66)," ")</f>
        <v xml:space="preserve"> </v>
      </c>
      <c r="AS66" s="288"/>
      <c r="AT66" s="313" t="str">
        <f>IF(ISBLANK('ARAT - Data Entry'!X64),"",'ARAT - Data Entry'!X64)</f>
        <v/>
      </c>
      <c r="AU66" s="313" t="str">
        <f>IF(ISBLANK('ARAT - Data Entry'!AA64),"",'ARAT - Data Entry'!AA64)</f>
        <v/>
      </c>
      <c r="AV66" s="313" t="str">
        <f>IF(ISBLANK('ARAT - Data Entry'!AD64),"",'ARAT - Data Entry'!AD64)</f>
        <v/>
      </c>
      <c r="AW66" s="313" t="str">
        <f>IF(ISBLANK('ARAT - Data Entry'!AG64),"",'ARAT - Data Entry'!AG64)</f>
        <v/>
      </c>
      <c r="AX66" s="313" t="str">
        <f>IF(ISBLANK('ARAT - Data Entry'!AJ64),"",'ARAT - Data Entry'!AJ64)</f>
        <v/>
      </c>
      <c r="AY66" s="313" t="str">
        <f>IF(ISBLANK('ARAT - Data Entry'!AM64),"",'ARAT - Data Entry'!AM64)</f>
        <v/>
      </c>
      <c r="AZ66" s="313" t="str">
        <f>IF(ISBLANK('ARAT - Data Entry'!AP64),"",'ARAT - Data Entry'!AP64)</f>
        <v/>
      </c>
      <c r="BA66" s="313" t="str">
        <f>IF(ISBLANK('ARAT - Data Entry'!AS64),"",'ARAT - Data Entry'!AS64)</f>
        <v/>
      </c>
      <c r="BB66" s="313" t="str">
        <f>IF(ISBLANK('ARAT - Data Entry'!AV64),"",'ARAT - Data Entry'!AV64)</f>
        <v/>
      </c>
      <c r="BC66" s="313" t="str">
        <f>IF(ISBLANK('ARAT - Data Entry'!AY64),"",'ARAT - Data Entry'!AY64)</f>
        <v/>
      </c>
      <c r="BD66" s="313" t="str">
        <f>IF(ISBLANK('ARAT - Data Entry'!BB64),"",'ARAT - Data Entry'!BB64)</f>
        <v/>
      </c>
      <c r="BE66" s="313" t="str">
        <f>IF(ISBLANK('ARAT - Data Entry'!BE64),"",'ARAT - Data Entry'!BE64)</f>
        <v/>
      </c>
      <c r="BF66" s="313" t="str">
        <f>IF(ISBLANK('ARAT - Data Entry'!BF64),"",'ARAT - Data Entry'!BF64)</f>
        <v/>
      </c>
      <c r="BG66" s="313" t="str">
        <f>IF(ISBLANK('ARAT - Data Entry'!BK64),"",'ARAT - Data Entry'!BK64)</f>
        <v/>
      </c>
      <c r="BH66" s="313" t="str">
        <f>IF(ISBLANK('ARAT - Data Entry'!BL64),"",'ARAT - Data Entry'!BL64)</f>
        <v/>
      </c>
      <c r="BI66" s="313" t="str">
        <f>IF(ISBLANK('ARAT - Data Entry'!BQ64),"",'ARAT - Data Entry'!BQ64)</f>
        <v/>
      </c>
      <c r="BJ66" s="313" t="str">
        <f>IF(ISBLANK('ARAT - Data Entry'!BR64),"",'ARAT - Data Entry'!BR64)</f>
        <v/>
      </c>
      <c r="BK66" s="313" t="str">
        <f>IF(ISBLANK('ARAT - Data Entry'!BW64),"",'ARAT - Data Entry'!BW64)</f>
        <v/>
      </c>
      <c r="BL66" s="313" t="str">
        <f>IF(ISBLANK('ARAT - Data Entry'!DB64),"",'ARAT - Data Entry'!DB64)</f>
        <v/>
      </c>
      <c r="BM66" s="296"/>
      <c r="BN66" s="290">
        <f>'ARAT - Data Entry'!P64</f>
        <v>0</v>
      </c>
      <c r="BO66" s="290">
        <f>'ARAT - Data Entry'!Q64</f>
        <v>0</v>
      </c>
      <c r="BP66" s="290">
        <f>'ARAT - Data Entry'!S64</f>
        <v>0</v>
      </c>
      <c r="BQ66" s="290">
        <f>'ARAT - Data Entry'!CG64</f>
        <v>0</v>
      </c>
      <c r="BR66" s="290">
        <f>'ARAT - Data Entry'!CU64</f>
        <v>0</v>
      </c>
      <c r="BS66" s="290">
        <f>'ARAT - Data Entry'!CY64</f>
        <v>0</v>
      </c>
      <c r="BT66" s="290">
        <f>'ARAT - Data Entry'!DA64</f>
        <v>0</v>
      </c>
      <c r="BU66" s="290">
        <f t="shared" si="11"/>
        <v>0</v>
      </c>
      <c r="BV66" s="288"/>
      <c r="BW66" s="290" t="str">
        <f>IF(ISBLANK('ARAT - Data Entry'!V64),"",'ARAT - Data Entry'!V64)</f>
        <v/>
      </c>
      <c r="BX66" s="290" t="str">
        <f>IF(ISBLANK('ARAT - Data Entry'!W64),"",'ARAT - Data Entry'!W64)</f>
        <v/>
      </c>
      <c r="BY66" s="290" t="str">
        <f>IF(ISBLANK('ARAT - Data Entry'!Y64),"",'ARAT - Data Entry'!Y64)</f>
        <v/>
      </c>
      <c r="BZ66" s="290" t="str">
        <f>IF(ISBLANK('ARAT - Data Entry'!Z64),"",'ARAT - Data Entry'!Z64)</f>
        <v/>
      </c>
      <c r="CA66" s="290" t="str">
        <f>IF(ISBLANK('ARAT - Data Entry'!AB64),"",'ARAT - Data Entry'!AB64)</f>
        <v/>
      </c>
      <c r="CB66" s="290" t="str">
        <f>IF(ISBLANK('ARAT - Data Entry'!AC64),"",'ARAT - Data Entry'!AC64)</f>
        <v/>
      </c>
      <c r="CC66" s="290" t="str">
        <f>IF(ISBLANK('ARAT - Data Entry'!AE64),"",'ARAT - Data Entry'!AE64)</f>
        <v/>
      </c>
      <c r="CD66" s="290" t="str">
        <f>IF(ISBLANK('ARAT - Data Entry'!AF64),"",'ARAT - Data Entry'!AF64)</f>
        <v/>
      </c>
      <c r="CE66" s="290" t="str">
        <f>IF(ISBLANK('ARAT - Data Entry'!AH64),"",'ARAT - Data Entry'!AH64)</f>
        <v/>
      </c>
      <c r="CF66" s="290" t="str">
        <f>IF(ISBLANK('ARAT - Data Entry'!AI64),"",'ARAT - Data Entry'!AI64)</f>
        <v/>
      </c>
      <c r="CG66" s="290" t="str">
        <f>IF(ISBLANK('ARAT - Data Entry'!AK64),"",'ARAT - Data Entry'!AK64)</f>
        <v/>
      </c>
      <c r="CH66" s="290" t="str">
        <f>IF(ISBLANK('ARAT - Data Entry'!AL64),"",'ARAT - Data Entry'!AL64)</f>
        <v/>
      </c>
      <c r="CI66" s="290" t="str">
        <f>IF(ISBLANK('ARAT - Data Entry'!AN64),"",'ARAT - Data Entry'!AN64)</f>
        <v/>
      </c>
      <c r="CJ66" s="290" t="str">
        <f>IF(ISBLANK('ARAT - Data Entry'!AO64),"",'ARAT - Data Entry'!AO64)</f>
        <v/>
      </c>
      <c r="CK66" s="290" t="str">
        <f>IF(ISBLANK('ARAT - Data Entry'!AQ64),"",'ARAT - Data Entry'!AQ64)</f>
        <v/>
      </c>
      <c r="CL66" s="290" t="str">
        <f>IF(ISBLANK('ARAT - Data Entry'!AR64),"",'ARAT - Data Entry'!AR64)</f>
        <v/>
      </c>
      <c r="CM66" s="290" t="str">
        <f>IF(ISBLANK('ARAT - Data Entry'!AT64),"",'ARAT - Data Entry'!AT64)</f>
        <v/>
      </c>
      <c r="CN66" s="290" t="str">
        <f>IF(ISBLANK('ARAT - Data Entry'!AU64),"",'ARAT - Data Entry'!AU64)</f>
        <v/>
      </c>
      <c r="CO66" s="290" t="str">
        <f>IF(ISBLANK('ARAT - Data Entry'!AW64),"",'ARAT - Data Entry'!AW64)</f>
        <v/>
      </c>
      <c r="CP66" s="290" t="str">
        <f>IF(ISBLANK('ARAT - Data Entry'!AX64),"",'ARAT - Data Entry'!AX64)</f>
        <v/>
      </c>
      <c r="CQ66" s="290" t="str">
        <f>IF(ISBLANK('ARAT - Data Entry'!AZ64),"",'ARAT - Data Entry'!AZ64)</f>
        <v/>
      </c>
      <c r="CR66" s="290" t="str">
        <f>IF(ISBLANK('ARAT - Data Entry'!BA64),"",'ARAT - Data Entry'!BA64)</f>
        <v/>
      </c>
      <c r="CS66" s="290" t="str">
        <f>IF(ISBLANK('ARAT - Data Entry'!BC64),"",'ARAT - Data Entry'!BC64)</f>
        <v/>
      </c>
      <c r="CT66" s="290" t="str">
        <f>IF(ISBLANK('ARAT - Data Entry'!BD64),"",'ARAT - Data Entry'!BD64)</f>
        <v/>
      </c>
      <c r="CU66" s="290" t="str">
        <f>IF(ISBLANK('ARAT - Data Entry'!BF64),"",'ARAT - Data Entry'!BF64)</f>
        <v/>
      </c>
      <c r="CV66" s="290" t="str">
        <f>IF(ISBLANK('ARAT - Data Entry'!BG64),"",'ARAT - Data Entry'!BG64)</f>
        <v/>
      </c>
      <c r="CW66" s="290" t="str">
        <f>IF(ISBLANK('ARAT - Data Entry'!BI64),"",'ARAT - Data Entry'!BI64)</f>
        <v/>
      </c>
      <c r="CX66" s="290" t="str">
        <f>IF(ISBLANK('ARAT - Data Entry'!BJ64),"",'ARAT - Data Entry'!BJ64)</f>
        <v/>
      </c>
      <c r="CY66" s="290" t="str">
        <f>IF(ISBLANK('ARAT - Data Entry'!BL64),"",'ARAT - Data Entry'!BL64)</f>
        <v/>
      </c>
      <c r="CZ66" s="290" t="str">
        <f>IF(ISBLANK('ARAT - Data Entry'!BM64),"",'ARAT - Data Entry'!BM64)</f>
        <v/>
      </c>
      <c r="DA66" s="290" t="str">
        <f>IF(ISBLANK('ARAT - Data Entry'!BO64),"",'ARAT - Data Entry'!BO64)</f>
        <v/>
      </c>
      <c r="DB66" s="290" t="str">
        <f>IF(ISBLANK('ARAT - Data Entry'!BP64),"",'ARAT - Data Entry'!BP64)</f>
        <v/>
      </c>
      <c r="DC66" s="290" t="str">
        <f>IF(ISBLANK('ARAT - Data Entry'!BR64),"",'ARAT - Data Entry'!BR64)</f>
        <v/>
      </c>
      <c r="DD66" s="290" t="str">
        <f>IF(ISBLANK('ARAT - Data Entry'!BS64),"",'ARAT - Data Entry'!BS64)</f>
        <v/>
      </c>
      <c r="DE66" s="290" t="str">
        <f>IF(ISBLANK('ARAT - Data Entry'!BU64),"",'ARAT - Data Entry'!BU64)</f>
        <v/>
      </c>
      <c r="DF66" s="290" t="str">
        <f>IF(ISBLANK('ARAT - Data Entry'!BV64),"",'ARAT - Data Entry'!BV64)</f>
        <v/>
      </c>
      <c r="DG66" s="290" t="str">
        <f>IF(ISBLANK('ARAT - Data Entry'!CZ64),"",'ARAT - Data Entry'!CZ64)</f>
        <v/>
      </c>
    </row>
    <row r="67" spans="1:111" x14ac:dyDescent="0.25">
      <c r="A67" s="312" t="str">
        <f>IF(ISBLANK('ARAT - Data Entry'!A65),"",'ARAT - Data Entry'!A65)</f>
        <v/>
      </c>
      <c r="B67" s="312" t="str">
        <f>IF(ISBLANK('ARAT - Data Entry'!C65),"",'ARAT - Data Entry'!C65)</f>
        <v/>
      </c>
      <c r="C67" s="357" t="str">
        <f>IF(ISBLANK('ARAT - Data Entry'!D65),"",'ARAT - Data Entry'!D65)</f>
        <v/>
      </c>
      <c r="D67" s="357" t="str">
        <f>IF(ISBLANK('ARAT - Data Entry'!E65),"",'ARAT - Data Entry'!E65)</f>
        <v/>
      </c>
      <c r="E67" s="357" t="str">
        <f>IF(ISBLANK('ARAT - Data Entry'!F65),"",'ARAT - Data Entry'!F65)</f>
        <v/>
      </c>
      <c r="F67" s="357" t="str">
        <f>IF(ISBLANK('ARAT - Data Entry'!G65),"",'ARAT - Data Entry'!G65)</f>
        <v/>
      </c>
      <c r="G67" s="357" t="str">
        <f>IF(ISBLANK('ARAT - Data Entry'!H65),"",'ARAT - Data Entry'!H65)</f>
        <v/>
      </c>
      <c r="H67" s="357" t="str">
        <f>IF(ISBLANK('ARAT - Data Entry'!I65),"",'ARAT - Data Entry'!I65)</f>
        <v/>
      </c>
      <c r="I67" s="357" t="str">
        <f>IF(ISBLANK('ARAT - Data Entry'!J65),"",'ARAT - Data Entry'!J65)</f>
        <v/>
      </c>
      <c r="J67" s="357" t="str">
        <f>IF(ISBLANK('ARAT - Data Entry'!K65),"",'ARAT - Data Entry'!K65)</f>
        <v/>
      </c>
      <c r="K67" s="312" t="str">
        <f>IF(ISBLANK('ARAT - Data Entry'!L65),"",'ARAT - Data Entry'!L65)</f>
        <v/>
      </c>
      <c r="L67" s="312" t="str">
        <f>IF(ISBLANK('ARAT - Data Entry'!M65),"",'ARAT - Data Entry'!M65)</f>
        <v/>
      </c>
      <c r="M67" s="312" t="str">
        <f>IF(ISBLANK('ARAT - Data Entry'!N65),"",'ARAT - Data Entry'!N65)</f>
        <v/>
      </c>
      <c r="N67" s="312" t="str">
        <f>IF(ISBLANK('ARAT - Data Entry'!R65),"",'ARAT - Data Entry'!R65)</f>
        <v/>
      </c>
      <c r="O67" s="312" t="str">
        <f>IF(ISBLANK('ARAT - Data Entry'!T65),"",'ARAT - Data Entry'!T65)</f>
        <v/>
      </c>
      <c r="P67" s="298"/>
      <c r="Q67" s="4" t="str">
        <f t="shared" si="0"/>
        <v>No Improved Water Point/System</v>
      </c>
      <c r="R67" s="4" t="str">
        <f t="shared" si="6"/>
        <v>No Improved Water Point/System</v>
      </c>
      <c r="S67" s="5" t="str">
        <f t="shared" si="12"/>
        <v>No Improved Water Point/System</v>
      </c>
      <c r="T67" s="4" t="str">
        <f t="shared" si="13"/>
        <v>New Construction Needed</v>
      </c>
      <c r="U67" s="15">
        <f t="shared" si="7"/>
        <v>0</v>
      </c>
      <c r="V67" s="284"/>
      <c r="W67" s="291" t="str">
        <f t="shared" si="14"/>
        <v>New Construction Needed</v>
      </c>
      <c r="X67" s="292" t="str">
        <f t="shared" si="8"/>
        <v xml:space="preserve"> </v>
      </c>
      <c r="Y67" s="292" t="str">
        <f t="shared" si="9"/>
        <v>Plan For Investment and Construction</v>
      </c>
      <c r="Z67" s="285"/>
      <c r="AA67" s="290" t="str">
        <f t="shared" si="15"/>
        <v xml:space="preserve"> </v>
      </c>
      <c r="AB67" s="290" t="str">
        <f t="shared" si="16"/>
        <v xml:space="preserve"> </v>
      </c>
      <c r="AC67" s="290" t="str">
        <f t="shared" si="17"/>
        <v xml:space="preserve"> </v>
      </c>
      <c r="AD67" s="290" t="str">
        <f t="shared" si="18"/>
        <v xml:space="preserve"> </v>
      </c>
      <c r="AE67" s="290" t="str">
        <f t="shared" si="19"/>
        <v xml:space="preserve"> </v>
      </c>
      <c r="AF67" s="290" t="str">
        <f>IF(CG67=1,'ARAT - Reference Sheet'!$C$11 -(A67-CH67)," ")</f>
        <v xml:space="preserve"> </v>
      </c>
      <c r="AG67" s="290" t="str">
        <f>IF(CI67=1,'ARAT - Reference Sheet'!$C$12-(A67-CJ67)," ")</f>
        <v xml:space="preserve"> </v>
      </c>
      <c r="AH67" s="290" t="str">
        <f>IF(CK67=1,'ARAT - Reference Sheet'!$C$13-(A67-CL67)," ")</f>
        <v xml:space="preserve"> </v>
      </c>
      <c r="AI67" s="290" t="str">
        <f>IF(CM67=1,'ARAT - Reference Sheet'!$C$14-(A67-CN67)," ")</f>
        <v xml:space="preserve"> </v>
      </c>
      <c r="AJ67" s="290" t="str">
        <f>IF(CO67=1,'ARAT - Reference Sheet'!$C$15-(A67-CP67)," ")</f>
        <v xml:space="preserve"> </v>
      </c>
      <c r="AK67" s="290" t="str">
        <f>IF(CQ67=1,'ARAT - Reference Sheet'!$C$16-(A67-CR67)," ")</f>
        <v xml:space="preserve"> </v>
      </c>
      <c r="AL67" s="290" t="str">
        <f>IF(CS67=1,'ARAT - Reference Sheet'!$C$17-(A67-CT67)," ")</f>
        <v xml:space="preserve"> </v>
      </c>
      <c r="AM67" s="290" t="str">
        <f>IF(CU67=1,'ARAT - Reference Sheet'!$C$18-(A67-CV67)," ")</f>
        <v xml:space="preserve"> </v>
      </c>
      <c r="AN67" s="290" t="str">
        <f>IF(CW67=1,'ARAT - Reference Sheet'!$C$19-(A67-CX67)," ")</f>
        <v xml:space="preserve"> </v>
      </c>
      <c r="AO67" s="290" t="str">
        <f>IF(CY67=1,'ARAT - Reference Sheet'!$C$20-(A67-CZ67)," ")</f>
        <v xml:space="preserve"> </v>
      </c>
      <c r="AP67" s="290" t="str">
        <f>IF(DA67=1,'ARAT - Reference Sheet'!$C$21-(A67-DB67)," ")</f>
        <v xml:space="preserve"> </v>
      </c>
      <c r="AQ67" s="290" t="str">
        <f>IF(DC67=1,'ARAT - Reference Sheet'!$C$22-(A67-DD67)," ")</f>
        <v xml:space="preserve"> </v>
      </c>
      <c r="AR67" s="290" t="str">
        <f>IF(DE67=1,'ARAT - Reference Sheet'!$C$23-(A67-DF67)," ")</f>
        <v xml:space="preserve"> </v>
      </c>
      <c r="AS67" s="288"/>
      <c r="AT67" s="313" t="str">
        <f>IF(ISBLANK('ARAT - Data Entry'!X65),"",'ARAT - Data Entry'!X65)</f>
        <v/>
      </c>
      <c r="AU67" s="313" t="str">
        <f>IF(ISBLANK('ARAT - Data Entry'!AA65),"",'ARAT - Data Entry'!AA65)</f>
        <v/>
      </c>
      <c r="AV67" s="313" t="str">
        <f>IF(ISBLANK('ARAT - Data Entry'!AD65),"",'ARAT - Data Entry'!AD65)</f>
        <v/>
      </c>
      <c r="AW67" s="313" t="str">
        <f>IF(ISBLANK('ARAT - Data Entry'!AG65),"",'ARAT - Data Entry'!AG65)</f>
        <v/>
      </c>
      <c r="AX67" s="313" t="str">
        <f>IF(ISBLANK('ARAT - Data Entry'!AJ65),"",'ARAT - Data Entry'!AJ65)</f>
        <v/>
      </c>
      <c r="AY67" s="313" t="str">
        <f>IF(ISBLANK('ARAT - Data Entry'!AM65),"",'ARAT - Data Entry'!AM65)</f>
        <v/>
      </c>
      <c r="AZ67" s="313" t="str">
        <f>IF(ISBLANK('ARAT - Data Entry'!AP65),"",'ARAT - Data Entry'!AP65)</f>
        <v/>
      </c>
      <c r="BA67" s="313" t="str">
        <f>IF(ISBLANK('ARAT - Data Entry'!AS65),"",'ARAT - Data Entry'!AS65)</f>
        <v/>
      </c>
      <c r="BB67" s="313" t="str">
        <f>IF(ISBLANK('ARAT - Data Entry'!AV65),"",'ARAT - Data Entry'!AV65)</f>
        <v/>
      </c>
      <c r="BC67" s="313" t="str">
        <f>IF(ISBLANK('ARAT - Data Entry'!AY65),"",'ARAT - Data Entry'!AY65)</f>
        <v/>
      </c>
      <c r="BD67" s="313" t="str">
        <f>IF(ISBLANK('ARAT - Data Entry'!BB65),"",'ARAT - Data Entry'!BB65)</f>
        <v/>
      </c>
      <c r="BE67" s="313" t="str">
        <f>IF(ISBLANK('ARAT - Data Entry'!BE65),"",'ARAT - Data Entry'!BE65)</f>
        <v/>
      </c>
      <c r="BF67" s="313" t="str">
        <f>IF(ISBLANK('ARAT - Data Entry'!BF65),"",'ARAT - Data Entry'!BF65)</f>
        <v/>
      </c>
      <c r="BG67" s="313" t="str">
        <f>IF(ISBLANK('ARAT - Data Entry'!BK65),"",'ARAT - Data Entry'!BK65)</f>
        <v/>
      </c>
      <c r="BH67" s="313" t="str">
        <f>IF(ISBLANK('ARAT - Data Entry'!BL65),"",'ARAT - Data Entry'!BL65)</f>
        <v/>
      </c>
      <c r="BI67" s="313" t="str">
        <f>IF(ISBLANK('ARAT - Data Entry'!BQ65),"",'ARAT - Data Entry'!BQ65)</f>
        <v/>
      </c>
      <c r="BJ67" s="313" t="str">
        <f>IF(ISBLANK('ARAT - Data Entry'!BR65),"",'ARAT - Data Entry'!BR65)</f>
        <v/>
      </c>
      <c r="BK67" s="313" t="str">
        <f>IF(ISBLANK('ARAT - Data Entry'!BW65),"",'ARAT - Data Entry'!BW65)</f>
        <v/>
      </c>
      <c r="BL67" s="313" t="str">
        <f>IF(ISBLANK('ARAT - Data Entry'!DB65),"",'ARAT - Data Entry'!DB65)</f>
        <v/>
      </c>
      <c r="BM67" s="296"/>
      <c r="BN67" s="290">
        <f>'ARAT - Data Entry'!P65</f>
        <v>0</v>
      </c>
      <c r="BO67" s="290">
        <f>'ARAT - Data Entry'!Q65</f>
        <v>0</v>
      </c>
      <c r="BP67" s="290">
        <f>'ARAT - Data Entry'!S65</f>
        <v>0</v>
      </c>
      <c r="BQ67" s="290">
        <f>'ARAT - Data Entry'!CG65</f>
        <v>0</v>
      </c>
      <c r="BR67" s="290">
        <f>'ARAT - Data Entry'!CU65</f>
        <v>0</v>
      </c>
      <c r="BS67" s="290">
        <f>'ARAT - Data Entry'!CY65</f>
        <v>0</v>
      </c>
      <c r="BT67" s="290">
        <f>'ARAT - Data Entry'!DA65</f>
        <v>0</v>
      </c>
      <c r="BU67" s="290">
        <f t="shared" si="11"/>
        <v>0</v>
      </c>
      <c r="BV67" s="288"/>
      <c r="BW67" s="290" t="str">
        <f>IF(ISBLANK('ARAT - Data Entry'!V65),"",'ARAT - Data Entry'!V65)</f>
        <v/>
      </c>
      <c r="BX67" s="290" t="str">
        <f>IF(ISBLANK('ARAT - Data Entry'!W65),"",'ARAT - Data Entry'!W65)</f>
        <v/>
      </c>
      <c r="BY67" s="290" t="str">
        <f>IF(ISBLANK('ARAT - Data Entry'!Y65),"",'ARAT - Data Entry'!Y65)</f>
        <v/>
      </c>
      <c r="BZ67" s="290" t="str">
        <f>IF(ISBLANK('ARAT - Data Entry'!Z65),"",'ARAT - Data Entry'!Z65)</f>
        <v/>
      </c>
      <c r="CA67" s="290" t="str">
        <f>IF(ISBLANK('ARAT - Data Entry'!AB65),"",'ARAT - Data Entry'!AB65)</f>
        <v/>
      </c>
      <c r="CB67" s="290" t="str">
        <f>IF(ISBLANK('ARAT - Data Entry'!AC65),"",'ARAT - Data Entry'!AC65)</f>
        <v/>
      </c>
      <c r="CC67" s="290" t="str">
        <f>IF(ISBLANK('ARAT - Data Entry'!AE65),"",'ARAT - Data Entry'!AE65)</f>
        <v/>
      </c>
      <c r="CD67" s="290" t="str">
        <f>IF(ISBLANK('ARAT - Data Entry'!AF65),"",'ARAT - Data Entry'!AF65)</f>
        <v/>
      </c>
      <c r="CE67" s="290" t="str">
        <f>IF(ISBLANK('ARAT - Data Entry'!AH65),"",'ARAT - Data Entry'!AH65)</f>
        <v/>
      </c>
      <c r="CF67" s="290" t="str">
        <f>IF(ISBLANK('ARAT - Data Entry'!AI65),"",'ARAT - Data Entry'!AI65)</f>
        <v/>
      </c>
      <c r="CG67" s="290" t="str">
        <f>IF(ISBLANK('ARAT - Data Entry'!AK65),"",'ARAT - Data Entry'!AK65)</f>
        <v/>
      </c>
      <c r="CH67" s="290" t="str">
        <f>IF(ISBLANK('ARAT - Data Entry'!AL65),"",'ARAT - Data Entry'!AL65)</f>
        <v/>
      </c>
      <c r="CI67" s="290" t="str">
        <f>IF(ISBLANK('ARAT - Data Entry'!AN65),"",'ARAT - Data Entry'!AN65)</f>
        <v/>
      </c>
      <c r="CJ67" s="290" t="str">
        <f>IF(ISBLANK('ARAT - Data Entry'!AO65),"",'ARAT - Data Entry'!AO65)</f>
        <v/>
      </c>
      <c r="CK67" s="290" t="str">
        <f>IF(ISBLANK('ARAT - Data Entry'!AQ65),"",'ARAT - Data Entry'!AQ65)</f>
        <v/>
      </c>
      <c r="CL67" s="290" t="str">
        <f>IF(ISBLANK('ARAT - Data Entry'!AR65),"",'ARAT - Data Entry'!AR65)</f>
        <v/>
      </c>
      <c r="CM67" s="290" t="str">
        <f>IF(ISBLANK('ARAT - Data Entry'!AT65),"",'ARAT - Data Entry'!AT65)</f>
        <v/>
      </c>
      <c r="CN67" s="290" t="str">
        <f>IF(ISBLANK('ARAT - Data Entry'!AU65),"",'ARAT - Data Entry'!AU65)</f>
        <v/>
      </c>
      <c r="CO67" s="290" t="str">
        <f>IF(ISBLANK('ARAT - Data Entry'!AW65),"",'ARAT - Data Entry'!AW65)</f>
        <v/>
      </c>
      <c r="CP67" s="290" t="str">
        <f>IF(ISBLANK('ARAT - Data Entry'!AX65),"",'ARAT - Data Entry'!AX65)</f>
        <v/>
      </c>
      <c r="CQ67" s="290" t="str">
        <f>IF(ISBLANK('ARAT - Data Entry'!AZ65),"",'ARAT - Data Entry'!AZ65)</f>
        <v/>
      </c>
      <c r="CR67" s="290" t="str">
        <f>IF(ISBLANK('ARAT - Data Entry'!BA65),"",'ARAT - Data Entry'!BA65)</f>
        <v/>
      </c>
      <c r="CS67" s="290" t="str">
        <f>IF(ISBLANK('ARAT - Data Entry'!BC65),"",'ARAT - Data Entry'!BC65)</f>
        <v/>
      </c>
      <c r="CT67" s="290" t="str">
        <f>IF(ISBLANK('ARAT - Data Entry'!BD65),"",'ARAT - Data Entry'!BD65)</f>
        <v/>
      </c>
      <c r="CU67" s="290" t="str">
        <f>IF(ISBLANK('ARAT - Data Entry'!BF65),"",'ARAT - Data Entry'!BF65)</f>
        <v/>
      </c>
      <c r="CV67" s="290" t="str">
        <f>IF(ISBLANK('ARAT - Data Entry'!BG65),"",'ARAT - Data Entry'!BG65)</f>
        <v/>
      </c>
      <c r="CW67" s="290" t="str">
        <f>IF(ISBLANK('ARAT - Data Entry'!BI65),"",'ARAT - Data Entry'!BI65)</f>
        <v/>
      </c>
      <c r="CX67" s="290" t="str">
        <f>IF(ISBLANK('ARAT - Data Entry'!BJ65),"",'ARAT - Data Entry'!BJ65)</f>
        <v/>
      </c>
      <c r="CY67" s="290" t="str">
        <f>IF(ISBLANK('ARAT - Data Entry'!BL65),"",'ARAT - Data Entry'!BL65)</f>
        <v/>
      </c>
      <c r="CZ67" s="290" t="str">
        <f>IF(ISBLANK('ARAT - Data Entry'!BM65),"",'ARAT - Data Entry'!BM65)</f>
        <v/>
      </c>
      <c r="DA67" s="290" t="str">
        <f>IF(ISBLANK('ARAT - Data Entry'!BO65),"",'ARAT - Data Entry'!BO65)</f>
        <v/>
      </c>
      <c r="DB67" s="290" t="str">
        <f>IF(ISBLANK('ARAT - Data Entry'!BP65),"",'ARAT - Data Entry'!BP65)</f>
        <v/>
      </c>
      <c r="DC67" s="290" t="str">
        <f>IF(ISBLANK('ARAT - Data Entry'!BR65),"",'ARAT - Data Entry'!BR65)</f>
        <v/>
      </c>
      <c r="DD67" s="290" t="str">
        <f>IF(ISBLANK('ARAT - Data Entry'!BS65),"",'ARAT - Data Entry'!BS65)</f>
        <v/>
      </c>
      <c r="DE67" s="290" t="str">
        <f>IF(ISBLANK('ARAT - Data Entry'!BU65),"",'ARAT - Data Entry'!BU65)</f>
        <v/>
      </c>
      <c r="DF67" s="290" t="str">
        <f>IF(ISBLANK('ARAT - Data Entry'!BV65),"",'ARAT - Data Entry'!BV65)</f>
        <v/>
      </c>
      <c r="DG67" s="290" t="str">
        <f>IF(ISBLANK('ARAT - Data Entry'!CZ65),"",'ARAT - Data Entry'!CZ65)</f>
        <v/>
      </c>
    </row>
    <row r="68" spans="1:111" x14ac:dyDescent="0.25">
      <c r="A68" s="312" t="str">
        <f>IF(ISBLANK('ARAT - Data Entry'!A66),"",'ARAT - Data Entry'!A66)</f>
        <v/>
      </c>
      <c r="B68" s="312" t="str">
        <f>IF(ISBLANK('ARAT - Data Entry'!C66),"",'ARAT - Data Entry'!C66)</f>
        <v/>
      </c>
      <c r="C68" s="357" t="str">
        <f>IF(ISBLANK('ARAT - Data Entry'!D66),"",'ARAT - Data Entry'!D66)</f>
        <v/>
      </c>
      <c r="D68" s="357" t="str">
        <f>IF(ISBLANK('ARAT - Data Entry'!E66),"",'ARAT - Data Entry'!E66)</f>
        <v/>
      </c>
      <c r="E68" s="357" t="str">
        <f>IF(ISBLANK('ARAT - Data Entry'!F66),"",'ARAT - Data Entry'!F66)</f>
        <v/>
      </c>
      <c r="F68" s="357" t="str">
        <f>IF(ISBLANK('ARAT - Data Entry'!G66),"",'ARAT - Data Entry'!G66)</f>
        <v/>
      </c>
      <c r="G68" s="357" t="str">
        <f>IF(ISBLANK('ARAT - Data Entry'!H66),"",'ARAT - Data Entry'!H66)</f>
        <v/>
      </c>
      <c r="H68" s="357" t="str">
        <f>IF(ISBLANK('ARAT - Data Entry'!I66),"",'ARAT - Data Entry'!I66)</f>
        <v/>
      </c>
      <c r="I68" s="357" t="str">
        <f>IF(ISBLANK('ARAT - Data Entry'!J66),"",'ARAT - Data Entry'!J66)</f>
        <v/>
      </c>
      <c r="J68" s="357" t="str">
        <f>IF(ISBLANK('ARAT - Data Entry'!K66),"",'ARAT - Data Entry'!K66)</f>
        <v/>
      </c>
      <c r="K68" s="312" t="str">
        <f>IF(ISBLANK('ARAT - Data Entry'!L66),"",'ARAT - Data Entry'!L66)</f>
        <v/>
      </c>
      <c r="L68" s="312" t="str">
        <f>IF(ISBLANK('ARAT - Data Entry'!M66),"",'ARAT - Data Entry'!M66)</f>
        <v/>
      </c>
      <c r="M68" s="312" t="str">
        <f>IF(ISBLANK('ARAT - Data Entry'!N66),"",'ARAT - Data Entry'!N66)</f>
        <v/>
      </c>
      <c r="N68" s="312" t="str">
        <f>IF(ISBLANK('ARAT - Data Entry'!R66),"",'ARAT - Data Entry'!R66)</f>
        <v/>
      </c>
      <c r="O68" s="312" t="str">
        <f>IF(ISBLANK('ARAT - Data Entry'!T66),"",'ARAT - Data Entry'!T66)</f>
        <v/>
      </c>
      <c r="P68" s="298"/>
      <c r="Q68" s="4" t="str">
        <f t="shared" si="0"/>
        <v>No Improved Water Point/System</v>
      </c>
      <c r="R68" s="4" t="str">
        <f t="shared" si="6"/>
        <v>No Improved Water Point/System</v>
      </c>
      <c r="S68" s="5" t="str">
        <f t="shared" si="12"/>
        <v>No Improved Water Point/System</v>
      </c>
      <c r="T68" s="4" t="str">
        <f t="shared" si="13"/>
        <v>New Construction Needed</v>
      </c>
      <c r="U68" s="15">
        <f t="shared" si="7"/>
        <v>0</v>
      </c>
      <c r="V68" s="284"/>
      <c r="W68" s="291" t="str">
        <f t="shared" si="14"/>
        <v>New Construction Needed</v>
      </c>
      <c r="X68" s="292" t="str">
        <f t="shared" si="8"/>
        <v xml:space="preserve"> </v>
      </c>
      <c r="Y68" s="292" t="str">
        <f t="shared" si="9"/>
        <v>Plan For Investment and Construction</v>
      </c>
      <c r="Z68" s="285"/>
      <c r="AA68" s="290" t="str">
        <f t="shared" si="15"/>
        <v xml:space="preserve"> </v>
      </c>
      <c r="AB68" s="290" t="str">
        <f t="shared" si="16"/>
        <v xml:space="preserve"> </v>
      </c>
      <c r="AC68" s="290" t="str">
        <f t="shared" si="17"/>
        <v xml:space="preserve"> </v>
      </c>
      <c r="AD68" s="290" t="str">
        <f t="shared" si="18"/>
        <v xml:space="preserve"> </v>
      </c>
      <c r="AE68" s="290" t="str">
        <f t="shared" si="19"/>
        <v xml:space="preserve"> </v>
      </c>
      <c r="AF68" s="290" t="str">
        <f>IF(CG68=1,'ARAT - Reference Sheet'!$C$11 -(A68-CH68)," ")</f>
        <v xml:space="preserve"> </v>
      </c>
      <c r="AG68" s="290" t="str">
        <f>IF(CI68=1,'ARAT - Reference Sheet'!$C$12-(A68-CJ68)," ")</f>
        <v xml:space="preserve"> </v>
      </c>
      <c r="AH68" s="290" t="str">
        <f>IF(CK68=1,'ARAT - Reference Sheet'!$C$13-(A68-CL68)," ")</f>
        <v xml:space="preserve"> </v>
      </c>
      <c r="AI68" s="290" t="str">
        <f>IF(CM68=1,'ARAT - Reference Sheet'!$C$14-(A68-CN68)," ")</f>
        <v xml:space="preserve"> </v>
      </c>
      <c r="AJ68" s="290" t="str">
        <f>IF(CO68=1,'ARAT - Reference Sheet'!$C$15-(A68-CP68)," ")</f>
        <v xml:space="preserve"> </v>
      </c>
      <c r="AK68" s="290" t="str">
        <f>IF(CQ68=1,'ARAT - Reference Sheet'!$C$16-(A68-CR68)," ")</f>
        <v xml:space="preserve"> </v>
      </c>
      <c r="AL68" s="290" t="str">
        <f>IF(CS68=1,'ARAT - Reference Sheet'!$C$17-(A68-CT68)," ")</f>
        <v xml:space="preserve"> </v>
      </c>
      <c r="AM68" s="290" t="str">
        <f>IF(CU68=1,'ARAT - Reference Sheet'!$C$18-(A68-CV68)," ")</f>
        <v xml:space="preserve"> </v>
      </c>
      <c r="AN68" s="290" t="str">
        <f>IF(CW68=1,'ARAT - Reference Sheet'!$C$19-(A68-CX68)," ")</f>
        <v xml:space="preserve"> </v>
      </c>
      <c r="AO68" s="290" t="str">
        <f>IF(CY68=1,'ARAT - Reference Sheet'!$C$20-(A68-CZ68)," ")</f>
        <v xml:space="preserve"> </v>
      </c>
      <c r="AP68" s="290" t="str">
        <f>IF(DA68=1,'ARAT - Reference Sheet'!$C$21-(A68-DB68)," ")</f>
        <v xml:space="preserve"> </v>
      </c>
      <c r="AQ68" s="290" t="str">
        <f>IF(DC68=1,'ARAT - Reference Sheet'!$C$22-(A68-DD68)," ")</f>
        <v xml:space="preserve"> </v>
      </c>
      <c r="AR68" s="290" t="str">
        <f>IF(DE68=1,'ARAT - Reference Sheet'!$C$23-(A68-DF68)," ")</f>
        <v xml:space="preserve"> </v>
      </c>
      <c r="AS68" s="288"/>
      <c r="AT68" s="313" t="str">
        <f>IF(ISBLANK('ARAT - Data Entry'!X66),"",'ARAT - Data Entry'!X66)</f>
        <v/>
      </c>
      <c r="AU68" s="313" t="str">
        <f>IF(ISBLANK('ARAT - Data Entry'!AA66),"",'ARAT - Data Entry'!AA66)</f>
        <v/>
      </c>
      <c r="AV68" s="313" t="str">
        <f>IF(ISBLANK('ARAT - Data Entry'!AD66),"",'ARAT - Data Entry'!AD66)</f>
        <v/>
      </c>
      <c r="AW68" s="313" t="str">
        <f>IF(ISBLANK('ARAT - Data Entry'!AG66),"",'ARAT - Data Entry'!AG66)</f>
        <v/>
      </c>
      <c r="AX68" s="313" t="str">
        <f>IF(ISBLANK('ARAT - Data Entry'!AJ66),"",'ARAT - Data Entry'!AJ66)</f>
        <v/>
      </c>
      <c r="AY68" s="313" t="str">
        <f>IF(ISBLANK('ARAT - Data Entry'!AM66),"",'ARAT - Data Entry'!AM66)</f>
        <v/>
      </c>
      <c r="AZ68" s="313" t="str">
        <f>IF(ISBLANK('ARAT - Data Entry'!AP66),"",'ARAT - Data Entry'!AP66)</f>
        <v/>
      </c>
      <c r="BA68" s="313" t="str">
        <f>IF(ISBLANK('ARAT - Data Entry'!AS66),"",'ARAT - Data Entry'!AS66)</f>
        <v/>
      </c>
      <c r="BB68" s="313" t="str">
        <f>IF(ISBLANK('ARAT - Data Entry'!AV66),"",'ARAT - Data Entry'!AV66)</f>
        <v/>
      </c>
      <c r="BC68" s="313" t="str">
        <f>IF(ISBLANK('ARAT - Data Entry'!AY66),"",'ARAT - Data Entry'!AY66)</f>
        <v/>
      </c>
      <c r="BD68" s="313" t="str">
        <f>IF(ISBLANK('ARAT - Data Entry'!BB66),"",'ARAT - Data Entry'!BB66)</f>
        <v/>
      </c>
      <c r="BE68" s="313" t="str">
        <f>IF(ISBLANK('ARAT - Data Entry'!BE66),"",'ARAT - Data Entry'!BE66)</f>
        <v/>
      </c>
      <c r="BF68" s="313" t="str">
        <f>IF(ISBLANK('ARAT - Data Entry'!BF66),"",'ARAT - Data Entry'!BF66)</f>
        <v/>
      </c>
      <c r="BG68" s="313" t="str">
        <f>IF(ISBLANK('ARAT - Data Entry'!BK66),"",'ARAT - Data Entry'!BK66)</f>
        <v/>
      </c>
      <c r="BH68" s="313" t="str">
        <f>IF(ISBLANK('ARAT - Data Entry'!BL66),"",'ARAT - Data Entry'!BL66)</f>
        <v/>
      </c>
      <c r="BI68" s="313" t="str">
        <f>IF(ISBLANK('ARAT - Data Entry'!BQ66),"",'ARAT - Data Entry'!BQ66)</f>
        <v/>
      </c>
      <c r="BJ68" s="313" t="str">
        <f>IF(ISBLANK('ARAT - Data Entry'!BR66),"",'ARAT - Data Entry'!BR66)</f>
        <v/>
      </c>
      <c r="BK68" s="313" t="str">
        <f>IF(ISBLANK('ARAT - Data Entry'!BW66),"",'ARAT - Data Entry'!BW66)</f>
        <v/>
      </c>
      <c r="BL68" s="313" t="str">
        <f>IF(ISBLANK('ARAT - Data Entry'!DB66),"",'ARAT - Data Entry'!DB66)</f>
        <v/>
      </c>
      <c r="BM68" s="296"/>
      <c r="BN68" s="290">
        <f>'ARAT - Data Entry'!P66</f>
        <v>0</v>
      </c>
      <c r="BO68" s="290">
        <f>'ARAT - Data Entry'!Q66</f>
        <v>0</v>
      </c>
      <c r="BP68" s="290">
        <f>'ARAT - Data Entry'!S66</f>
        <v>0</v>
      </c>
      <c r="BQ68" s="290">
        <f>'ARAT - Data Entry'!CG66</f>
        <v>0</v>
      </c>
      <c r="BR68" s="290">
        <f>'ARAT - Data Entry'!CU66</f>
        <v>0</v>
      </c>
      <c r="BS68" s="290">
        <f>'ARAT - Data Entry'!CY66</f>
        <v>0</v>
      </c>
      <c r="BT68" s="290">
        <f>'ARAT - Data Entry'!DA66</f>
        <v>0</v>
      </c>
      <c r="BU68" s="290">
        <f t="shared" si="11"/>
        <v>0</v>
      </c>
      <c r="BV68" s="288"/>
      <c r="BW68" s="290" t="str">
        <f>IF(ISBLANK('ARAT - Data Entry'!V66),"",'ARAT - Data Entry'!V66)</f>
        <v/>
      </c>
      <c r="BX68" s="290" t="str">
        <f>IF(ISBLANK('ARAT - Data Entry'!W66),"",'ARAT - Data Entry'!W66)</f>
        <v/>
      </c>
      <c r="BY68" s="290" t="str">
        <f>IF(ISBLANK('ARAT - Data Entry'!Y66),"",'ARAT - Data Entry'!Y66)</f>
        <v/>
      </c>
      <c r="BZ68" s="290" t="str">
        <f>IF(ISBLANK('ARAT - Data Entry'!Z66),"",'ARAT - Data Entry'!Z66)</f>
        <v/>
      </c>
      <c r="CA68" s="290" t="str">
        <f>IF(ISBLANK('ARAT - Data Entry'!AB66),"",'ARAT - Data Entry'!AB66)</f>
        <v/>
      </c>
      <c r="CB68" s="290" t="str">
        <f>IF(ISBLANK('ARAT - Data Entry'!AC66),"",'ARAT - Data Entry'!AC66)</f>
        <v/>
      </c>
      <c r="CC68" s="290" t="str">
        <f>IF(ISBLANK('ARAT - Data Entry'!AE66),"",'ARAT - Data Entry'!AE66)</f>
        <v/>
      </c>
      <c r="CD68" s="290" t="str">
        <f>IF(ISBLANK('ARAT - Data Entry'!AF66),"",'ARAT - Data Entry'!AF66)</f>
        <v/>
      </c>
      <c r="CE68" s="290" t="str">
        <f>IF(ISBLANK('ARAT - Data Entry'!AH66),"",'ARAT - Data Entry'!AH66)</f>
        <v/>
      </c>
      <c r="CF68" s="290" t="str">
        <f>IF(ISBLANK('ARAT - Data Entry'!AI66),"",'ARAT - Data Entry'!AI66)</f>
        <v/>
      </c>
      <c r="CG68" s="290" t="str">
        <f>IF(ISBLANK('ARAT - Data Entry'!AK66),"",'ARAT - Data Entry'!AK66)</f>
        <v/>
      </c>
      <c r="CH68" s="290" t="str">
        <f>IF(ISBLANK('ARAT - Data Entry'!AL66),"",'ARAT - Data Entry'!AL66)</f>
        <v/>
      </c>
      <c r="CI68" s="290" t="str">
        <f>IF(ISBLANK('ARAT - Data Entry'!AN66),"",'ARAT - Data Entry'!AN66)</f>
        <v/>
      </c>
      <c r="CJ68" s="290" t="str">
        <f>IF(ISBLANK('ARAT - Data Entry'!AO66),"",'ARAT - Data Entry'!AO66)</f>
        <v/>
      </c>
      <c r="CK68" s="290" t="str">
        <f>IF(ISBLANK('ARAT - Data Entry'!AQ66),"",'ARAT - Data Entry'!AQ66)</f>
        <v/>
      </c>
      <c r="CL68" s="290" t="str">
        <f>IF(ISBLANK('ARAT - Data Entry'!AR66),"",'ARAT - Data Entry'!AR66)</f>
        <v/>
      </c>
      <c r="CM68" s="290" t="str">
        <f>IF(ISBLANK('ARAT - Data Entry'!AT66),"",'ARAT - Data Entry'!AT66)</f>
        <v/>
      </c>
      <c r="CN68" s="290" t="str">
        <f>IF(ISBLANK('ARAT - Data Entry'!AU66),"",'ARAT - Data Entry'!AU66)</f>
        <v/>
      </c>
      <c r="CO68" s="290" t="str">
        <f>IF(ISBLANK('ARAT - Data Entry'!AW66),"",'ARAT - Data Entry'!AW66)</f>
        <v/>
      </c>
      <c r="CP68" s="290" t="str">
        <f>IF(ISBLANK('ARAT - Data Entry'!AX66),"",'ARAT - Data Entry'!AX66)</f>
        <v/>
      </c>
      <c r="CQ68" s="290" t="str">
        <f>IF(ISBLANK('ARAT - Data Entry'!AZ66),"",'ARAT - Data Entry'!AZ66)</f>
        <v/>
      </c>
      <c r="CR68" s="290" t="str">
        <f>IF(ISBLANK('ARAT - Data Entry'!BA66),"",'ARAT - Data Entry'!BA66)</f>
        <v/>
      </c>
      <c r="CS68" s="290" t="str">
        <f>IF(ISBLANK('ARAT - Data Entry'!BC66),"",'ARAT - Data Entry'!BC66)</f>
        <v/>
      </c>
      <c r="CT68" s="290" t="str">
        <f>IF(ISBLANK('ARAT - Data Entry'!BD66),"",'ARAT - Data Entry'!BD66)</f>
        <v/>
      </c>
      <c r="CU68" s="290" t="str">
        <f>IF(ISBLANK('ARAT - Data Entry'!BF66),"",'ARAT - Data Entry'!BF66)</f>
        <v/>
      </c>
      <c r="CV68" s="290" t="str">
        <f>IF(ISBLANK('ARAT - Data Entry'!BG66),"",'ARAT - Data Entry'!BG66)</f>
        <v/>
      </c>
      <c r="CW68" s="290" t="str">
        <f>IF(ISBLANK('ARAT - Data Entry'!BI66),"",'ARAT - Data Entry'!BI66)</f>
        <v/>
      </c>
      <c r="CX68" s="290" t="str">
        <f>IF(ISBLANK('ARAT - Data Entry'!BJ66),"",'ARAT - Data Entry'!BJ66)</f>
        <v/>
      </c>
      <c r="CY68" s="290" t="str">
        <f>IF(ISBLANK('ARAT - Data Entry'!BL66),"",'ARAT - Data Entry'!BL66)</f>
        <v/>
      </c>
      <c r="CZ68" s="290" t="str">
        <f>IF(ISBLANK('ARAT - Data Entry'!BM66),"",'ARAT - Data Entry'!BM66)</f>
        <v/>
      </c>
      <c r="DA68" s="290" t="str">
        <f>IF(ISBLANK('ARAT - Data Entry'!BO66),"",'ARAT - Data Entry'!BO66)</f>
        <v/>
      </c>
      <c r="DB68" s="290" t="str">
        <f>IF(ISBLANK('ARAT - Data Entry'!BP66),"",'ARAT - Data Entry'!BP66)</f>
        <v/>
      </c>
      <c r="DC68" s="290" t="str">
        <f>IF(ISBLANK('ARAT - Data Entry'!BR66),"",'ARAT - Data Entry'!BR66)</f>
        <v/>
      </c>
      <c r="DD68" s="290" t="str">
        <f>IF(ISBLANK('ARAT - Data Entry'!BS66),"",'ARAT - Data Entry'!BS66)</f>
        <v/>
      </c>
      <c r="DE68" s="290" t="str">
        <f>IF(ISBLANK('ARAT - Data Entry'!BU66),"",'ARAT - Data Entry'!BU66)</f>
        <v/>
      </c>
      <c r="DF68" s="290" t="str">
        <f>IF(ISBLANK('ARAT - Data Entry'!BV66),"",'ARAT - Data Entry'!BV66)</f>
        <v/>
      </c>
      <c r="DG68" s="290" t="str">
        <f>IF(ISBLANK('ARAT - Data Entry'!CZ66),"",'ARAT - Data Entry'!CZ66)</f>
        <v/>
      </c>
    </row>
    <row r="69" spans="1:111" x14ac:dyDescent="0.25">
      <c r="A69" s="312" t="str">
        <f>IF(ISBLANK('ARAT - Data Entry'!A67),"",'ARAT - Data Entry'!A67)</f>
        <v/>
      </c>
      <c r="B69" s="312" t="str">
        <f>IF(ISBLANK('ARAT - Data Entry'!C67),"",'ARAT - Data Entry'!C67)</f>
        <v/>
      </c>
      <c r="C69" s="357" t="str">
        <f>IF(ISBLANK('ARAT - Data Entry'!D67),"",'ARAT - Data Entry'!D67)</f>
        <v/>
      </c>
      <c r="D69" s="357" t="str">
        <f>IF(ISBLANK('ARAT - Data Entry'!E67),"",'ARAT - Data Entry'!E67)</f>
        <v/>
      </c>
      <c r="E69" s="357" t="str">
        <f>IF(ISBLANK('ARAT - Data Entry'!F67),"",'ARAT - Data Entry'!F67)</f>
        <v/>
      </c>
      <c r="F69" s="357" t="str">
        <f>IF(ISBLANK('ARAT - Data Entry'!G67),"",'ARAT - Data Entry'!G67)</f>
        <v/>
      </c>
      <c r="G69" s="357" t="str">
        <f>IF(ISBLANK('ARAT - Data Entry'!H67),"",'ARAT - Data Entry'!H67)</f>
        <v/>
      </c>
      <c r="H69" s="357" t="str">
        <f>IF(ISBLANK('ARAT - Data Entry'!I67),"",'ARAT - Data Entry'!I67)</f>
        <v/>
      </c>
      <c r="I69" s="357" t="str">
        <f>IF(ISBLANK('ARAT - Data Entry'!J67),"",'ARAT - Data Entry'!J67)</f>
        <v/>
      </c>
      <c r="J69" s="357" t="str">
        <f>IF(ISBLANK('ARAT - Data Entry'!K67),"",'ARAT - Data Entry'!K67)</f>
        <v/>
      </c>
      <c r="K69" s="312" t="str">
        <f>IF(ISBLANK('ARAT - Data Entry'!L67),"",'ARAT - Data Entry'!L67)</f>
        <v/>
      </c>
      <c r="L69" s="312" t="str">
        <f>IF(ISBLANK('ARAT - Data Entry'!M67),"",'ARAT - Data Entry'!M67)</f>
        <v/>
      </c>
      <c r="M69" s="312" t="str">
        <f>IF(ISBLANK('ARAT - Data Entry'!N67),"",'ARAT - Data Entry'!N67)</f>
        <v/>
      </c>
      <c r="N69" s="312" t="str">
        <f>IF(ISBLANK('ARAT - Data Entry'!R67),"",'ARAT - Data Entry'!R67)</f>
        <v/>
      </c>
      <c r="O69" s="312" t="str">
        <f>IF(ISBLANK('ARAT - Data Entry'!T67),"",'ARAT - Data Entry'!T67)</f>
        <v/>
      </c>
      <c r="P69" s="298"/>
      <c r="Q69" s="4" t="str">
        <f t="shared" si="0"/>
        <v>No Improved Water Point/System</v>
      </c>
      <c r="R69" s="4" t="str">
        <f t="shared" si="6"/>
        <v>No Improved Water Point/System</v>
      </c>
      <c r="S69" s="5" t="str">
        <f t="shared" si="12"/>
        <v>No Improved Water Point/System</v>
      </c>
      <c r="T69" s="4" t="str">
        <f t="shared" si="13"/>
        <v>New Construction Needed</v>
      </c>
      <c r="U69" s="15">
        <f t="shared" si="7"/>
        <v>0</v>
      </c>
      <c r="V69" s="284"/>
      <c r="W69" s="291" t="str">
        <f t="shared" si="14"/>
        <v>New Construction Needed</v>
      </c>
      <c r="X69" s="292" t="str">
        <f t="shared" si="8"/>
        <v xml:space="preserve"> </v>
      </c>
      <c r="Y69" s="292" t="str">
        <f t="shared" si="9"/>
        <v>Plan For Investment and Construction</v>
      </c>
      <c r="Z69" s="285"/>
      <c r="AA69" s="290" t="str">
        <f t="shared" si="15"/>
        <v xml:space="preserve"> </v>
      </c>
      <c r="AB69" s="290" t="str">
        <f t="shared" si="16"/>
        <v xml:space="preserve"> </v>
      </c>
      <c r="AC69" s="290" t="str">
        <f t="shared" si="17"/>
        <v xml:space="preserve"> </v>
      </c>
      <c r="AD69" s="290" t="str">
        <f t="shared" si="18"/>
        <v xml:space="preserve"> </v>
      </c>
      <c r="AE69" s="290" t="str">
        <f t="shared" si="19"/>
        <v xml:space="preserve"> </v>
      </c>
      <c r="AF69" s="290" t="str">
        <f>IF(CG69=1,'ARAT - Reference Sheet'!$C$11 -(A69-CH69)," ")</f>
        <v xml:space="preserve"> </v>
      </c>
      <c r="AG69" s="290" t="str">
        <f>IF(CI69=1,'ARAT - Reference Sheet'!$C$12-(A69-CJ69)," ")</f>
        <v xml:space="preserve"> </v>
      </c>
      <c r="AH69" s="290" t="str">
        <f>IF(CK69=1,'ARAT - Reference Sheet'!$C$13-(A69-CL69)," ")</f>
        <v xml:space="preserve"> </v>
      </c>
      <c r="AI69" s="290" t="str">
        <f>IF(CM69=1,'ARAT - Reference Sheet'!$C$14-(A69-CN69)," ")</f>
        <v xml:space="preserve"> </v>
      </c>
      <c r="AJ69" s="290" t="str">
        <f>IF(CO69=1,'ARAT - Reference Sheet'!$C$15-(A69-CP69)," ")</f>
        <v xml:space="preserve"> </v>
      </c>
      <c r="AK69" s="290" t="str">
        <f>IF(CQ69=1,'ARAT - Reference Sheet'!$C$16-(A69-CR69)," ")</f>
        <v xml:space="preserve"> </v>
      </c>
      <c r="AL69" s="290" t="str">
        <f>IF(CS69=1,'ARAT - Reference Sheet'!$C$17-(A69-CT69)," ")</f>
        <v xml:space="preserve"> </v>
      </c>
      <c r="AM69" s="290" t="str">
        <f>IF(CU69=1,'ARAT - Reference Sheet'!$C$18-(A69-CV69)," ")</f>
        <v xml:space="preserve"> </v>
      </c>
      <c r="AN69" s="290" t="str">
        <f>IF(CW69=1,'ARAT - Reference Sheet'!$C$19-(A69-CX69)," ")</f>
        <v xml:space="preserve"> </v>
      </c>
      <c r="AO69" s="290" t="str">
        <f>IF(CY69=1,'ARAT - Reference Sheet'!$C$20-(A69-CZ69)," ")</f>
        <v xml:space="preserve"> </v>
      </c>
      <c r="AP69" s="290" t="str">
        <f>IF(DA69=1,'ARAT - Reference Sheet'!$C$21-(A69-DB69)," ")</f>
        <v xml:space="preserve"> </v>
      </c>
      <c r="AQ69" s="290" t="str">
        <f>IF(DC69=1,'ARAT - Reference Sheet'!$C$22-(A69-DD69)," ")</f>
        <v xml:space="preserve"> </v>
      </c>
      <c r="AR69" s="290" t="str">
        <f>IF(DE69=1,'ARAT - Reference Sheet'!$C$23-(A69-DF69)," ")</f>
        <v xml:space="preserve"> </v>
      </c>
      <c r="AS69" s="288"/>
      <c r="AT69" s="313" t="str">
        <f>IF(ISBLANK('ARAT - Data Entry'!X67),"",'ARAT - Data Entry'!X67)</f>
        <v/>
      </c>
      <c r="AU69" s="313" t="str">
        <f>IF(ISBLANK('ARAT - Data Entry'!AA67),"",'ARAT - Data Entry'!AA67)</f>
        <v/>
      </c>
      <c r="AV69" s="313" t="str">
        <f>IF(ISBLANK('ARAT - Data Entry'!AD67),"",'ARAT - Data Entry'!AD67)</f>
        <v/>
      </c>
      <c r="AW69" s="313" t="str">
        <f>IF(ISBLANK('ARAT - Data Entry'!AG67),"",'ARAT - Data Entry'!AG67)</f>
        <v/>
      </c>
      <c r="AX69" s="313" t="str">
        <f>IF(ISBLANK('ARAT - Data Entry'!AJ67),"",'ARAT - Data Entry'!AJ67)</f>
        <v/>
      </c>
      <c r="AY69" s="313" t="str">
        <f>IF(ISBLANK('ARAT - Data Entry'!AM67),"",'ARAT - Data Entry'!AM67)</f>
        <v/>
      </c>
      <c r="AZ69" s="313" t="str">
        <f>IF(ISBLANK('ARAT - Data Entry'!AP67),"",'ARAT - Data Entry'!AP67)</f>
        <v/>
      </c>
      <c r="BA69" s="313" t="str">
        <f>IF(ISBLANK('ARAT - Data Entry'!AS67),"",'ARAT - Data Entry'!AS67)</f>
        <v/>
      </c>
      <c r="BB69" s="313" t="str">
        <f>IF(ISBLANK('ARAT - Data Entry'!AV67),"",'ARAT - Data Entry'!AV67)</f>
        <v/>
      </c>
      <c r="BC69" s="313" t="str">
        <f>IF(ISBLANK('ARAT - Data Entry'!AY67),"",'ARAT - Data Entry'!AY67)</f>
        <v/>
      </c>
      <c r="BD69" s="313" t="str">
        <f>IF(ISBLANK('ARAT - Data Entry'!BB67),"",'ARAT - Data Entry'!BB67)</f>
        <v/>
      </c>
      <c r="BE69" s="313" t="str">
        <f>IF(ISBLANK('ARAT - Data Entry'!BE67),"",'ARAT - Data Entry'!BE67)</f>
        <v/>
      </c>
      <c r="BF69" s="313" t="str">
        <f>IF(ISBLANK('ARAT - Data Entry'!BF67),"",'ARAT - Data Entry'!BF67)</f>
        <v/>
      </c>
      <c r="BG69" s="313" t="str">
        <f>IF(ISBLANK('ARAT - Data Entry'!BK67),"",'ARAT - Data Entry'!BK67)</f>
        <v/>
      </c>
      <c r="BH69" s="313" t="str">
        <f>IF(ISBLANK('ARAT - Data Entry'!BL67),"",'ARAT - Data Entry'!BL67)</f>
        <v/>
      </c>
      <c r="BI69" s="313" t="str">
        <f>IF(ISBLANK('ARAT - Data Entry'!BQ67),"",'ARAT - Data Entry'!BQ67)</f>
        <v/>
      </c>
      <c r="BJ69" s="313" t="str">
        <f>IF(ISBLANK('ARAT - Data Entry'!BR67),"",'ARAT - Data Entry'!BR67)</f>
        <v/>
      </c>
      <c r="BK69" s="313" t="str">
        <f>IF(ISBLANK('ARAT - Data Entry'!BW67),"",'ARAT - Data Entry'!BW67)</f>
        <v/>
      </c>
      <c r="BL69" s="313" t="str">
        <f>IF(ISBLANK('ARAT - Data Entry'!DB67),"",'ARAT - Data Entry'!DB67)</f>
        <v/>
      </c>
      <c r="BM69" s="296"/>
      <c r="BN69" s="290">
        <f>'ARAT - Data Entry'!P67</f>
        <v>0</v>
      </c>
      <c r="BO69" s="290">
        <f>'ARAT - Data Entry'!Q67</f>
        <v>0</v>
      </c>
      <c r="BP69" s="290">
        <f>'ARAT - Data Entry'!S67</f>
        <v>0</v>
      </c>
      <c r="BQ69" s="290">
        <f>'ARAT - Data Entry'!CG67</f>
        <v>0</v>
      </c>
      <c r="BR69" s="290">
        <f>'ARAT - Data Entry'!CU67</f>
        <v>0</v>
      </c>
      <c r="BS69" s="290">
        <f>'ARAT - Data Entry'!CY67</f>
        <v>0</v>
      </c>
      <c r="BT69" s="290">
        <f>'ARAT - Data Entry'!DA67</f>
        <v>0</v>
      </c>
      <c r="BU69" s="290">
        <f t="shared" si="11"/>
        <v>0</v>
      </c>
      <c r="BV69" s="288"/>
      <c r="BW69" s="290" t="str">
        <f>IF(ISBLANK('ARAT - Data Entry'!V67),"",'ARAT - Data Entry'!V67)</f>
        <v/>
      </c>
      <c r="BX69" s="290" t="str">
        <f>IF(ISBLANK('ARAT - Data Entry'!W67),"",'ARAT - Data Entry'!W67)</f>
        <v/>
      </c>
      <c r="BY69" s="290" t="str">
        <f>IF(ISBLANK('ARAT - Data Entry'!Y67),"",'ARAT - Data Entry'!Y67)</f>
        <v/>
      </c>
      <c r="BZ69" s="290" t="str">
        <f>IF(ISBLANK('ARAT - Data Entry'!Z67),"",'ARAT - Data Entry'!Z67)</f>
        <v/>
      </c>
      <c r="CA69" s="290" t="str">
        <f>IF(ISBLANK('ARAT - Data Entry'!AB67),"",'ARAT - Data Entry'!AB67)</f>
        <v/>
      </c>
      <c r="CB69" s="290" t="str">
        <f>IF(ISBLANK('ARAT - Data Entry'!AC67),"",'ARAT - Data Entry'!AC67)</f>
        <v/>
      </c>
      <c r="CC69" s="290" t="str">
        <f>IF(ISBLANK('ARAT - Data Entry'!AE67),"",'ARAT - Data Entry'!AE67)</f>
        <v/>
      </c>
      <c r="CD69" s="290" t="str">
        <f>IF(ISBLANK('ARAT - Data Entry'!AF67),"",'ARAT - Data Entry'!AF67)</f>
        <v/>
      </c>
      <c r="CE69" s="290" t="str">
        <f>IF(ISBLANK('ARAT - Data Entry'!AH67),"",'ARAT - Data Entry'!AH67)</f>
        <v/>
      </c>
      <c r="CF69" s="290" t="str">
        <f>IF(ISBLANK('ARAT - Data Entry'!AI67),"",'ARAT - Data Entry'!AI67)</f>
        <v/>
      </c>
      <c r="CG69" s="290" t="str">
        <f>IF(ISBLANK('ARAT - Data Entry'!AK67),"",'ARAT - Data Entry'!AK67)</f>
        <v/>
      </c>
      <c r="CH69" s="290" t="str">
        <f>IF(ISBLANK('ARAT - Data Entry'!AL67),"",'ARAT - Data Entry'!AL67)</f>
        <v/>
      </c>
      <c r="CI69" s="290" t="str">
        <f>IF(ISBLANK('ARAT - Data Entry'!AN67),"",'ARAT - Data Entry'!AN67)</f>
        <v/>
      </c>
      <c r="CJ69" s="290" t="str">
        <f>IF(ISBLANK('ARAT - Data Entry'!AO67),"",'ARAT - Data Entry'!AO67)</f>
        <v/>
      </c>
      <c r="CK69" s="290" t="str">
        <f>IF(ISBLANK('ARAT - Data Entry'!AQ67),"",'ARAT - Data Entry'!AQ67)</f>
        <v/>
      </c>
      <c r="CL69" s="290" t="str">
        <f>IF(ISBLANK('ARAT - Data Entry'!AR67),"",'ARAT - Data Entry'!AR67)</f>
        <v/>
      </c>
      <c r="CM69" s="290" t="str">
        <f>IF(ISBLANK('ARAT - Data Entry'!AT67),"",'ARAT - Data Entry'!AT67)</f>
        <v/>
      </c>
      <c r="CN69" s="290" t="str">
        <f>IF(ISBLANK('ARAT - Data Entry'!AU67),"",'ARAT - Data Entry'!AU67)</f>
        <v/>
      </c>
      <c r="CO69" s="290" t="str">
        <f>IF(ISBLANK('ARAT - Data Entry'!AW67),"",'ARAT - Data Entry'!AW67)</f>
        <v/>
      </c>
      <c r="CP69" s="290" t="str">
        <f>IF(ISBLANK('ARAT - Data Entry'!AX67),"",'ARAT - Data Entry'!AX67)</f>
        <v/>
      </c>
      <c r="CQ69" s="290" t="str">
        <f>IF(ISBLANK('ARAT - Data Entry'!AZ67),"",'ARAT - Data Entry'!AZ67)</f>
        <v/>
      </c>
      <c r="CR69" s="290" t="str">
        <f>IF(ISBLANK('ARAT - Data Entry'!BA67),"",'ARAT - Data Entry'!BA67)</f>
        <v/>
      </c>
      <c r="CS69" s="290" t="str">
        <f>IF(ISBLANK('ARAT - Data Entry'!BC67),"",'ARAT - Data Entry'!BC67)</f>
        <v/>
      </c>
      <c r="CT69" s="290" t="str">
        <f>IF(ISBLANK('ARAT - Data Entry'!BD67),"",'ARAT - Data Entry'!BD67)</f>
        <v/>
      </c>
      <c r="CU69" s="290" t="str">
        <f>IF(ISBLANK('ARAT - Data Entry'!BF67),"",'ARAT - Data Entry'!BF67)</f>
        <v/>
      </c>
      <c r="CV69" s="290" t="str">
        <f>IF(ISBLANK('ARAT - Data Entry'!BG67),"",'ARAT - Data Entry'!BG67)</f>
        <v/>
      </c>
      <c r="CW69" s="290" t="str">
        <f>IF(ISBLANK('ARAT - Data Entry'!BI67),"",'ARAT - Data Entry'!BI67)</f>
        <v/>
      </c>
      <c r="CX69" s="290" t="str">
        <f>IF(ISBLANK('ARAT - Data Entry'!BJ67),"",'ARAT - Data Entry'!BJ67)</f>
        <v/>
      </c>
      <c r="CY69" s="290" t="str">
        <f>IF(ISBLANK('ARAT - Data Entry'!BL67),"",'ARAT - Data Entry'!BL67)</f>
        <v/>
      </c>
      <c r="CZ69" s="290" t="str">
        <f>IF(ISBLANK('ARAT - Data Entry'!BM67),"",'ARAT - Data Entry'!BM67)</f>
        <v/>
      </c>
      <c r="DA69" s="290" t="str">
        <f>IF(ISBLANK('ARAT - Data Entry'!BO67),"",'ARAT - Data Entry'!BO67)</f>
        <v/>
      </c>
      <c r="DB69" s="290" t="str">
        <f>IF(ISBLANK('ARAT - Data Entry'!BP67),"",'ARAT - Data Entry'!BP67)</f>
        <v/>
      </c>
      <c r="DC69" s="290" t="str">
        <f>IF(ISBLANK('ARAT - Data Entry'!BR67),"",'ARAT - Data Entry'!BR67)</f>
        <v/>
      </c>
      <c r="DD69" s="290" t="str">
        <f>IF(ISBLANK('ARAT - Data Entry'!BS67),"",'ARAT - Data Entry'!BS67)</f>
        <v/>
      </c>
      <c r="DE69" s="290" t="str">
        <f>IF(ISBLANK('ARAT - Data Entry'!BU67),"",'ARAT - Data Entry'!BU67)</f>
        <v/>
      </c>
      <c r="DF69" s="290" t="str">
        <f>IF(ISBLANK('ARAT - Data Entry'!BV67),"",'ARAT - Data Entry'!BV67)</f>
        <v/>
      </c>
      <c r="DG69" s="290" t="str">
        <f>IF(ISBLANK('ARAT - Data Entry'!CZ67),"",'ARAT - Data Entry'!CZ67)</f>
        <v/>
      </c>
    </row>
    <row r="70" spans="1:111" x14ac:dyDescent="0.25">
      <c r="A70" s="312" t="str">
        <f>IF(ISBLANK('ARAT - Data Entry'!A68),"",'ARAT - Data Entry'!A68)</f>
        <v/>
      </c>
      <c r="B70" s="312" t="str">
        <f>IF(ISBLANK('ARAT - Data Entry'!C68),"",'ARAT - Data Entry'!C68)</f>
        <v/>
      </c>
      <c r="C70" s="357" t="str">
        <f>IF(ISBLANK('ARAT - Data Entry'!D68),"",'ARAT - Data Entry'!D68)</f>
        <v/>
      </c>
      <c r="D70" s="357" t="str">
        <f>IF(ISBLANK('ARAT - Data Entry'!E68),"",'ARAT - Data Entry'!E68)</f>
        <v/>
      </c>
      <c r="E70" s="357" t="str">
        <f>IF(ISBLANK('ARAT - Data Entry'!F68),"",'ARAT - Data Entry'!F68)</f>
        <v/>
      </c>
      <c r="F70" s="357" t="str">
        <f>IF(ISBLANK('ARAT - Data Entry'!G68),"",'ARAT - Data Entry'!G68)</f>
        <v/>
      </c>
      <c r="G70" s="357" t="str">
        <f>IF(ISBLANK('ARAT - Data Entry'!H68),"",'ARAT - Data Entry'!H68)</f>
        <v/>
      </c>
      <c r="H70" s="357" t="str">
        <f>IF(ISBLANK('ARAT - Data Entry'!I68),"",'ARAT - Data Entry'!I68)</f>
        <v/>
      </c>
      <c r="I70" s="357" t="str">
        <f>IF(ISBLANK('ARAT - Data Entry'!J68),"",'ARAT - Data Entry'!J68)</f>
        <v/>
      </c>
      <c r="J70" s="357" t="str">
        <f>IF(ISBLANK('ARAT - Data Entry'!K68),"",'ARAT - Data Entry'!K68)</f>
        <v/>
      </c>
      <c r="K70" s="312" t="str">
        <f>IF(ISBLANK('ARAT - Data Entry'!L68),"",'ARAT - Data Entry'!L68)</f>
        <v/>
      </c>
      <c r="L70" s="312" t="str">
        <f>IF(ISBLANK('ARAT - Data Entry'!M68),"",'ARAT - Data Entry'!M68)</f>
        <v/>
      </c>
      <c r="M70" s="312" t="str">
        <f>IF(ISBLANK('ARAT - Data Entry'!N68),"",'ARAT - Data Entry'!N68)</f>
        <v/>
      </c>
      <c r="N70" s="312" t="str">
        <f>IF(ISBLANK('ARAT - Data Entry'!R68),"",'ARAT - Data Entry'!R68)</f>
        <v/>
      </c>
      <c r="O70" s="312" t="str">
        <f>IF(ISBLANK('ARAT - Data Entry'!T68),"",'ARAT - Data Entry'!T68)</f>
        <v/>
      </c>
      <c r="P70" s="298"/>
      <c r="Q70" s="4" t="str">
        <f t="shared" si="0"/>
        <v>No Improved Water Point/System</v>
      </c>
      <c r="R70" s="4" t="str">
        <f t="shared" si="6"/>
        <v>No Improved Water Point/System</v>
      </c>
      <c r="S70" s="5" t="str">
        <f t="shared" si="12"/>
        <v>No Improved Water Point/System</v>
      </c>
      <c r="T70" s="4" t="str">
        <f t="shared" si="13"/>
        <v>New Construction Needed</v>
      </c>
      <c r="U70" s="15">
        <f t="shared" si="7"/>
        <v>0</v>
      </c>
      <c r="V70" s="284"/>
      <c r="W70" s="291" t="str">
        <f t="shared" si="14"/>
        <v>New Construction Needed</v>
      </c>
      <c r="X70" s="292" t="str">
        <f t="shared" si="8"/>
        <v xml:space="preserve"> </v>
      </c>
      <c r="Y70" s="292" t="str">
        <f t="shared" si="9"/>
        <v>Plan For Investment and Construction</v>
      </c>
      <c r="Z70" s="285"/>
      <c r="AA70" s="290" t="str">
        <f t="shared" si="15"/>
        <v xml:space="preserve"> </v>
      </c>
      <c r="AB70" s="290" t="str">
        <f t="shared" si="16"/>
        <v xml:space="preserve"> </v>
      </c>
      <c r="AC70" s="290" t="str">
        <f t="shared" si="17"/>
        <v xml:space="preserve"> </v>
      </c>
      <c r="AD70" s="290" t="str">
        <f t="shared" si="18"/>
        <v xml:space="preserve"> </v>
      </c>
      <c r="AE70" s="290" t="str">
        <f t="shared" si="19"/>
        <v xml:space="preserve"> </v>
      </c>
      <c r="AF70" s="290" t="str">
        <f>IF(CG70=1,'ARAT - Reference Sheet'!$C$11 -(A70-CH70)," ")</f>
        <v xml:space="preserve"> </v>
      </c>
      <c r="AG70" s="290" t="str">
        <f>IF(CI70=1,'ARAT - Reference Sheet'!$C$12-(A70-CJ70)," ")</f>
        <v xml:space="preserve"> </v>
      </c>
      <c r="AH70" s="290" t="str">
        <f>IF(CK70=1,'ARAT - Reference Sheet'!$C$13-(A70-CL70)," ")</f>
        <v xml:space="preserve"> </v>
      </c>
      <c r="AI70" s="290" t="str">
        <f>IF(CM70=1,'ARAT - Reference Sheet'!$C$14-(A70-CN70)," ")</f>
        <v xml:space="preserve"> </v>
      </c>
      <c r="AJ70" s="290" t="str">
        <f>IF(CO70=1,'ARAT - Reference Sheet'!$C$15-(A70-CP70)," ")</f>
        <v xml:space="preserve"> </v>
      </c>
      <c r="AK70" s="290" t="str">
        <f>IF(CQ70=1,'ARAT - Reference Sheet'!$C$16-(A70-CR70)," ")</f>
        <v xml:space="preserve"> </v>
      </c>
      <c r="AL70" s="290" t="str">
        <f>IF(CS70=1,'ARAT - Reference Sheet'!$C$17-(A70-CT70)," ")</f>
        <v xml:space="preserve"> </v>
      </c>
      <c r="AM70" s="290" t="str">
        <f>IF(CU70=1,'ARAT - Reference Sheet'!$C$18-(A70-CV70)," ")</f>
        <v xml:space="preserve"> </v>
      </c>
      <c r="AN70" s="290" t="str">
        <f>IF(CW70=1,'ARAT - Reference Sheet'!$C$19-(A70-CX70)," ")</f>
        <v xml:space="preserve"> </v>
      </c>
      <c r="AO70" s="290" t="str">
        <f>IF(CY70=1,'ARAT - Reference Sheet'!$C$20-(A70-CZ70)," ")</f>
        <v xml:space="preserve"> </v>
      </c>
      <c r="AP70" s="290" t="str">
        <f>IF(DA70=1,'ARAT - Reference Sheet'!$C$21-(A70-DB70)," ")</f>
        <v xml:space="preserve"> </v>
      </c>
      <c r="AQ70" s="290" t="str">
        <f>IF(DC70=1,'ARAT - Reference Sheet'!$C$22-(A70-DD70)," ")</f>
        <v xml:space="preserve"> </v>
      </c>
      <c r="AR70" s="290" t="str">
        <f>IF(DE70=1,'ARAT - Reference Sheet'!$C$23-(A70-DF70)," ")</f>
        <v xml:space="preserve"> </v>
      </c>
      <c r="AS70" s="288"/>
      <c r="AT70" s="313" t="str">
        <f>IF(ISBLANK('ARAT - Data Entry'!X68),"",'ARAT - Data Entry'!X68)</f>
        <v/>
      </c>
      <c r="AU70" s="313" t="str">
        <f>IF(ISBLANK('ARAT - Data Entry'!AA68),"",'ARAT - Data Entry'!AA68)</f>
        <v/>
      </c>
      <c r="AV70" s="313" t="str">
        <f>IF(ISBLANK('ARAT - Data Entry'!AD68),"",'ARAT - Data Entry'!AD68)</f>
        <v/>
      </c>
      <c r="AW70" s="313" t="str">
        <f>IF(ISBLANK('ARAT - Data Entry'!AG68),"",'ARAT - Data Entry'!AG68)</f>
        <v/>
      </c>
      <c r="AX70" s="313" t="str">
        <f>IF(ISBLANK('ARAT - Data Entry'!AJ68),"",'ARAT - Data Entry'!AJ68)</f>
        <v/>
      </c>
      <c r="AY70" s="313" t="str">
        <f>IF(ISBLANK('ARAT - Data Entry'!AM68),"",'ARAT - Data Entry'!AM68)</f>
        <v/>
      </c>
      <c r="AZ70" s="313" t="str">
        <f>IF(ISBLANK('ARAT - Data Entry'!AP68),"",'ARAT - Data Entry'!AP68)</f>
        <v/>
      </c>
      <c r="BA70" s="313" t="str">
        <f>IF(ISBLANK('ARAT - Data Entry'!AS68),"",'ARAT - Data Entry'!AS68)</f>
        <v/>
      </c>
      <c r="BB70" s="313" t="str">
        <f>IF(ISBLANK('ARAT - Data Entry'!AV68),"",'ARAT - Data Entry'!AV68)</f>
        <v/>
      </c>
      <c r="BC70" s="313" t="str">
        <f>IF(ISBLANK('ARAT - Data Entry'!AY68),"",'ARAT - Data Entry'!AY68)</f>
        <v/>
      </c>
      <c r="BD70" s="313" t="str">
        <f>IF(ISBLANK('ARAT - Data Entry'!BB68),"",'ARAT - Data Entry'!BB68)</f>
        <v/>
      </c>
      <c r="BE70" s="313" t="str">
        <f>IF(ISBLANK('ARAT - Data Entry'!BE68),"",'ARAT - Data Entry'!BE68)</f>
        <v/>
      </c>
      <c r="BF70" s="313" t="str">
        <f>IF(ISBLANK('ARAT - Data Entry'!BF68),"",'ARAT - Data Entry'!BF68)</f>
        <v/>
      </c>
      <c r="BG70" s="313" t="str">
        <f>IF(ISBLANK('ARAT - Data Entry'!BK68),"",'ARAT - Data Entry'!BK68)</f>
        <v/>
      </c>
      <c r="BH70" s="313" t="str">
        <f>IF(ISBLANK('ARAT - Data Entry'!BL68),"",'ARAT - Data Entry'!BL68)</f>
        <v/>
      </c>
      <c r="BI70" s="313" t="str">
        <f>IF(ISBLANK('ARAT - Data Entry'!BQ68),"",'ARAT - Data Entry'!BQ68)</f>
        <v/>
      </c>
      <c r="BJ70" s="313" t="str">
        <f>IF(ISBLANK('ARAT - Data Entry'!BR68),"",'ARAT - Data Entry'!BR68)</f>
        <v/>
      </c>
      <c r="BK70" s="313" t="str">
        <f>IF(ISBLANK('ARAT - Data Entry'!BW68),"",'ARAT - Data Entry'!BW68)</f>
        <v/>
      </c>
      <c r="BL70" s="313" t="str">
        <f>IF(ISBLANK('ARAT - Data Entry'!DB68),"",'ARAT - Data Entry'!DB68)</f>
        <v/>
      </c>
      <c r="BM70" s="296"/>
      <c r="BN70" s="290">
        <f>'ARAT - Data Entry'!P68</f>
        <v>0</v>
      </c>
      <c r="BO70" s="290">
        <f>'ARAT - Data Entry'!Q68</f>
        <v>0</v>
      </c>
      <c r="BP70" s="290">
        <f>'ARAT - Data Entry'!S68</f>
        <v>0</v>
      </c>
      <c r="BQ70" s="290">
        <f>'ARAT - Data Entry'!CG68</f>
        <v>0</v>
      </c>
      <c r="BR70" s="290">
        <f>'ARAT - Data Entry'!CU68</f>
        <v>0</v>
      </c>
      <c r="BS70" s="290">
        <f>'ARAT - Data Entry'!CY68</f>
        <v>0</v>
      </c>
      <c r="BT70" s="290">
        <f>'ARAT - Data Entry'!DA68</f>
        <v>0</v>
      </c>
      <c r="BU70" s="290">
        <f t="shared" si="11"/>
        <v>0</v>
      </c>
      <c r="BV70" s="288"/>
      <c r="BW70" s="290" t="str">
        <f>IF(ISBLANK('ARAT - Data Entry'!V68),"",'ARAT - Data Entry'!V68)</f>
        <v/>
      </c>
      <c r="BX70" s="290" t="str">
        <f>IF(ISBLANK('ARAT - Data Entry'!W68),"",'ARAT - Data Entry'!W68)</f>
        <v/>
      </c>
      <c r="BY70" s="290" t="str">
        <f>IF(ISBLANK('ARAT - Data Entry'!Y68),"",'ARAT - Data Entry'!Y68)</f>
        <v/>
      </c>
      <c r="BZ70" s="290" t="str">
        <f>IF(ISBLANK('ARAT - Data Entry'!Z68),"",'ARAT - Data Entry'!Z68)</f>
        <v/>
      </c>
      <c r="CA70" s="290" t="str">
        <f>IF(ISBLANK('ARAT - Data Entry'!AB68),"",'ARAT - Data Entry'!AB68)</f>
        <v/>
      </c>
      <c r="CB70" s="290" t="str">
        <f>IF(ISBLANK('ARAT - Data Entry'!AC68),"",'ARAT - Data Entry'!AC68)</f>
        <v/>
      </c>
      <c r="CC70" s="290" t="str">
        <f>IF(ISBLANK('ARAT - Data Entry'!AE68),"",'ARAT - Data Entry'!AE68)</f>
        <v/>
      </c>
      <c r="CD70" s="290" t="str">
        <f>IF(ISBLANK('ARAT - Data Entry'!AF68),"",'ARAT - Data Entry'!AF68)</f>
        <v/>
      </c>
      <c r="CE70" s="290" t="str">
        <f>IF(ISBLANK('ARAT - Data Entry'!AH68),"",'ARAT - Data Entry'!AH68)</f>
        <v/>
      </c>
      <c r="CF70" s="290" t="str">
        <f>IF(ISBLANK('ARAT - Data Entry'!AI68),"",'ARAT - Data Entry'!AI68)</f>
        <v/>
      </c>
      <c r="CG70" s="290" t="str">
        <f>IF(ISBLANK('ARAT - Data Entry'!AK68),"",'ARAT - Data Entry'!AK68)</f>
        <v/>
      </c>
      <c r="CH70" s="290" t="str">
        <f>IF(ISBLANK('ARAT - Data Entry'!AL68),"",'ARAT - Data Entry'!AL68)</f>
        <v/>
      </c>
      <c r="CI70" s="290" t="str">
        <f>IF(ISBLANK('ARAT - Data Entry'!AN68),"",'ARAT - Data Entry'!AN68)</f>
        <v/>
      </c>
      <c r="CJ70" s="290" t="str">
        <f>IF(ISBLANK('ARAT - Data Entry'!AO68),"",'ARAT - Data Entry'!AO68)</f>
        <v/>
      </c>
      <c r="CK70" s="290" t="str">
        <f>IF(ISBLANK('ARAT - Data Entry'!AQ68),"",'ARAT - Data Entry'!AQ68)</f>
        <v/>
      </c>
      <c r="CL70" s="290" t="str">
        <f>IF(ISBLANK('ARAT - Data Entry'!AR68),"",'ARAT - Data Entry'!AR68)</f>
        <v/>
      </c>
      <c r="CM70" s="290" t="str">
        <f>IF(ISBLANK('ARAT - Data Entry'!AT68),"",'ARAT - Data Entry'!AT68)</f>
        <v/>
      </c>
      <c r="CN70" s="290" t="str">
        <f>IF(ISBLANK('ARAT - Data Entry'!AU68),"",'ARAT - Data Entry'!AU68)</f>
        <v/>
      </c>
      <c r="CO70" s="290" t="str">
        <f>IF(ISBLANK('ARAT - Data Entry'!AW68),"",'ARAT - Data Entry'!AW68)</f>
        <v/>
      </c>
      <c r="CP70" s="290" t="str">
        <f>IF(ISBLANK('ARAT - Data Entry'!AX68),"",'ARAT - Data Entry'!AX68)</f>
        <v/>
      </c>
      <c r="CQ70" s="290" t="str">
        <f>IF(ISBLANK('ARAT - Data Entry'!AZ68),"",'ARAT - Data Entry'!AZ68)</f>
        <v/>
      </c>
      <c r="CR70" s="290" t="str">
        <f>IF(ISBLANK('ARAT - Data Entry'!BA68),"",'ARAT - Data Entry'!BA68)</f>
        <v/>
      </c>
      <c r="CS70" s="290" t="str">
        <f>IF(ISBLANK('ARAT - Data Entry'!BC68),"",'ARAT - Data Entry'!BC68)</f>
        <v/>
      </c>
      <c r="CT70" s="290" t="str">
        <f>IF(ISBLANK('ARAT - Data Entry'!BD68),"",'ARAT - Data Entry'!BD68)</f>
        <v/>
      </c>
      <c r="CU70" s="290" t="str">
        <f>IF(ISBLANK('ARAT - Data Entry'!BF68),"",'ARAT - Data Entry'!BF68)</f>
        <v/>
      </c>
      <c r="CV70" s="290" t="str">
        <f>IF(ISBLANK('ARAT - Data Entry'!BG68),"",'ARAT - Data Entry'!BG68)</f>
        <v/>
      </c>
      <c r="CW70" s="290" t="str">
        <f>IF(ISBLANK('ARAT - Data Entry'!BI68),"",'ARAT - Data Entry'!BI68)</f>
        <v/>
      </c>
      <c r="CX70" s="290" t="str">
        <f>IF(ISBLANK('ARAT - Data Entry'!BJ68),"",'ARAT - Data Entry'!BJ68)</f>
        <v/>
      </c>
      <c r="CY70" s="290" t="str">
        <f>IF(ISBLANK('ARAT - Data Entry'!BL68),"",'ARAT - Data Entry'!BL68)</f>
        <v/>
      </c>
      <c r="CZ70" s="290" t="str">
        <f>IF(ISBLANK('ARAT - Data Entry'!BM68),"",'ARAT - Data Entry'!BM68)</f>
        <v/>
      </c>
      <c r="DA70" s="290" t="str">
        <f>IF(ISBLANK('ARAT - Data Entry'!BO68),"",'ARAT - Data Entry'!BO68)</f>
        <v/>
      </c>
      <c r="DB70" s="290" t="str">
        <f>IF(ISBLANK('ARAT - Data Entry'!BP68),"",'ARAT - Data Entry'!BP68)</f>
        <v/>
      </c>
      <c r="DC70" s="290" t="str">
        <f>IF(ISBLANK('ARAT - Data Entry'!BR68),"",'ARAT - Data Entry'!BR68)</f>
        <v/>
      </c>
      <c r="DD70" s="290" t="str">
        <f>IF(ISBLANK('ARAT - Data Entry'!BS68),"",'ARAT - Data Entry'!BS68)</f>
        <v/>
      </c>
      <c r="DE70" s="290" t="str">
        <f>IF(ISBLANK('ARAT - Data Entry'!BU68),"",'ARAT - Data Entry'!BU68)</f>
        <v/>
      </c>
      <c r="DF70" s="290" t="str">
        <f>IF(ISBLANK('ARAT - Data Entry'!BV68),"",'ARAT - Data Entry'!BV68)</f>
        <v/>
      </c>
      <c r="DG70" s="290" t="str">
        <f>IF(ISBLANK('ARAT - Data Entry'!CZ68),"",'ARAT - Data Entry'!CZ68)</f>
        <v/>
      </c>
    </row>
    <row r="71" spans="1:111" x14ac:dyDescent="0.25">
      <c r="A71" s="312" t="str">
        <f>IF(ISBLANK('ARAT - Data Entry'!A69),"",'ARAT - Data Entry'!A69)</f>
        <v/>
      </c>
      <c r="B71" s="312" t="str">
        <f>IF(ISBLANK('ARAT - Data Entry'!C69),"",'ARAT - Data Entry'!C69)</f>
        <v/>
      </c>
      <c r="C71" s="357" t="str">
        <f>IF(ISBLANK('ARAT - Data Entry'!D69),"",'ARAT - Data Entry'!D69)</f>
        <v/>
      </c>
      <c r="D71" s="357" t="str">
        <f>IF(ISBLANK('ARAT - Data Entry'!E69),"",'ARAT - Data Entry'!E69)</f>
        <v/>
      </c>
      <c r="E71" s="357" t="str">
        <f>IF(ISBLANK('ARAT - Data Entry'!F69),"",'ARAT - Data Entry'!F69)</f>
        <v/>
      </c>
      <c r="F71" s="357" t="str">
        <f>IF(ISBLANK('ARAT - Data Entry'!G69),"",'ARAT - Data Entry'!G69)</f>
        <v/>
      </c>
      <c r="G71" s="357" t="str">
        <f>IF(ISBLANK('ARAT - Data Entry'!H69),"",'ARAT - Data Entry'!H69)</f>
        <v/>
      </c>
      <c r="H71" s="357" t="str">
        <f>IF(ISBLANK('ARAT - Data Entry'!I69),"",'ARAT - Data Entry'!I69)</f>
        <v/>
      </c>
      <c r="I71" s="357" t="str">
        <f>IF(ISBLANK('ARAT - Data Entry'!J69),"",'ARAT - Data Entry'!J69)</f>
        <v/>
      </c>
      <c r="J71" s="357" t="str">
        <f>IF(ISBLANK('ARAT - Data Entry'!K69),"",'ARAT - Data Entry'!K69)</f>
        <v/>
      </c>
      <c r="K71" s="312" t="str">
        <f>IF(ISBLANK('ARAT - Data Entry'!L69),"",'ARAT - Data Entry'!L69)</f>
        <v/>
      </c>
      <c r="L71" s="312" t="str">
        <f>IF(ISBLANK('ARAT - Data Entry'!M69),"",'ARAT - Data Entry'!M69)</f>
        <v/>
      </c>
      <c r="M71" s="312" t="str">
        <f>IF(ISBLANK('ARAT - Data Entry'!N69),"",'ARAT - Data Entry'!N69)</f>
        <v/>
      </c>
      <c r="N71" s="312" t="str">
        <f>IF(ISBLANK('ARAT - Data Entry'!R69),"",'ARAT - Data Entry'!R69)</f>
        <v/>
      </c>
      <c r="O71" s="312" t="str">
        <f>IF(ISBLANK('ARAT - Data Entry'!T69),"",'ARAT - Data Entry'!T69)</f>
        <v/>
      </c>
      <c r="P71" s="298"/>
      <c r="Q71" s="4" t="str">
        <f t="shared" si="0"/>
        <v>No Improved Water Point/System</v>
      </c>
      <c r="R71" s="4" t="str">
        <f t="shared" si="6"/>
        <v>No Improved Water Point/System</v>
      </c>
      <c r="S71" s="5" t="str">
        <f t="shared" si="12"/>
        <v>No Improved Water Point/System</v>
      </c>
      <c r="T71" s="4" t="str">
        <f t="shared" si="13"/>
        <v>New Construction Needed</v>
      </c>
      <c r="U71" s="15">
        <f t="shared" si="7"/>
        <v>0</v>
      </c>
      <c r="V71" s="284"/>
      <c r="W71" s="291" t="str">
        <f t="shared" ref="W71:W102" si="20">IF(T71="New Construction Needed","New Construction Needed",IF(T71="High Priority","Major Repairs or Replace System",IF(BL71="3","Major Repairs or Replace System",IF(BL71="2","Major Repairs or Replace System",IF(Q71="Medium Risk","Consider Replacing Aging Components",IF(Q71="High Risk","Consider Replacing Aging Components",IF(AT71="2","Repair or Replace Components",IF(AU71="2","Repair or Replace Components",IF(AV71="2","Repair or Replace Components",IF(AW71="2","Repair or Replace Components",IF(AX71="2","Repair or Replace Components",IF(AT71="3","Repair or Replace Components",IF(AU71="3","Repair or Replace Components",IF(AV71="3","Repair or Replace Components",IF(AW71="3","Repair or Replace Components",IF(AX71="3","Repair or Replace Components","Perform Routine Preventative Maintenance"))))))))))))))))</f>
        <v>New Construction Needed</v>
      </c>
      <c r="X71" s="292" t="str">
        <f t="shared" si="8"/>
        <v xml:space="preserve"> </v>
      </c>
      <c r="Y71" s="292" t="str">
        <f t="shared" si="9"/>
        <v>Plan For Investment and Construction</v>
      </c>
      <c r="Z71" s="285"/>
      <c r="AA71" s="290" t="str">
        <f t="shared" ref="AA71:AA102" si="21">IF(BW71=1,Reference_Spring_Protection-(A71-BX71)," ")</f>
        <v xml:space="preserve"> </v>
      </c>
      <c r="AB71" s="290" t="str">
        <f t="shared" ref="AB71:AB102" si="22">IF(BY71=1,Reference_Taps-(A71-BZ71)," ")</f>
        <v xml:space="preserve"> </v>
      </c>
      <c r="AC71" s="290" t="str">
        <f t="shared" ref="AC71:AC102" si="23">IF(CA71=1,Reference_Well-(A71-CB71)," ")</f>
        <v xml:space="preserve"> </v>
      </c>
      <c r="AD71" s="290" t="str">
        <f t="shared" ref="AD71:AD102" si="24">IF(CC71=1,Reference_Pump-(A71-CD71)," ")</f>
        <v xml:space="preserve"> </v>
      </c>
      <c r="AE71" s="290" t="str">
        <f t="shared" ref="AE71:AE102" si="25">IF(CE71=1,Reference_Apron-(A71-CF71)," ")</f>
        <v xml:space="preserve"> </v>
      </c>
      <c r="AF71" s="290" t="str">
        <f>IF(CG71=1,'ARAT - Reference Sheet'!$C$11 -(A71-CH71)," ")</f>
        <v xml:space="preserve"> </v>
      </c>
      <c r="AG71" s="290" t="str">
        <f>IF(CI71=1,'ARAT - Reference Sheet'!$C$12-(A71-CJ71)," ")</f>
        <v xml:space="preserve"> </v>
      </c>
      <c r="AH71" s="290" t="str">
        <f>IF(CK71=1,'ARAT - Reference Sheet'!$C$13-(A71-CL71)," ")</f>
        <v xml:space="preserve"> </v>
      </c>
      <c r="AI71" s="290" t="str">
        <f>IF(CM71=1,'ARAT - Reference Sheet'!$C$14-(A71-CN71)," ")</f>
        <v xml:space="preserve"> </v>
      </c>
      <c r="AJ71" s="290" t="str">
        <f>IF(CO71=1,'ARAT - Reference Sheet'!$C$15-(A71-CP71)," ")</f>
        <v xml:space="preserve"> </v>
      </c>
      <c r="AK71" s="290" t="str">
        <f>IF(CQ71=1,'ARAT - Reference Sheet'!$C$16-(A71-CR71)," ")</f>
        <v xml:space="preserve"> </v>
      </c>
      <c r="AL71" s="290" t="str">
        <f>IF(CS71=1,'ARAT - Reference Sheet'!$C$17-(A71-CT71)," ")</f>
        <v xml:space="preserve"> </v>
      </c>
      <c r="AM71" s="290" t="str">
        <f>IF(CU71=1,'ARAT - Reference Sheet'!$C$18-(A71-CV71)," ")</f>
        <v xml:space="preserve"> </v>
      </c>
      <c r="AN71" s="290" t="str">
        <f>IF(CW71=1,'ARAT - Reference Sheet'!$C$19-(A71-CX71)," ")</f>
        <v xml:space="preserve"> </v>
      </c>
      <c r="AO71" s="290" t="str">
        <f>IF(CY71=1,'ARAT - Reference Sheet'!$C$20-(A71-CZ71)," ")</f>
        <v xml:space="preserve"> </v>
      </c>
      <c r="AP71" s="290" t="str">
        <f>IF(DA71=1,'ARAT - Reference Sheet'!$C$21-(A71-DB71)," ")</f>
        <v xml:space="preserve"> </v>
      </c>
      <c r="AQ71" s="290" t="str">
        <f>IF(DC71=1,'ARAT - Reference Sheet'!$C$22-(A71-DD71)," ")</f>
        <v xml:space="preserve"> </v>
      </c>
      <c r="AR71" s="290" t="str">
        <f>IF(DE71=1,'ARAT - Reference Sheet'!$C$23-(A71-DF71)," ")</f>
        <v xml:space="preserve"> </v>
      </c>
      <c r="AS71" s="288"/>
      <c r="AT71" s="313" t="str">
        <f>IF(ISBLANK('ARAT - Data Entry'!X69),"",'ARAT - Data Entry'!X69)</f>
        <v/>
      </c>
      <c r="AU71" s="313" t="str">
        <f>IF(ISBLANK('ARAT - Data Entry'!AA69),"",'ARAT - Data Entry'!AA69)</f>
        <v/>
      </c>
      <c r="AV71" s="313" t="str">
        <f>IF(ISBLANK('ARAT - Data Entry'!AD69),"",'ARAT - Data Entry'!AD69)</f>
        <v/>
      </c>
      <c r="AW71" s="313" t="str">
        <f>IF(ISBLANK('ARAT - Data Entry'!AG69),"",'ARAT - Data Entry'!AG69)</f>
        <v/>
      </c>
      <c r="AX71" s="313" t="str">
        <f>IF(ISBLANK('ARAT - Data Entry'!AJ69),"",'ARAT - Data Entry'!AJ69)</f>
        <v/>
      </c>
      <c r="AY71" s="313" t="str">
        <f>IF(ISBLANK('ARAT - Data Entry'!AM69),"",'ARAT - Data Entry'!AM69)</f>
        <v/>
      </c>
      <c r="AZ71" s="313" t="str">
        <f>IF(ISBLANK('ARAT - Data Entry'!AP69),"",'ARAT - Data Entry'!AP69)</f>
        <v/>
      </c>
      <c r="BA71" s="313" t="str">
        <f>IF(ISBLANK('ARAT - Data Entry'!AS69),"",'ARAT - Data Entry'!AS69)</f>
        <v/>
      </c>
      <c r="BB71" s="313" t="str">
        <f>IF(ISBLANK('ARAT - Data Entry'!AV69),"",'ARAT - Data Entry'!AV69)</f>
        <v/>
      </c>
      <c r="BC71" s="313" t="str">
        <f>IF(ISBLANK('ARAT - Data Entry'!AY69),"",'ARAT - Data Entry'!AY69)</f>
        <v/>
      </c>
      <c r="BD71" s="313" t="str">
        <f>IF(ISBLANK('ARAT - Data Entry'!BB69),"",'ARAT - Data Entry'!BB69)</f>
        <v/>
      </c>
      <c r="BE71" s="313" t="str">
        <f>IF(ISBLANK('ARAT - Data Entry'!BE69),"",'ARAT - Data Entry'!BE69)</f>
        <v/>
      </c>
      <c r="BF71" s="313" t="str">
        <f>IF(ISBLANK('ARAT - Data Entry'!BF69),"",'ARAT - Data Entry'!BF69)</f>
        <v/>
      </c>
      <c r="BG71" s="313" t="str">
        <f>IF(ISBLANK('ARAT - Data Entry'!BK69),"",'ARAT - Data Entry'!BK69)</f>
        <v/>
      </c>
      <c r="BH71" s="313" t="str">
        <f>IF(ISBLANK('ARAT - Data Entry'!BL69),"",'ARAT - Data Entry'!BL69)</f>
        <v/>
      </c>
      <c r="BI71" s="313" t="str">
        <f>IF(ISBLANK('ARAT - Data Entry'!BQ69),"",'ARAT - Data Entry'!BQ69)</f>
        <v/>
      </c>
      <c r="BJ71" s="313" t="str">
        <f>IF(ISBLANK('ARAT - Data Entry'!BR69),"",'ARAT - Data Entry'!BR69)</f>
        <v/>
      </c>
      <c r="BK71" s="313" t="str">
        <f>IF(ISBLANK('ARAT - Data Entry'!BW69),"",'ARAT - Data Entry'!BW69)</f>
        <v/>
      </c>
      <c r="BL71" s="313" t="str">
        <f>IF(ISBLANK('ARAT - Data Entry'!DB69),"",'ARAT - Data Entry'!DB69)</f>
        <v/>
      </c>
      <c r="BM71" s="296"/>
      <c r="BN71" s="290">
        <f>'ARAT - Data Entry'!P69</f>
        <v>0</v>
      </c>
      <c r="BO71" s="290">
        <f>'ARAT - Data Entry'!Q69</f>
        <v>0</v>
      </c>
      <c r="BP71" s="290">
        <f>'ARAT - Data Entry'!S69</f>
        <v>0</v>
      </c>
      <c r="BQ71" s="290">
        <f>'ARAT - Data Entry'!CG69</f>
        <v>0</v>
      </c>
      <c r="BR71" s="290">
        <f>'ARAT - Data Entry'!CU69</f>
        <v>0</v>
      </c>
      <c r="BS71" s="290">
        <f>'ARAT - Data Entry'!CY69</f>
        <v>0</v>
      </c>
      <c r="BT71" s="290">
        <f>'ARAT - Data Entry'!DA69</f>
        <v>0</v>
      </c>
      <c r="BU71" s="290">
        <f t="shared" si="11"/>
        <v>0</v>
      </c>
      <c r="BV71" s="288"/>
      <c r="BW71" s="290" t="str">
        <f>IF(ISBLANK('ARAT - Data Entry'!V69),"",'ARAT - Data Entry'!V69)</f>
        <v/>
      </c>
      <c r="BX71" s="290" t="str">
        <f>IF(ISBLANK('ARAT - Data Entry'!W69),"",'ARAT - Data Entry'!W69)</f>
        <v/>
      </c>
      <c r="BY71" s="290" t="str">
        <f>IF(ISBLANK('ARAT - Data Entry'!Y69),"",'ARAT - Data Entry'!Y69)</f>
        <v/>
      </c>
      <c r="BZ71" s="290" t="str">
        <f>IF(ISBLANK('ARAT - Data Entry'!Z69),"",'ARAT - Data Entry'!Z69)</f>
        <v/>
      </c>
      <c r="CA71" s="290" t="str">
        <f>IF(ISBLANK('ARAT - Data Entry'!AB69),"",'ARAT - Data Entry'!AB69)</f>
        <v/>
      </c>
      <c r="CB71" s="290" t="str">
        <f>IF(ISBLANK('ARAT - Data Entry'!AC69),"",'ARAT - Data Entry'!AC69)</f>
        <v/>
      </c>
      <c r="CC71" s="290" t="str">
        <f>IF(ISBLANK('ARAT - Data Entry'!AE69),"",'ARAT - Data Entry'!AE69)</f>
        <v/>
      </c>
      <c r="CD71" s="290" t="str">
        <f>IF(ISBLANK('ARAT - Data Entry'!AF69),"",'ARAT - Data Entry'!AF69)</f>
        <v/>
      </c>
      <c r="CE71" s="290" t="str">
        <f>IF(ISBLANK('ARAT - Data Entry'!AH69),"",'ARAT - Data Entry'!AH69)</f>
        <v/>
      </c>
      <c r="CF71" s="290" t="str">
        <f>IF(ISBLANK('ARAT - Data Entry'!AI69),"",'ARAT - Data Entry'!AI69)</f>
        <v/>
      </c>
      <c r="CG71" s="290" t="str">
        <f>IF(ISBLANK('ARAT - Data Entry'!AK69),"",'ARAT - Data Entry'!AK69)</f>
        <v/>
      </c>
      <c r="CH71" s="290" t="str">
        <f>IF(ISBLANK('ARAT - Data Entry'!AL69),"",'ARAT - Data Entry'!AL69)</f>
        <v/>
      </c>
      <c r="CI71" s="290" t="str">
        <f>IF(ISBLANK('ARAT - Data Entry'!AN69),"",'ARAT - Data Entry'!AN69)</f>
        <v/>
      </c>
      <c r="CJ71" s="290" t="str">
        <f>IF(ISBLANK('ARAT - Data Entry'!AO69),"",'ARAT - Data Entry'!AO69)</f>
        <v/>
      </c>
      <c r="CK71" s="290" t="str">
        <f>IF(ISBLANK('ARAT - Data Entry'!AQ69),"",'ARAT - Data Entry'!AQ69)</f>
        <v/>
      </c>
      <c r="CL71" s="290" t="str">
        <f>IF(ISBLANK('ARAT - Data Entry'!AR69),"",'ARAT - Data Entry'!AR69)</f>
        <v/>
      </c>
      <c r="CM71" s="290" t="str">
        <f>IF(ISBLANK('ARAT - Data Entry'!AT69),"",'ARAT - Data Entry'!AT69)</f>
        <v/>
      </c>
      <c r="CN71" s="290" t="str">
        <f>IF(ISBLANK('ARAT - Data Entry'!AU69),"",'ARAT - Data Entry'!AU69)</f>
        <v/>
      </c>
      <c r="CO71" s="290" t="str">
        <f>IF(ISBLANK('ARAT - Data Entry'!AW69),"",'ARAT - Data Entry'!AW69)</f>
        <v/>
      </c>
      <c r="CP71" s="290" t="str">
        <f>IF(ISBLANK('ARAT - Data Entry'!AX69),"",'ARAT - Data Entry'!AX69)</f>
        <v/>
      </c>
      <c r="CQ71" s="290" t="str">
        <f>IF(ISBLANK('ARAT - Data Entry'!AZ69),"",'ARAT - Data Entry'!AZ69)</f>
        <v/>
      </c>
      <c r="CR71" s="290" t="str">
        <f>IF(ISBLANK('ARAT - Data Entry'!BA69),"",'ARAT - Data Entry'!BA69)</f>
        <v/>
      </c>
      <c r="CS71" s="290" t="str">
        <f>IF(ISBLANK('ARAT - Data Entry'!BC69),"",'ARAT - Data Entry'!BC69)</f>
        <v/>
      </c>
      <c r="CT71" s="290" t="str">
        <f>IF(ISBLANK('ARAT - Data Entry'!BD69),"",'ARAT - Data Entry'!BD69)</f>
        <v/>
      </c>
      <c r="CU71" s="290" t="str">
        <f>IF(ISBLANK('ARAT - Data Entry'!BF69),"",'ARAT - Data Entry'!BF69)</f>
        <v/>
      </c>
      <c r="CV71" s="290" t="str">
        <f>IF(ISBLANK('ARAT - Data Entry'!BG69),"",'ARAT - Data Entry'!BG69)</f>
        <v/>
      </c>
      <c r="CW71" s="290" t="str">
        <f>IF(ISBLANK('ARAT - Data Entry'!BI69),"",'ARAT - Data Entry'!BI69)</f>
        <v/>
      </c>
      <c r="CX71" s="290" t="str">
        <f>IF(ISBLANK('ARAT - Data Entry'!BJ69),"",'ARAT - Data Entry'!BJ69)</f>
        <v/>
      </c>
      <c r="CY71" s="290" t="str">
        <f>IF(ISBLANK('ARAT - Data Entry'!BL69),"",'ARAT - Data Entry'!BL69)</f>
        <v/>
      </c>
      <c r="CZ71" s="290" t="str">
        <f>IF(ISBLANK('ARAT - Data Entry'!BM69),"",'ARAT - Data Entry'!BM69)</f>
        <v/>
      </c>
      <c r="DA71" s="290" t="str">
        <f>IF(ISBLANK('ARAT - Data Entry'!BO69),"",'ARAT - Data Entry'!BO69)</f>
        <v/>
      </c>
      <c r="DB71" s="290" t="str">
        <f>IF(ISBLANK('ARAT - Data Entry'!BP69),"",'ARAT - Data Entry'!BP69)</f>
        <v/>
      </c>
      <c r="DC71" s="290" t="str">
        <f>IF(ISBLANK('ARAT - Data Entry'!BR69),"",'ARAT - Data Entry'!BR69)</f>
        <v/>
      </c>
      <c r="DD71" s="290" t="str">
        <f>IF(ISBLANK('ARAT - Data Entry'!BS69),"",'ARAT - Data Entry'!BS69)</f>
        <v/>
      </c>
      <c r="DE71" s="290" t="str">
        <f>IF(ISBLANK('ARAT - Data Entry'!BU69),"",'ARAT - Data Entry'!BU69)</f>
        <v/>
      </c>
      <c r="DF71" s="290" t="str">
        <f>IF(ISBLANK('ARAT - Data Entry'!BV69),"",'ARAT - Data Entry'!BV69)</f>
        <v/>
      </c>
      <c r="DG71" s="290" t="str">
        <f>IF(ISBLANK('ARAT - Data Entry'!CZ69),"",'ARAT - Data Entry'!CZ69)</f>
        <v/>
      </c>
    </row>
    <row r="72" spans="1:111" x14ac:dyDescent="0.25">
      <c r="A72" s="312" t="str">
        <f>IF(ISBLANK('ARAT - Data Entry'!A70),"",'ARAT - Data Entry'!A70)</f>
        <v/>
      </c>
      <c r="B72" s="312" t="str">
        <f>IF(ISBLANK('ARAT - Data Entry'!C70),"",'ARAT - Data Entry'!C70)</f>
        <v/>
      </c>
      <c r="C72" s="357" t="str">
        <f>IF(ISBLANK('ARAT - Data Entry'!D70),"",'ARAT - Data Entry'!D70)</f>
        <v/>
      </c>
      <c r="D72" s="357" t="str">
        <f>IF(ISBLANK('ARAT - Data Entry'!E70),"",'ARAT - Data Entry'!E70)</f>
        <v/>
      </c>
      <c r="E72" s="357" t="str">
        <f>IF(ISBLANK('ARAT - Data Entry'!F70),"",'ARAT - Data Entry'!F70)</f>
        <v/>
      </c>
      <c r="F72" s="357" t="str">
        <f>IF(ISBLANK('ARAT - Data Entry'!G70),"",'ARAT - Data Entry'!G70)</f>
        <v/>
      </c>
      <c r="G72" s="357" t="str">
        <f>IF(ISBLANK('ARAT - Data Entry'!H70),"",'ARAT - Data Entry'!H70)</f>
        <v/>
      </c>
      <c r="H72" s="357" t="str">
        <f>IF(ISBLANK('ARAT - Data Entry'!I70),"",'ARAT - Data Entry'!I70)</f>
        <v/>
      </c>
      <c r="I72" s="357" t="str">
        <f>IF(ISBLANK('ARAT - Data Entry'!J70),"",'ARAT - Data Entry'!J70)</f>
        <v/>
      </c>
      <c r="J72" s="357" t="str">
        <f>IF(ISBLANK('ARAT - Data Entry'!K70),"",'ARAT - Data Entry'!K70)</f>
        <v/>
      </c>
      <c r="K72" s="312" t="str">
        <f>IF(ISBLANK('ARAT - Data Entry'!L70),"",'ARAT - Data Entry'!L70)</f>
        <v/>
      </c>
      <c r="L72" s="312" t="str">
        <f>IF(ISBLANK('ARAT - Data Entry'!M70),"",'ARAT - Data Entry'!M70)</f>
        <v/>
      </c>
      <c r="M72" s="312" t="str">
        <f>IF(ISBLANK('ARAT - Data Entry'!N70),"",'ARAT - Data Entry'!N70)</f>
        <v/>
      </c>
      <c r="N72" s="312" t="str">
        <f>IF(ISBLANK('ARAT - Data Entry'!R70),"",'ARAT - Data Entry'!R70)</f>
        <v/>
      </c>
      <c r="O72" s="312" t="str">
        <f>IF(ISBLANK('ARAT - Data Entry'!T70),"",'ARAT - Data Entry'!T70)</f>
        <v/>
      </c>
      <c r="P72" s="298"/>
      <c r="Q72" s="4" t="str">
        <f t="shared" ref="Q72:Q135" si="26">IF(BO72=0,"No Improved Water Point/System",IF(COUNTIF(AA72:AR72,"&lt;=5")&gt;=2,"High Risk",IF(COUNTIF(AA72:AR72,"&lt;=5")=1,"Medium Risk",IF(COUNTIF(AA72:AR72,"&lt;=5")=0,"Low Risk"))))</f>
        <v>No Improved Water Point/System</v>
      </c>
      <c r="R72" s="4" t="str">
        <f t="shared" ref="R72:R135" si="27">IF(BO72=0,"No Improved Water Point/System",IF(COUNTIF(AT72:BK72,"3")&gt;=1,"High Risk",IF(COUNTIF(AT72:BK72,"2")&gt;=2,"Medium Risk",IF(COUNTIF(AT72:BK72,"2")&lt;=1,"Low Risk"))))</f>
        <v>No Improved Water Point/System</v>
      </c>
      <c r="S72" s="5" t="str">
        <f t="shared" ref="S72:S135" si="28">IF(U72=0,"No Improved Water Point/System",IF(U72=1,"Inadequate Level of Service",IF(U72=2,"Inadequate Level of Service",IF(U72=3,"Basic Level of Service",IF(U72=4,"Basic Level of Service",IF(U72=5,"Basic Level of Service",IF(U72=6,"Intermediate Level of Service",IF(U72=7,"Intermediate Level of Service",IF(U72=8,"High Level of Service")))))))))</f>
        <v>No Improved Water Point/System</v>
      </c>
      <c r="T72" s="4" t="str">
        <f t="shared" ref="T72:T135" si="29">IF(AND(Q72="No Improved Water Point/System",R72="No Improved Water Point/System",S72="No Improved Water Point/System"),"New Construction Needed",IF(OR(AND(Q72="Low Risk",R72="Low Risk",S72="High Level of Service"),AND(Q72="Low Risk",R72="Low Risk",S72="Intermediate Level of Service"),AND(Q72="Low Risk",R72="Medium Risk",S72="High Level of Service"),AND(Q72="Low Risk",R72="Medium Risk",S72="Intermediate Level of Service"),AND(Q72="Medium Risk",R72="Low Risk",S72="High Level of Service"),AND(Q72="Medium Risk",R72="Low Risk",S72="Intermediate Level of Service")),"Low Priority",IF(OR(AND(Q72="Low Risk",R72="Low Risk",S72="Basic Level of Service"),AND(Q72="Low Risk",R72="Low Risk",S72="Inadequate Level of Service"),AND(Q72="Low Risk",R72="Medium Risk",S72="Basic Level of Service"),AND(Q72="Low Risk",R72="Medium Risk",S72="Inadequate Level of Service"),AND(Q72="Medium Risk",R72="Low Risk",S72="Basic Level of Service"),AND(Q72="Medium Risk",R72="Medium Risk",S72="Basic Level of Service"),AND(Q72="Medium Risk",R72="Medium Risk",S72="High Level of Service"),AND(Q72="Medium Risk",R72="Medium Risk",S72="Intermediate Level of Service"),AND(Q72="High Risk",R72="Low Risk",S72="Basic Level of Service"),AND(Q72="High Risk",R72="Low Risk",S72="High Level of Service"),AND(Q72="High Risk",R72="Low Risk",S72="Intermediate Level of Service"),AND(Q72="High Risk",R72="Medium Risk",S72="High Level of Service"),AND(Q72="High Risk",R72="Medium Risk",S72="Intermediate Level of Service")),"Medium Priority",IF(OR(AND(Q72="High Risk",R72="High Risk",S72="Basic Level of Service"),AND(Q72="High Risk",R72="High Risk",S72="High Level of Service"),AND(Q72="High Risk",R72="High Risk",S72="Inadequate Level of Service"),AND(Q72="High Risk",R72="High Risk",S72="Intermediate Level of Service"),AND(Q72="High Risk",R72="Low Risk",S72="Inadequate Level of Service"),AND(Q72="High Risk",R72="Medium Risk",S72="Basic Level of Service"),AND(Q72="High Risk",R72="Medium Risk",S72="Inadequate Level of Service"),AND(Q72="Low Risk",R72="High Risk",S72="Basic Level of Service"),AND(Q72="Low Risk",R72="High Risk",S72="High Level of Service"),AND(Q72="Low Risk",R72="High Risk",S72="Inadequate Level of Service"),AND(Q72="Low Risk",R72="High Risk",S72="Intermediate Level of Service"),AND(Q72="Medium Risk",R72="High Risk",S72="Basic Level of Service"),AND(Q72="Medium Risk",R72="High Risk",S72="High Level of Service"),AND(Q72="Medium Risk",R72="High Risk",S72="Inadequate Level of Service"),AND(Q72="Medium Risk",R72="High Risk",S72="Intermediate Level of Service"),AND(Q72="Medium Risk",R72="Low Risk",S72="Inadequate Level of Service"),AND(Q72="Medium Risk",R72="Medium Risk",S72="InadequateLevel of Service")),"High Priority",))))</f>
        <v>New Construction Needed</v>
      </c>
      <c r="U72" s="15">
        <f t="shared" ref="U72:U135" si="30">SUM(BN72:BU72)</f>
        <v>0</v>
      </c>
      <c r="V72" s="284"/>
      <c r="W72" s="291" t="str">
        <f t="shared" si="20"/>
        <v>New Construction Needed</v>
      </c>
      <c r="X72" s="292" t="str">
        <f t="shared" ref="X72:X135" si="31">IF(W72="Consider Replacing Aging Components",CONCATENATE(IF(AA72&lt;=5,"Spring Protection, ",""),IF(AB72&lt;=5,"Taps,  ",""),IF(AC72&lt;=5,"Well, ",""),IF(AD72&lt;=5,"Pump, ",""),IF(AE72&lt;=5,"Apron"," "),IF(AF72&lt;=5,"Borehole,  ",""),IF(AG72&lt;=5,"Main line,  ",""),IF(AH72&lt;=5,"Distribution network,  ",""),IF(AI72&lt;=5,"Water intake,  ",""),IF(AJ72&lt;=5,"Hand pump,  ",""),IF(AK72&lt;=5,"Storage tank,  ",""),IF(AL72&lt;=5,"Other concrete structures,  ",""),IF(AM72&lt;=5,"Treatment Plant/ Equipment,  ",""),IF(AN72&lt;=5,"Chlorination system,  ",""),IF(AO72&lt;=5,"Water Meter,  ",""),IF(AP72&lt;=5,"Pumping Station/House,  ",""),IF(AQ72&lt;=5,"Pump related equipment,  ",""),IF(AR72&lt;=5,"Kiosk/Public Tap,  ","")),IF(W72=" Repair or Replace Components ",CONCATENATE(IF(AT72&gt;=2,"Spring Protection, ",""),IF(AU72&gt;=2,"Taps, ",""),IF(AV72&gt;=2,"Well, ",""),IF(AW72&gt;=2,"Pump, ",""),IF(AX72&gt;=2,"Apron ",""),IF(AY72&gt;=2,"Borehole ",""),IF(AZ72&gt;=2,"Main line ",""),IF(BA72&gt;=2,"Distribution network ",""),IF(BB72&gt;=2,"Water intake ",""),IF(BC72&gt;=2,"Hand pump ",""),IF(BD72&gt;=2,"Storage tank ",""),IF(BE72&gt;=2,"Other concrete structures ",""),IF(BF72&gt;=2,"Treatment Plant/Equipment ",""),IF(BG72&gt;=2,"Chlorination system ",""),IF(BH72&gt;=2,"Water meter ",""),IF(BI72&gt;=2,"Pumping Station/House ",""),IF(BJ72&gt;=2,"Pump related equipment ",""),IF(BK72&gt;=2,"Kiosk/Public Tap ",""))," "))</f>
        <v xml:space="preserve"> </v>
      </c>
      <c r="Y72" s="292" t="str">
        <f t="shared" ref="Y72:Y135" si="32">IF(W72="New Construction Needed","Plan For Investment and Construction",IF(W72="Major Repairs or Replace System","Further Technical Diagnostic Needed",IF(W72="Consider Replacing Aging Components","Further Technical Diagnostic Needed ",IF(W72="Repair or Replace Components ","Create Plan To Repair or Replace Components",IF(W72="Perform Routine Preventative Maintenance","Maintain O&amp;M and Routine Monitoring",)))))</f>
        <v>Plan For Investment and Construction</v>
      </c>
      <c r="Z72" s="285"/>
      <c r="AA72" s="290" t="str">
        <f t="shared" si="21"/>
        <v xml:space="preserve"> </v>
      </c>
      <c r="AB72" s="290" t="str">
        <f t="shared" si="22"/>
        <v xml:space="preserve"> </v>
      </c>
      <c r="AC72" s="290" t="str">
        <f t="shared" si="23"/>
        <v xml:space="preserve"> </v>
      </c>
      <c r="AD72" s="290" t="str">
        <f t="shared" si="24"/>
        <v xml:space="preserve"> </v>
      </c>
      <c r="AE72" s="290" t="str">
        <f t="shared" si="25"/>
        <v xml:space="preserve"> </v>
      </c>
      <c r="AF72" s="290" t="str">
        <f>IF(CG72=1,'ARAT - Reference Sheet'!$C$11 -(A72-CH72)," ")</f>
        <v xml:space="preserve"> </v>
      </c>
      <c r="AG72" s="290" t="str">
        <f>IF(CI72=1,'ARAT - Reference Sheet'!$C$12-(A72-CJ72)," ")</f>
        <v xml:space="preserve"> </v>
      </c>
      <c r="AH72" s="290" t="str">
        <f>IF(CK72=1,'ARAT - Reference Sheet'!$C$13-(A72-CL72)," ")</f>
        <v xml:space="preserve"> </v>
      </c>
      <c r="AI72" s="290" t="str">
        <f>IF(CM72=1,'ARAT - Reference Sheet'!$C$14-(A72-CN72)," ")</f>
        <v xml:space="preserve"> </v>
      </c>
      <c r="AJ72" s="290" t="str">
        <f>IF(CO72=1,'ARAT - Reference Sheet'!$C$15-(A72-CP72)," ")</f>
        <v xml:space="preserve"> </v>
      </c>
      <c r="AK72" s="290" t="str">
        <f>IF(CQ72=1,'ARAT - Reference Sheet'!$C$16-(A72-CR72)," ")</f>
        <v xml:space="preserve"> </v>
      </c>
      <c r="AL72" s="290" t="str">
        <f>IF(CS72=1,'ARAT - Reference Sheet'!$C$17-(A72-CT72)," ")</f>
        <v xml:space="preserve"> </v>
      </c>
      <c r="AM72" s="290" t="str">
        <f>IF(CU72=1,'ARAT - Reference Sheet'!$C$18-(A72-CV72)," ")</f>
        <v xml:space="preserve"> </v>
      </c>
      <c r="AN72" s="290" t="str">
        <f>IF(CW72=1,'ARAT - Reference Sheet'!$C$19-(A72-CX72)," ")</f>
        <v xml:space="preserve"> </v>
      </c>
      <c r="AO72" s="290" t="str">
        <f>IF(CY72=1,'ARAT - Reference Sheet'!$C$20-(A72-CZ72)," ")</f>
        <v xml:space="preserve"> </v>
      </c>
      <c r="AP72" s="290" t="str">
        <f>IF(DA72=1,'ARAT - Reference Sheet'!$C$21-(A72-DB72)," ")</f>
        <v xml:space="preserve"> </v>
      </c>
      <c r="AQ72" s="290" t="str">
        <f>IF(DC72=1,'ARAT - Reference Sheet'!$C$22-(A72-DD72)," ")</f>
        <v xml:space="preserve"> </v>
      </c>
      <c r="AR72" s="290" t="str">
        <f>IF(DE72=1,'ARAT - Reference Sheet'!$C$23-(A72-DF72)," ")</f>
        <v xml:space="preserve"> </v>
      </c>
      <c r="AS72" s="288"/>
      <c r="AT72" s="313" t="str">
        <f>IF(ISBLANK('ARAT - Data Entry'!X70),"",'ARAT - Data Entry'!X70)</f>
        <v/>
      </c>
      <c r="AU72" s="313" t="str">
        <f>IF(ISBLANK('ARAT - Data Entry'!AA70),"",'ARAT - Data Entry'!AA70)</f>
        <v/>
      </c>
      <c r="AV72" s="313" t="str">
        <f>IF(ISBLANK('ARAT - Data Entry'!AD70),"",'ARAT - Data Entry'!AD70)</f>
        <v/>
      </c>
      <c r="AW72" s="313" t="str">
        <f>IF(ISBLANK('ARAT - Data Entry'!AG70),"",'ARAT - Data Entry'!AG70)</f>
        <v/>
      </c>
      <c r="AX72" s="313" t="str">
        <f>IF(ISBLANK('ARAT - Data Entry'!AJ70),"",'ARAT - Data Entry'!AJ70)</f>
        <v/>
      </c>
      <c r="AY72" s="313" t="str">
        <f>IF(ISBLANK('ARAT - Data Entry'!AM70),"",'ARAT - Data Entry'!AM70)</f>
        <v/>
      </c>
      <c r="AZ72" s="313" t="str">
        <f>IF(ISBLANK('ARAT - Data Entry'!AP70),"",'ARAT - Data Entry'!AP70)</f>
        <v/>
      </c>
      <c r="BA72" s="313" t="str">
        <f>IF(ISBLANK('ARAT - Data Entry'!AS70),"",'ARAT - Data Entry'!AS70)</f>
        <v/>
      </c>
      <c r="BB72" s="313" t="str">
        <f>IF(ISBLANK('ARAT - Data Entry'!AV70),"",'ARAT - Data Entry'!AV70)</f>
        <v/>
      </c>
      <c r="BC72" s="313" t="str">
        <f>IF(ISBLANK('ARAT - Data Entry'!AY70),"",'ARAT - Data Entry'!AY70)</f>
        <v/>
      </c>
      <c r="BD72" s="313" t="str">
        <f>IF(ISBLANK('ARAT - Data Entry'!BB70),"",'ARAT - Data Entry'!BB70)</f>
        <v/>
      </c>
      <c r="BE72" s="313" t="str">
        <f>IF(ISBLANK('ARAT - Data Entry'!BE70),"",'ARAT - Data Entry'!BE70)</f>
        <v/>
      </c>
      <c r="BF72" s="313" t="str">
        <f>IF(ISBLANK('ARAT - Data Entry'!BF70),"",'ARAT - Data Entry'!BF70)</f>
        <v/>
      </c>
      <c r="BG72" s="313" t="str">
        <f>IF(ISBLANK('ARAT - Data Entry'!BK70),"",'ARAT - Data Entry'!BK70)</f>
        <v/>
      </c>
      <c r="BH72" s="313" t="str">
        <f>IF(ISBLANK('ARAT - Data Entry'!BL70),"",'ARAT - Data Entry'!BL70)</f>
        <v/>
      </c>
      <c r="BI72" s="313" t="str">
        <f>IF(ISBLANK('ARAT - Data Entry'!BQ70),"",'ARAT - Data Entry'!BQ70)</f>
        <v/>
      </c>
      <c r="BJ72" s="313" t="str">
        <f>IF(ISBLANK('ARAT - Data Entry'!BR70),"",'ARAT - Data Entry'!BR70)</f>
        <v/>
      </c>
      <c r="BK72" s="313" t="str">
        <f>IF(ISBLANK('ARAT - Data Entry'!BW70),"",'ARAT - Data Entry'!BW70)</f>
        <v/>
      </c>
      <c r="BL72" s="313" t="str">
        <f>IF(ISBLANK('ARAT - Data Entry'!DB70),"",'ARAT - Data Entry'!DB70)</f>
        <v/>
      </c>
      <c r="BM72" s="296"/>
      <c r="BN72" s="290">
        <f>'ARAT - Data Entry'!P70</f>
        <v>0</v>
      </c>
      <c r="BO72" s="290">
        <f>'ARAT - Data Entry'!Q70</f>
        <v>0</v>
      </c>
      <c r="BP72" s="290">
        <f>'ARAT - Data Entry'!S70</f>
        <v>0</v>
      </c>
      <c r="BQ72" s="290">
        <f>'ARAT - Data Entry'!CG70</f>
        <v>0</v>
      </c>
      <c r="BR72" s="290">
        <f>'ARAT - Data Entry'!CU70</f>
        <v>0</v>
      </c>
      <c r="BS72" s="290">
        <f>'ARAT - Data Entry'!CY70</f>
        <v>0</v>
      </c>
      <c r="BT72" s="290">
        <f>'ARAT - Data Entry'!DA70</f>
        <v>0</v>
      </c>
      <c r="BU72" s="290">
        <f t="shared" ref="BU72:BU135" si="33">IF(BL72=1,1,0)</f>
        <v>0</v>
      </c>
      <c r="BV72" s="288"/>
      <c r="BW72" s="290" t="str">
        <f>IF(ISBLANK('ARAT - Data Entry'!V70),"",'ARAT - Data Entry'!V70)</f>
        <v/>
      </c>
      <c r="BX72" s="290" t="str">
        <f>IF(ISBLANK('ARAT - Data Entry'!W70),"",'ARAT - Data Entry'!W70)</f>
        <v/>
      </c>
      <c r="BY72" s="290" t="str">
        <f>IF(ISBLANK('ARAT - Data Entry'!Y70),"",'ARAT - Data Entry'!Y70)</f>
        <v/>
      </c>
      <c r="BZ72" s="290" t="str">
        <f>IF(ISBLANK('ARAT - Data Entry'!Z70),"",'ARAT - Data Entry'!Z70)</f>
        <v/>
      </c>
      <c r="CA72" s="290" t="str">
        <f>IF(ISBLANK('ARAT - Data Entry'!AB70),"",'ARAT - Data Entry'!AB70)</f>
        <v/>
      </c>
      <c r="CB72" s="290" t="str">
        <f>IF(ISBLANK('ARAT - Data Entry'!AC70),"",'ARAT - Data Entry'!AC70)</f>
        <v/>
      </c>
      <c r="CC72" s="290" t="str">
        <f>IF(ISBLANK('ARAT - Data Entry'!AE70),"",'ARAT - Data Entry'!AE70)</f>
        <v/>
      </c>
      <c r="CD72" s="290" t="str">
        <f>IF(ISBLANK('ARAT - Data Entry'!AF70),"",'ARAT - Data Entry'!AF70)</f>
        <v/>
      </c>
      <c r="CE72" s="290" t="str">
        <f>IF(ISBLANK('ARAT - Data Entry'!AH70),"",'ARAT - Data Entry'!AH70)</f>
        <v/>
      </c>
      <c r="CF72" s="290" t="str">
        <f>IF(ISBLANK('ARAT - Data Entry'!AI70),"",'ARAT - Data Entry'!AI70)</f>
        <v/>
      </c>
      <c r="CG72" s="290" t="str">
        <f>IF(ISBLANK('ARAT - Data Entry'!AK70),"",'ARAT - Data Entry'!AK70)</f>
        <v/>
      </c>
      <c r="CH72" s="290" t="str">
        <f>IF(ISBLANK('ARAT - Data Entry'!AL70),"",'ARAT - Data Entry'!AL70)</f>
        <v/>
      </c>
      <c r="CI72" s="290" t="str">
        <f>IF(ISBLANK('ARAT - Data Entry'!AN70),"",'ARAT - Data Entry'!AN70)</f>
        <v/>
      </c>
      <c r="CJ72" s="290" t="str">
        <f>IF(ISBLANK('ARAT - Data Entry'!AO70),"",'ARAT - Data Entry'!AO70)</f>
        <v/>
      </c>
      <c r="CK72" s="290" t="str">
        <f>IF(ISBLANK('ARAT - Data Entry'!AQ70),"",'ARAT - Data Entry'!AQ70)</f>
        <v/>
      </c>
      <c r="CL72" s="290" t="str">
        <f>IF(ISBLANK('ARAT - Data Entry'!AR70),"",'ARAT - Data Entry'!AR70)</f>
        <v/>
      </c>
      <c r="CM72" s="290" t="str">
        <f>IF(ISBLANK('ARAT - Data Entry'!AT70),"",'ARAT - Data Entry'!AT70)</f>
        <v/>
      </c>
      <c r="CN72" s="290" t="str">
        <f>IF(ISBLANK('ARAT - Data Entry'!AU70),"",'ARAT - Data Entry'!AU70)</f>
        <v/>
      </c>
      <c r="CO72" s="290" t="str">
        <f>IF(ISBLANK('ARAT - Data Entry'!AW70),"",'ARAT - Data Entry'!AW70)</f>
        <v/>
      </c>
      <c r="CP72" s="290" t="str">
        <f>IF(ISBLANK('ARAT - Data Entry'!AX70),"",'ARAT - Data Entry'!AX70)</f>
        <v/>
      </c>
      <c r="CQ72" s="290" t="str">
        <f>IF(ISBLANK('ARAT - Data Entry'!AZ70),"",'ARAT - Data Entry'!AZ70)</f>
        <v/>
      </c>
      <c r="CR72" s="290" t="str">
        <f>IF(ISBLANK('ARAT - Data Entry'!BA70),"",'ARAT - Data Entry'!BA70)</f>
        <v/>
      </c>
      <c r="CS72" s="290" t="str">
        <f>IF(ISBLANK('ARAT - Data Entry'!BC70),"",'ARAT - Data Entry'!BC70)</f>
        <v/>
      </c>
      <c r="CT72" s="290" t="str">
        <f>IF(ISBLANK('ARAT - Data Entry'!BD70),"",'ARAT - Data Entry'!BD70)</f>
        <v/>
      </c>
      <c r="CU72" s="290" t="str">
        <f>IF(ISBLANK('ARAT - Data Entry'!BF70),"",'ARAT - Data Entry'!BF70)</f>
        <v/>
      </c>
      <c r="CV72" s="290" t="str">
        <f>IF(ISBLANK('ARAT - Data Entry'!BG70),"",'ARAT - Data Entry'!BG70)</f>
        <v/>
      </c>
      <c r="CW72" s="290" t="str">
        <f>IF(ISBLANK('ARAT - Data Entry'!BI70),"",'ARAT - Data Entry'!BI70)</f>
        <v/>
      </c>
      <c r="CX72" s="290" t="str">
        <f>IF(ISBLANK('ARAT - Data Entry'!BJ70),"",'ARAT - Data Entry'!BJ70)</f>
        <v/>
      </c>
      <c r="CY72" s="290" t="str">
        <f>IF(ISBLANK('ARAT - Data Entry'!BL70),"",'ARAT - Data Entry'!BL70)</f>
        <v/>
      </c>
      <c r="CZ72" s="290" t="str">
        <f>IF(ISBLANK('ARAT - Data Entry'!BM70),"",'ARAT - Data Entry'!BM70)</f>
        <v/>
      </c>
      <c r="DA72" s="290" t="str">
        <f>IF(ISBLANK('ARAT - Data Entry'!BO70),"",'ARAT - Data Entry'!BO70)</f>
        <v/>
      </c>
      <c r="DB72" s="290" t="str">
        <f>IF(ISBLANK('ARAT - Data Entry'!BP70),"",'ARAT - Data Entry'!BP70)</f>
        <v/>
      </c>
      <c r="DC72" s="290" t="str">
        <f>IF(ISBLANK('ARAT - Data Entry'!BR70),"",'ARAT - Data Entry'!BR70)</f>
        <v/>
      </c>
      <c r="DD72" s="290" t="str">
        <f>IF(ISBLANK('ARAT - Data Entry'!BS70),"",'ARAT - Data Entry'!BS70)</f>
        <v/>
      </c>
      <c r="DE72" s="290" t="str">
        <f>IF(ISBLANK('ARAT - Data Entry'!BU70),"",'ARAT - Data Entry'!BU70)</f>
        <v/>
      </c>
      <c r="DF72" s="290" t="str">
        <f>IF(ISBLANK('ARAT - Data Entry'!BV70),"",'ARAT - Data Entry'!BV70)</f>
        <v/>
      </c>
      <c r="DG72" s="290" t="str">
        <f>IF(ISBLANK('ARAT - Data Entry'!CZ70),"",'ARAT - Data Entry'!CZ70)</f>
        <v/>
      </c>
    </row>
    <row r="73" spans="1:111" x14ac:dyDescent="0.25">
      <c r="A73" s="312" t="str">
        <f>IF(ISBLANK('ARAT - Data Entry'!A71),"",'ARAT - Data Entry'!A71)</f>
        <v/>
      </c>
      <c r="B73" s="312" t="str">
        <f>IF(ISBLANK('ARAT - Data Entry'!C71),"",'ARAT - Data Entry'!C71)</f>
        <v/>
      </c>
      <c r="C73" s="357" t="str">
        <f>IF(ISBLANK('ARAT - Data Entry'!D71),"",'ARAT - Data Entry'!D71)</f>
        <v/>
      </c>
      <c r="D73" s="357" t="str">
        <f>IF(ISBLANK('ARAT - Data Entry'!E71),"",'ARAT - Data Entry'!E71)</f>
        <v/>
      </c>
      <c r="E73" s="357" t="str">
        <f>IF(ISBLANK('ARAT - Data Entry'!F71),"",'ARAT - Data Entry'!F71)</f>
        <v/>
      </c>
      <c r="F73" s="357" t="str">
        <f>IF(ISBLANK('ARAT - Data Entry'!G71),"",'ARAT - Data Entry'!G71)</f>
        <v/>
      </c>
      <c r="G73" s="357" t="str">
        <f>IF(ISBLANK('ARAT - Data Entry'!H71),"",'ARAT - Data Entry'!H71)</f>
        <v/>
      </c>
      <c r="H73" s="357" t="str">
        <f>IF(ISBLANK('ARAT - Data Entry'!I71),"",'ARAT - Data Entry'!I71)</f>
        <v/>
      </c>
      <c r="I73" s="357" t="str">
        <f>IF(ISBLANK('ARAT - Data Entry'!J71),"",'ARAT - Data Entry'!J71)</f>
        <v/>
      </c>
      <c r="J73" s="357" t="str">
        <f>IF(ISBLANK('ARAT - Data Entry'!K71),"",'ARAT - Data Entry'!K71)</f>
        <v/>
      </c>
      <c r="K73" s="312" t="str">
        <f>IF(ISBLANK('ARAT - Data Entry'!L71),"",'ARAT - Data Entry'!L71)</f>
        <v/>
      </c>
      <c r="L73" s="312" t="str">
        <f>IF(ISBLANK('ARAT - Data Entry'!M71),"",'ARAT - Data Entry'!M71)</f>
        <v/>
      </c>
      <c r="M73" s="312" t="str">
        <f>IF(ISBLANK('ARAT - Data Entry'!N71),"",'ARAT - Data Entry'!N71)</f>
        <v/>
      </c>
      <c r="N73" s="312" t="str">
        <f>IF(ISBLANK('ARAT - Data Entry'!R71),"",'ARAT - Data Entry'!R71)</f>
        <v/>
      </c>
      <c r="O73" s="312" t="str">
        <f>IF(ISBLANK('ARAT - Data Entry'!T71),"",'ARAT - Data Entry'!T71)</f>
        <v/>
      </c>
      <c r="P73" s="298"/>
      <c r="Q73" s="4" t="str">
        <f t="shared" si="26"/>
        <v>No Improved Water Point/System</v>
      </c>
      <c r="R73" s="4" t="str">
        <f t="shared" si="27"/>
        <v>No Improved Water Point/System</v>
      </c>
      <c r="S73" s="5" t="str">
        <f t="shared" si="28"/>
        <v>No Improved Water Point/System</v>
      </c>
      <c r="T73" s="4" t="str">
        <f t="shared" si="29"/>
        <v>New Construction Needed</v>
      </c>
      <c r="U73" s="15">
        <f t="shared" si="30"/>
        <v>0</v>
      </c>
      <c r="V73" s="284"/>
      <c r="W73" s="291" t="str">
        <f t="shared" si="20"/>
        <v>New Construction Needed</v>
      </c>
      <c r="X73" s="292" t="str">
        <f t="shared" si="31"/>
        <v xml:space="preserve"> </v>
      </c>
      <c r="Y73" s="292" t="str">
        <f t="shared" si="32"/>
        <v>Plan For Investment and Construction</v>
      </c>
      <c r="Z73" s="285"/>
      <c r="AA73" s="290" t="str">
        <f t="shared" si="21"/>
        <v xml:space="preserve"> </v>
      </c>
      <c r="AB73" s="290" t="str">
        <f t="shared" si="22"/>
        <v xml:space="preserve"> </v>
      </c>
      <c r="AC73" s="290" t="str">
        <f t="shared" si="23"/>
        <v xml:space="preserve"> </v>
      </c>
      <c r="AD73" s="290" t="str">
        <f t="shared" si="24"/>
        <v xml:space="preserve"> </v>
      </c>
      <c r="AE73" s="290" t="str">
        <f t="shared" si="25"/>
        <v xml:space="preserve"> </v>
      </c>
      <c r="AF73" s="290" t="str">
        <f>IF(CG73=1,'ARAT - Reference Sheet'!$C$11 -(A73-CH73)," ")</f>
        <v xml:space="preserve"> </v>
      </c>
      <c r="AG73" s="290" t="str">
        <f>IF(CI73=1,'ARAT - Reference Sheet'!$C$12-(A73-CJ73)," ")</f>
        <v xml:space="preserve"> </v>
      </c>
      <c r="AH73" s="290" t="str">
        <f>IF(CK73=1,'ARAT - Reference Sheet'!$C$13-(A73-CL73)," ")</f>
        <v xml:space="preserve"> </v>
      </c>
      <c r="AI73" s="290" t="str">
        <f>IF(CM73=1,'ARAT - Reference Sheet'!$C$14-(A73-CN73)," ")</f>
        <v xml:space="preserve"> </v>
      </c>
      <c r="AJ73" s="290" t="str">
        <f>IF(CO73=1,'ARAT - Reference Sheet'!$C$15-(A73-CP73)," ")</f>
        <v xml:space="preserve"> </v>
      </c>
      <c r="AK73" s="290" t="str">
        <f>IF(CQ73=1,'ARAT - Reference Sheet'!$C$16-(A73-CR73)," ")</f>
        <v xml:space="preserve"> </v>
      </c>
      <c r="AL73" s="290" t="str">
        <f>IF(CS73=1,'ARAT - Reference Sheet'!$C$17-(A73-CT73)," ")</f>
        <v xml:space="preserve"> </v>
      </c>
      <c r="AM73" s="290" t="str">
        <f>IF(CU73=1,'ARAT - Reference Sheet'!$C$18-(A73-CV73)," ")</f>
        <v xml:space="preserve"> </v>
      </c>
      <c r="AN73" s="290" t="str">
        <f>IF(CW73=1,'ARAT - Reference Sheet'!$C$19-(A73-CX73)," ")</f>
        <v xml:space="preserve"> </v>
      </c>
      <c r="AO73" s="290" t="str">
        <f>IF(CY73=1,'ARAT - Reference Sheet'!$C$20-(A73-CZ73)," ")</f>
        <v xml:space="preserve"> </v>
      </c>
      <c r="AP73" s="290" t="str">
        <f>IF(DA73=1,'ARAT - Reference Sheet'!$C$21-(A73-DB73)," ")</f>
        <v xml:space="preserve"> </v>
      </c>
      <c r="AQ73" s="290" t="str">
        <f>IF(DC73=1,'ARAT - Reference Sheet'!$C$22-(A73-DD73)," ")</f>
        <v xml:space="preserve"> </v>
      </c>
      <c r="AR73" s="290" t="str">
        <f>IF(DE73=1,'ARAT - Reference Sheet'!$C$23-(A73-DF73)," ")</f>
        <v xml:space="preserve"> </v>
      </c>
      <c r="AS73" s="288"/>
      <c r="AT73" s="313" t="str">
        <f>IF(ISBLANK('ARAT - Data Entry'!X71),"",'ARAT - Data Entry'!X71)</f>
        <v/>
      </c>
      <c r="AU73" s="313" t="str">
        <f>IF(ISBLANK('ARAT - Data Entry'!AA71),"",'ARAT - Data Entry'!AA71)</f>
        <v/>
      </c>
      <c r="AV73" s="313" t="str">
        <f>IF(ISBLANK('ARAT - Data Entry'!AD71),"",'ARAT - Data Entry'!AD71)</f>
        <v/>
      </c>
      <c r="AW73" s="313" t="str">
        <f>IF(ISBLANK('ARAT - Data Entry'!AG71),"",'ARAT - Data Entry'!AG71)</f>
        <v/>
      </c>
      <c r="AX73" s="313" t="str">
        <f>IF(ISBLANK('ARAT - Data Entry'!AJ71),"",'ARAT - Data Entry'!AJ71)</f>
        <v/>
      </c>
      <c r="AY73" s="313" t="str">
        <f>IF(ISBLANK('ARAT - Data Entry'!AM71),"",'ARAT - Data Entry'!AM71)</f>
        <v/>
      </c>
      <c r="AZ73" s="313" t="str">
        <f>IF(ISBLANK('ARAT - Data Entry'!AP71),"",'ARAT - Data Entry'!AP71)</f>
        <v/>
      </c>
      <c r="BA73" s="313" t="str">
        <f>IF(ISBLANK('ARAT - Data Entry'!AS71),"",'ARAT - Data Entry'!AS71)</f>
        <v/>
      </c>
      <c r="BB73" s="313" t="str">
        <f>IF(ISBLANK('ARAT - Data Entry'!AV71),"",'ARAT - Data Entry'!AV71)</f>
        <v/>
      </c>
      <c r="BC73" s="313" t="str">
        <f>IF(ISBLANK('ARAT - Data Entry'!AY71),"",'ARAT - Data Entry'!AY71)</f>
        <v/>
      </c>
      <c r="BD73" s="313" t="str">
        <f>IF(ISBLANK('ARAT - Data Entry'!BB71),"",'ARAT - Data Entry'!BB71)</f>
        <v/>
      </c>
      <c r="BE73" s="313" t="str">
        <f>IF(ISBLANK('ARAT - Data Entry'!BE71),"",'ARAT - Data Entry'!BE71)</f>
        <v/>
      </c>
      <c r="BF73" s="313" t="str">
        <f>IF(ISBLANK('ARAT - Data Entry'!BF71),"",'ARAT - Data Entry'!BF71)</f>
        <v/>
      </c>
      <c r="BG73" s="313" t="str">
        <f>IF(ISBLANK('ARAT - Data Entry'!BK71),"",'ARAT - Data Entry'!BK71)</f>
        <v/>
      </c>
      <c r="BH73" s="313" t="str">
        <f>IF(ISBLANK('ARAT - Data Entry'!BL71),"",'ARAT - Data Entry'!BL71)</f>
        <v/>
      </c>
      <c r="BI73" s="313" t="str">
        <f>IF(ISBLANK('ARAT - Data Entry'!BQ71),"",'ARAT - Data Entry'!BQ71)</f>
        <v/>
      </c>
      <c r="BJ73" s="313" t="str">
        <f>IF(ISBLANK('ARAT - Data Entry'!BR71),"",'ARAT - Data Entry'!BR71)</f>
        <v/>
      </c>
      <c r="BK73" s="313" t="str">
        <f>IF(ISBLANK('ARAT - Data Entry'!BW71),"",'ARAT - Data Entry'!BW71)</f>
        <v/>
      </c>
      <c r="BL73" s="313" t="str">
        <f>IF(ISBLANK('ARAT - Data Entry'!DB71),"",'ARAT - Data Entry'!DB71)</f>
        <v/>
      </c>
      <c r="BM73" s="296"/>
      <c r="BN73" s="290">
        <f>'ARAT - Data Entry'!P71</f>
        <v>0</v>
      </c>
      <c r="BO73" s="290">
        <f>'ARAT - Data Entry'!Q71</f>
        <v>0</v>
      </c>
      <c r="BP73" s="290">
        <f>'ARAT - Data Entry'!S71</f>
        <v>0</v>
      </c>
      <c r="BQ73" s="290">
        <f>'ARAT - Data Entry'!CG71</f>
        <v>0</v>
      </c>
      <c r="BR73" s="290">
        <f>'ARAT - Data Entry'!CU71</f>
        <v>0</v>
      </c>
      <c r="BS73" s="290">
        <f>'ARAT - Data Entry'!CY71</f>
        <v>0</v>
      </c>
      <c r="BT73" s="290">
        <f>'ARAT - Data Entry'!DA71</f>
        <v>0</v>
      </c>
      <c r="BU73" s="290">
        <f t="shared" si="33"/>
        <v>0</v>
      </c>
      <c r="BV73" s="288"/>
      <c r="BW73" s="290" t="str">
        <f>IF(ISBLANK('ARAT - Data Entry'!V71),"",'ARAT - Data Entry'!V71)</f>
        <v/>
      </c>
      <c r="BX73" s="290" t="str">
        <f>IF(ISBLANK('ARAT - Data Entry'!W71),"",'ARAT - Data Entry'!W71)</f>
        <v/>
      </c>
      <c r="BY73" s="290" t="str">
        <f>IF(ISBLANK('ARAT - Data Entry'!Y71),"",'ARAT - Data Entry'!Y71)</f>
        <v/>
      </c>
      <c r="BZ73" s="290" t="str">
        <f>IF(ISBLANK('ARAT - Data Entry'!Z71),"",'ARAT - Data Entry'!Z71)</f>
        <v/>
      </c>
      <c r="CA73" s="290" t="str">
        <f>IF(ISBLANK('ARAT - Data Entry'!AB71),"",'ARAT - Data Entry'!AB71)</f>
        <v/>
      </c>
      <c r="CB73" s="290" t="str">
        <f>IF(ISBLANK('ARAT - Data Entry'!AC71),"",'ARAT - Data Entry'!AC71)</f>
        <v/>
      </c>
      <c r="CC73" s="290" t="str">
        <f>IF(ISBLANK('ARAT - Data Entry'!AE71),"",'ARAT - Data Entry'!AE71)</f>
        <v/>
      </c>
      <c r="CD73" s="290" t="str">
        <f>IF(ISBLANK('ARAT - Data Entry'!AF71),"",'ARAT - Data Entry'!AF71)</f>
        <v/>
      </c>
      <c r="CE73" s="290" t="str">
        <f>IF(ISBLANK('ARAT - Data Entry'!AH71),"",'ARAT - Data Entry'!AH71)</f>
        <v/>
      </c>
      <c r="CF73" s="290" t="str">
        <f>IF(ISBLANK('ARAT - Data Entry'!AI71),"",'ARAT - Data Entry'!AI71)</f>
        <v/>
      </c>
      <c r="CG73" s="290" t="str">
        <f>IF(ISBLANK('ARAT - Data Entry'!AK71),"",'ARAT - Data Entry'!AK71)</f>
        <v/>
      </c>
      <c r="CH73" s="290" t="str">
        <f>IF(ISBLANK('ARAT - Data Entry'!AL71),"",'ARAT - Data Entry'!AL71)</f>
        <v/>
      </c>
      <c r="CI73" s="290" t="str">
        <f>IF(ISBLANK('ARAT - Data Entry'!AN71),"",'ARAT - Data Entry'!AN71)</f>
        <v/>
      </c>
      <c r="CJ73" s="290" t="str">
        <f>IF(ISBLANK('ARAT - Data Entry'!AO71),"",'ARAT - Data Entry'!AO71)</f>
        <v/>
      </c>
      <c r="CK73" s="290" t="str">
        <f>IF(ISBLANK('ARAT - Data Entry'!AQ71),"",'ARAT - Data Entry'!AQ71)</f>
        <v/>
      </c>
      <c r="CL73" s="290" t="str">
        <f>IF(ISBLANK('ARAT - Data Entry'!AR71),"",'ARAT - Data Entry'!AR71)</f>
        <v/>
      </c>
      <c r="CM73" s="290" t="str">
        <f>IF(ISBLANK('ARAT - Data Entry'!AT71),"",'ARAT - Data Entry'!AT71)</f>
        <v/>
      </c>
      <c r="CN73" s="290" t="str">
        <f>IF(ISBLANK('ARAT - Data Entry'!AU71),"",'ARAT - Data Entry'!AU71)</f>
        <v/>
      </c>
      <c r="CO73" s="290" t="str">
        <f>IF(ISBLANK('ARAT - Data Entry'!AW71),"",'ARAT - Data Entry'!AW71)</f>
        <v/>
      </c>
      <c r="CP73" s="290" t="str">
        <f>IF(ISBLANK('ARAT - Data Entry'!AX71),"",'ARAT - Data Entry'!AX71)</f>
        <v/>
      </c>
      <c r="CQ73" s="290" t="str">
        <f>IF(ISBLANK('ARAT - Data Entry'!AZ71),"",'ARAT - Data Entry'!AZ71)</f>
        <v/>
      </c>
      <c r="CR73" s="290" t="str">
        <f>IF(ISBLANK('ARAT - Data Entry'!BA71),"",'ARAT - Data Entry'!BA71)</f>
        <v/>
      </c>
      <c r="CS73" s="290" t="str">
        <f>IF(ISBLANK('ARAT - Data Entry'!BC71),"",'ARAT - Data Entry'!BC71)</f>
        <v/>
      </c>
      <c r="CT73" s="290" t="str">
        <f>IF(ISBLANK('ARAT - Data Entry'!BD71),"",'ARAT - Data Entry'!BD71)</f>
        <v/>
      </c>
      <c r="CU73" s="290" t="str">
        <f>IF(ISBLANK('ARAT - Data Entry'!BF71),"",'ARAT - Data Entry'!BF71)</f>
        <v/>
      </c>
      <c r="CV73" s="290" t="str">
        <f>IF(ISBLANK('ARAT - Data Entry'!BG71),"",'ARAT - Data Entry'!BG71)</f>
        <v/>
      </c>
      <c r="CW73" s="290" t="str">
        <f>IF(ISBLANK('ARAT - Data Entry'!BI71),"",'ARAT - Data Entry'!BI71)</f>
        <v/>
      </c>
      <c r="CX73" s="290" t="str">
        <f>IF(ISBLANK('ARAT - Data Entry'!BJ71),"",'ARAT - Data Entry'!BJ71)</f>
        <v/>
      </c>
      <c r="CY73" s="290" t="str">
        <f>IF(ISBLANK('ARAT - Data Entry'!BL71),"",'ARAT - Data Entry'!BL71)</f>
        <v/>
      </c>
      <c r="CZ73" s="290" t="str">
        <f>IF(ISBLANK('ARAT - Data Entry'!BM71),"",'ARAT - Data Entry'!BM71)</f>
        <v/>
      </c>
      <c r="DA73" s="290" t="str">
        <f>IF(ISBLANK('ARAT - Data Entry'!BO71),"",'ARAT - Data Entry'!BO71)</f>
        <v/>
      </c>
      <c r="DB73" s="290" t="str">
        <f>IF(ISBLANK('ARAT - Data Entry'!BP71),"",'ARAT - Data Entry'!BP71)</f>
        <v/>
      </c>
      <c r="DC73" s="290" t="str">
        <f>IF(ISBLANK('ARAT - Data Entry'!BR71),"",'ARAT - Data Entry'!BR71)</f>
        <v/>
      </c>
      <c r="DD73" s="290" t="str">
        <f>IF(ISBLANK('ARAT - Data Entry'!BS71),"",'ARAT - Data Entry'!BS71)</f>
        <v/>
      </c>
      <c r="DE73" s="290" t="str">
        <f>IF(ISBLANK('ARAT - Data Entry'!BU71),"",'ARAT - Data Entry'!BU71)</f>
        <v/>
      </c>
      <c r="DF73" s="290" t="str">
        <f>IF(ISBLANK('ARAT - Data Entry'!BV71),"",'ARAT - Data Entry'!BV71)</f>
        <v/>
      </c>
      <c r="DG73" s="290" t="str">
        <f>IF(ISBLANK('ARAT - Data Entry'!CZ71),"",'ARAT - Data Entry'!CZ71)</f>
        <v/>
      </c>
    </row>
    <row r="74" spans="1:111" x14ac:dyDescent="0.25">
      <c r="A74" s="312" t="str">
        <f>IF(ISBLANK('ARAT - Data Entry'!A72),"",'ARAT - Data Entry'!A72)</f>
        <v/>
      </c>
      <c r="B74" s="312" t="str">
        <f>IF(ISBLANK('ARAT - Data Entry'!C72),"",'ARAT - Data Entry'!C72)</f>
        <v/>
      </c>
      <c r="C74" s="357" t="str">
        <f>IF(ISBLANK('ARAT - Data Entry'!D72),"",'ARAT - Data Entry'!D72)</f>
        <v/>
      </c>
      <c r="D74" s="357" t="str">
        <f>IF(ISBLANK('ARAT - Data Entry'!E72),"",'ARAT - Data Entry'!E72)</f>
        <v/>
      </c>
      <c r="E74" s="357" t="str">
        <f>IF(ISBLANK('ARAT - Data Entry'!F72),"",'ARAT - Data Entry'!F72)</f>
        <v/>
      </c>
      <c r="F74" s="357" t="str">
        <f>IF(ISBLANK('ARAT - Data Entry'!G72),"",'ARAT - Data Entry'!G72)</f>
        <v/>
      </c>
      <c r="G74" s="357" t="str">
        <f>IF(ISBLANK('ARAT - Data Entry'!H72),"",'ARAT - Data Entry'!H72)</f>
        <v/>
      </c>
      <c r="H74" s="357" t="str">
        <f>IF(ISBLANK('ARAT - Data Entry'!I72),"",'ARAT - Data Entry'!I72)</f>
        <v/>
      </c>
      <c r="I74" s="357" t="str">
        <f>IF(ISBLANK('ARAT - Data Entry'!J72),"",'ARAT - Data Entry'!J72)</f>
        <v/>
      </c>
      <c r="J74" s="357" t="str">
        <f>IF(ISBLANK('ARAT - Data Entry'!K72),"",'ARAT - Data Entry'!K72)</f>
        <v/>
      </c>
      <c r="K74" s="312" t="str">
        <f>IF(ISBLANK('ARAT - Data Entry'!L72),"",'ARAT - Data Entry'!L72)</f>
        <v/>
      </c>
      <c r="L74" s="312" t="str">
        <f>IF(ISBLANK('ARAT - Data Entry'!M72),"",'ARAT - Data Entry'!M72)</f>
        <v/>
      </c>
      <c r="M74" s="312" t="str">
        <f>IF(ISBLANK('ARAT - Data Entry'!N72),"",'ARAT - Data Entry'!N72)</f>
        <v/>
      </c>
      <c r="N74" s="312" t="str">
        <f>IF(ISBLANK('ARAT - Data Entry'!R72),"",'ARAT - Data Entry'!R72)</f>
        <v/>
      </c>
      <c r="O74" s="312" t="str">
        <f>IF(ISBLANK('ARAT - Data Entry'!T72),"",'ARAT - Data Entry'!T72)</f>
        <v/>
      </c>
      <c r="P74" s="298"/>
      <c r="Q74" s="4" t="str">
        <f t="shared" si="26"/>
        <v>No Improved Water Point/System</v>
      </c>
      <c r="R74" s="4" t="str">
        <f t="shared" si="27"/>
        <v>No Improved Water Point/System</v>
      </c>
      <c r="S74" s="5" t="str">
        <f t="shared" si="28"/>
        <v>No Improved Water Point/System</v>
      </c>
      <c r="T74" s="4" t="str">
        <f t="shared" si="29"/>
        <v>New Construction Needed</v>
      </c>
      <c r="U74" s="15">
        <f t="shared" si="30"/>
        <v>0</v>
      </c>
      <c r="V74" s="284"/>
      <c r="W74" s="291" t="str">
        <f t="shared" si="20"/>
        <v>New Construction Needed</v>
      </c>
      <c r="X74" s="292" t="str">
        <f t="shared" si="31"/>
        <v xml:space="preserve"> </v>
      </c>
      <c r="Y74" s="292" t="str">
        <f t="shared" si="32"/>
        <v>Plan For Investment and Construction</v>
      </c>
      <c r="Z74" s="285"/>
      <c r="AA74" s="290" t="str">
        <f t="shared" si="21"/>
        <v xml:space="preserve"> </v>
      </c>
      <c r="AB74" s="290" t="str">
        <f t="shared" si="22"/>
        <v xml:space="preserve"> </v>
      </c>
      <c r="AC74" s="290" t="str">
        <f t="shared" si="23"/>
        <v xml:space="preserve"> </v>
      </c>
      <c r="AD74" s="290" t="str">
        <f t="shared" si="24"/>
        <v xml:space="preserve"> </v>
      </c>
      <c r="AE74" s="290" t="str">
        <f t="shared" si="25"/>
        <v xml:space="preserve"> </v>
      </c>
      <c r="AF74" s="290" t="str">
        <f>IF(CG74=1,'ARAT - Reference Sheet'!$C$11 -(A74-CH74)," ")</f>
        <v xml:space="preserve"> </v>
      </c>
      <c r="AG74" s="290" t="str">
        <f>IF(CI74=1,'ARAT - Reference Sheet'!$C$12-(A74-CJ74)," ")</f>
        <v xml:space="preserve"> </v>
      </c>
      <c r="AH74" s="290" t="str">
        <f>IF(CK74=1,'ARAT - Reference Sheet'!$C$13-(A74-CL74)," ")</f>
        <v xml:space="preserve"> </v>
      </c>
      <c r="AI74" s="290" t="str">
        <f>IF(CM74=1,'ARAT - Reference Sheet'!$C$14-(A74-CN74)," ")</f>
        <v xml:space="preserve"> </v>
      </c>
      <c r="AJ74" s="290" t="str">
        <f>IF(CO74=1,'ARAT - Reference Sheet'!$C$15-(A74-CP74)," ")</f>
        <v xml:space="preserve"> </v>
      </c>
      <c r="AK74" s="290" t="str">
        <f>IF(CQ74=1,'ARAT - Reference Sheet'!$C$16-(A74-CR74)," ")</f>
        <v xml:space="preserve"> </v>
      </c>
      <c r="AL74" s="290" t="str">
        <f>IF(CS74=1,'ARAT - Reference Sheet'!$C$17-(A74-CT74)," ")</f>
        <v xml:space="preserve"> </v>
      </c>
      <c r="AM74" s="290" t="str">
        <f>IF(CU74=1,'ARAT - Reference Sheet'!$C$18-(A74-CV74)," ")</f>
        <v xml:space="preserve"> </v>
      </c>
      <c r="AN74" s="290" t="str">
        <f>IF(CW74=1,'ARAT - Reference Sheet'!$C$19-(A74-CX74)," ")</f>
        <v xml:space="preserve"> </v>
      </c>
      <c r="AO74" s="290" t="str">
        <f>IF(CY74=1,'ARAT - Reference Sheet'!$C$20-(A74-CZ74)," ")</f>
        <v xml:space="preserve"> </v>
      </c>
      <c r="AP74" s="290" t="str">
        <f>IF(DA74=1,'ARAT - Reference Sheet'!$C$21-(A74-DB74)," ")</f>
        <v xml:space="preserve"> </v>
      </c>
      <c r="AQ74" s="290" t="str">
        <f>IF(DC74=1,'ARAT - Reference Sheet'!$C$22-(A74-DD74)," ")</f>
        <v xml:space="preserve"> </v>
      </c>
      <c r="AR74" s="290" t="str">
        <f>IF(DE74=1,'ARAT - Reference Sheet'!$C$23-(A74-DF74)," ")</f>
        <v xml:space="preserve"> </v>
      </c>
      <c r="AS74" s="288"/>
      <c r="AT74" s="313" t="str">
        <f>IF(ISBLANK('ARAT - Data Entry'!X72),"",'ARAT - Data Entry'!X72)</f>
        <v/>
      </c>
      <c r="AU74" s="313" t="str">
        <f>IF(ISBLANK('ARAT - Data Entry'!AA72),"",'ARAT - Data Entry'!AA72)</f>
        <v/>
      </c>
      <c r="AV74" s="313" t="str">
        <f>IF(ISBLANK('ARAT - Data Entry'!AD72),"",'ARAT - Data Entry'!AD72)</f>
        <v/>
      </c>
      <c r="AW74" s="313" t="str">
        <f>IF(ISBLANK('ARAT - Data Entry'!AG72),"",'ARAT - Data Entry'!AG72)</f>
        <v/>
      </c>
      <c r="AX74" s="313" t="str">
        <f>IF(ISBLANK('ARAT - Data Entry'!AJ72),"",'ARAT - Data Entry'!AJ72)</f>
        <v/>
      </c>
      <c r="AY74" s="313" t="str">
        <f>IF(ISBLANK('ARAT - Data Entry'!AM72),"",'ARAT - Data Entry'!AM72)</f>
        <v/>
      </c>
      <c r="AZ74" s="313" t="str">
        <f>IF(ISBLANK('ARAT - Data Entry'!AP72),"",'ARAT - Data Entry'!AP72)</f>
        <v/>
      </c>
      <c r="BA74" s="313" t="str">
        <f>IF(ISBLANK('ARAT - Data Entry'!AS72),"",'ARAT - Data Entry'!AS72)</f>
        <v/>
      </c>
      <c r="BB74" s="313" t="str">
        <f>IF(ISBLANK('ARAT - Data Entry'!AV72),"",'ARAT - Data Entry'!AV72)</f>
        <v/>
      </c>
      <c r="BC74" s="313" t="str">
        <f>IF(ISBLANK('ARAT - Data Entry'!AY72),"",'ARAT - Data Entry'!AY72)</f>
        <v/>
      </c>
      <c r="BD74" s="313" t="str">
        <f>IF(ISBLANK('ARAT - Data Entry'!BB72),"",'ARAT - Data Entry'!BB72)</f>
        <v/>
      </c>
      <c r="BE74" s="313" t="str">
        <f>IF(ISBLANK('ARAT - Data Entry'!BE72),"",'ARAT - Data Entry'!BE72)</f>
        <v/>
      </c>
      <c r="BF74" s="313" t="str">
        <f>IF(ISBLANK('ARAT - Data Entry'!BF72),"",'ARAT - Data Entry'!BF72)</f>
        <v/>
      </c>
      <c r="BG74" s="313" t="str">
        <f>IF(ISBLANK('ARAT - Data Entry'!BK72),"",'ARAT - Data Entry'!BK72)</f>
        <v/>
      </c>
      <c r="BH74" s="313" t="str">
        <f>IF(ISBLANK('ARAT - Data Entry'!BL72),"",'ARAT - Data Entry'!BL72)</f>
        <v/>
      </c>
      <c r="BI74" s="313" t="str">
        <f>IF(ISBLANK('ARAT - Data Entry'!BQ72),"",'ARAT - Data Entry'!BQ72)</f>
        <v/>
      </c>
      <c r="BJ74" s="313" t="str">
        <f>IF(ISBLANK('ARAT - Data Entry'!BR72),"",'ARAT - Data Entry'!BR72)</f>
        <v/>
      </c>
      <c r="BK74" s="313" t="str">
        <f>IF(ISBLANK('ARAT - Data Entry'!BW72),"",'ARAT - Data Entry'!BW72)</f>
        <v/>
      </c>
      <c r="BL74" s="313" t="str">
        <f>IF(ISBLANK('ARAT - Data Entry'!DB72),"",'ARAT - Data Entry'!DB72)</f>
        <v/>
      </c>
      <c r="BM74" s="296"/>
      <c r="BN74" s="290">
        <f>'ARAT - Data Entry'!P72</f>
        <v>0</v>
      </c>
      <c r="BO74" s="290">
        <f>'ARAT - Data Entry'!Q72</f>
        <v>0</v>
      </c>
      <c r="BP74" s="290">
        <f>'ARAT - Data Entry'!S72</f>
        <v>0</v>
      </c>
      <c r="BQ74" s="290">
        <f>'ARAT - Data Entry'!CG72</f>
        <v>0</v>
      </c>
      <c r="BR74" s="290">
        <f>'ARAT - Data Entry'!CU72</f>
        <v>0</v>
      </c>
      <c r="BS74" s="290">
        <f>'ARAT - Data Entry'!CY72</f>
        <v>0</v>
      </c>
      <c r="BT74" s="290">
        <f>'ARAT - Data Entry'!DA72</f>
        <v>0</v>
      </c>
      <c r="BU74" s="290">
        <f t="shared" si="33"/>
        <v>0</v>
      </c>
      <c r="BV74" s="288"/>
      <c r="BW74" s="290" t="str">
        <f>IF(ISBLANK('ARAT - Data Entry'!V72),"",'ARAT - Data Entry'!V72)</f>
        <v/>
      </c>
      <c r="BX74" s="290" t="str">
        <f>IF(ISBLANK('ARAT - Data Entry'!W72),"",'ARAT - Data Entry'!W72)</f>
        <v/>
      </c>
      <c r="BY74" s="290" t="str">
        <f>IF(ISBLANK('ARAT - Data Entry'!Y72),"",'ARAT - Data Entry'!Y72)</f>
        <v/>
      </c>
      <c r="BZ74" s="290" t="str">
        <f>IF(ISBLANK('ARAT - Data Entry'!Z72),"",'ARAT - Data Entry'!Z72)</f>
        <v/>
      </c>
      <c r="CA74" s="290" t="str">
        <f>IF(ISBLANK('ARAT - Data Entry'!AB72),"",'ARAT - Data Entry'!AB72)</f>
        <v/>
      </c>
      <c r="CB74" s="290" t="str">
        <f>IF(ISBLANK('ARAT - Data Entry'!AC72),"",'ARAT - Data Entry'!AC72)</f>
        <v/>
      </c>
      <c r="CC74" s="290" t="str">
        <f>IF(ISBLANK('ARAT - Data Entry'!AE72),"",'ARAT - Data Entry'!AE72)</f>
        <v/>
      </c>
      <c r="CD74" s="290" t="str">
        <f>IF(ISBLANK('ARAT - Data Entry'!AF72),"",'ARAT - Data Entry'!AF72)</f>
        <v/>
      </c>
      <c r="CE74" s="290" t="str">
        <f>IF(ISBLANK('ARAT - Data Entry'!AH72),"",'ARAT - Data Entry'!AH72)</f>
        <v/>
      </c>
      <c r="CF74" s="290" t="str">
        <f>IF(ISBLANK('ARAT - Data Entry'!AI72),"",'ARAT - Data Entry'!AI72)</f>
        <v/>
      </c>
      <c r="CG74" s="290" t="str">
        <f>IF(ISBLANK('ARAT - Data Entry'!AK72),"",'ARAT - Data Entry'!AK72)</f>
        <v/>
      </c>
      <c r="CH74" s="290" t="str">
        <f>IF(ISBLANK('ARAT - Data Entry'!AL72),"",'ARAT - Data Entry'!AL72)</f>
        <v/>
      </c>
      <c r="CI74" s="290" t="str">
        <f>IF(ISBLANK('ARAT - Data Entry'!AN72),"",'ARAT - Data Entry'!AN72)</f>
        <v/>
      </c>
      <c r="CJ74" s="290" t="str">
        <f>IF(ISBLANK('ARAT - Data Entry'!AO72),"",'ARAT - Data Entry'!AO72)</f>
        <v/>
      </c>
      <c r="CK74" s="290" t="str">
        <f>IF(ISBLANK('ARAT - Data Entry'!AQ72),"",'ARAT - Data Entry'!AQ72)</f>
        <v/>
      </c>
      <c r="CL74" s="290" t="str">
        <f>IF(ISBLANK('ARAT - Data Entry'!AR72),"",'ARAT - Data Entry'!AR72)</f>
        <v/>
      </c>
      <c r="CM74" s="290" t="str">
        <f>IF(ISBLANK('ARAT - Data Entry'!AT72),"",'ARAT - Data Entry'!AT72)</f>
        <v/>
      </c>
      <c r="CN74" s="290" t="str">
        <f>IF(ISBLANK('ARAT - Data Entry'!AU72),"",'ARAT - Data Entry'!AU72)</f>
        <v/>
      </c>
      <c r="CO74" s="290" t="str">
        <f>IF(ISBLANK('ARAT - Data Entry'!AW72),"",'ARAT - Data Entry'!AW72)</f>
        <v/>
      </c>
      <c r="CP74" s="290" t="str">
        <f>IF(ISBLANK('ARAT - Data Entry'!AX72),"",'ARAT - Data Entry'!AX72)</f>
        <v/>
      </c>
      <c r="CQ74" s="290" t="str">
        <f>IF(ISBLANK('ARAT - Data Entry'!AZ72),"",'ARAT - Data Entry'!AZ72)</f>
        <v/>
      </c>
      <c r="CR74" s="290" t="str">
        <f>IF(ISBLANK('ARAT - Data Entry'!BA72),"",'ARAT - Data Entry'!BA72)</f>
        <v/>
      </c>
      <c r="CS74" s="290" t="str">
        <f>IF(ISBLANK('ARAT - Data Entry'!BC72),"",'ARAT - Data Entry'!BC72)</f>
        <v/>
      </c>
      <c r="CT74" s="290" t="str">
        <f>IF(ISBLANK('ARAT - Data Entry'!BD72),"",'ARAT - Data Entry'!BD72)</f>
        <v/>
      </c>
      <c r="CU74" s="290" t="str">
        <f>IF(ISBLANK('ARAT - Data Entry'!BF72),"",'ARAT - Data Entry'!BF72)</f>
        <v/>
      </c>
      <c r="CV74" s="290" t="str">
        <f>IF(ISBLANK('ARAT - Data Entry'!BG72),"",'ARAT - Data Entry'!BG72)</f>
        <v/>
      </c>
      <c r="CW74" s="290" t="str">
        <f>IF(ISBLANK('ARAT - Data Entry'!BI72),"",'ARAT - Data Entry'!BI72)</f>
        <v/>
      </c>
      <c r="CX74" s="290" t="str">
        <f>IF(ISBLANK('ARAT - Data Entry'!BJ72),"",'ARAT - Data Entry'!BJ72)</f>
        <v/>
      </c>
      <c r="CY74" s="290" t="str">
        <f>IF(ISBLANK('ARAT - Data Entry'!BL72),"",'ARAT - Data Entry'!BL72)</f>
        <v/>
      </c>
      <c r="CZ74" s="290" t="str">
        <f>IF(ISBLANK('ARAT - Data Entry'!BM72),"",'ARAT - Data Entry'!BM72)</f>
        <v/>
      </c>
      <c r="DA74" s="290" t="str">
        <f>IF(ISBLANK('ARAT - Data Entry'!BO72),"",'ARAT - Data Entry'!BO72)</f>
        <v/>
      </c>
      <c r="DB74" s="290" t="str">
        <f>IF(ISBLANK('ARAT - Data Entry'!BP72),"",'ARAT - Data Entry'!BP72)</f>
        <v/>
      </c>
      <c r="DC74" s="290" t="str">
        <f>IF(ISBLANK('ARAT - Data Entry'!BR72),"",'ARAT - Data Entry'!BR72)</f>
        <v/>
      </c>
      <c r="DD74" s="290" t="str">
        <f>IF(ISBLANK('ARAT - Data Entry'!BS72),"",'ARAT - Data Entry'!BS72)</f>
        <v/>
      </c>
      <c r="DE74" s="290" t="str">
        <f>IF(ISBLANK('ARAT - Data Entry'!BU72),"",'ARAT - Data Entry'!BU72)</f>
        <v/>
      </c>
      <c r="DF74" s="290" t="str">
        <f>IF(ISBLANK('ARAT - Data Entry'!BV72),"",'ARAT - Data Entry'!BV72)</f>
        <v/>
      </c>
      <c r="DG74" s="290" t="str">
        <f>IF(ISBLANK('ARAT - Data Entry'!CZ72),"",'ARAT - Data Entry'!CZ72)</f>
        <v/>
      </c>
    </row>
    <row r="75" spans="1:111" x14ac:dyDescent="0.25">
      <c r="A75" s="312" t="str">
        <f>IF(ISBLANK('ARAT - Data Entry'!A73),"",'ARAT - Data Entry'!A73)</f>
        <v/>
      </c>
      <c r="B75" s="312" t="str">
        <f>IF(ISBLANK('ARAT - Data Entry'!C73),"",'ARAT - Data Entry'!C73)</f>
        <v/>
      </c>
      <c r="C75" s="357" t="str">
        <f>IF(ISBLANK('ARAT - Data Entry'!D73),"",'ARAT - Data Entry'!D73)</f>
        <v/>
      </c>
      <c r="D75" s="357" t="str">
        <f>IF(ISBLANK('ARAT - Data Entry'!E73),"",'ARAT - Data Entry'!E73)</f>
        <v/>
      </c>
      <c r="E75" s="357" t="str">
        <f>IF(ISBLANK('ARAT - Data Entry'!F73),"",'ARAT - Data Entry'!F73)</f>
        <v/>
      </c>
      <c r="F75" s="357" t="str">
        <f>IF(ISBLANK('ARAT - Data Entry'!G73),"",'ARAT - Data Entry'!G73)</f>
        <v/>
      </c>
      <c r="G75" s="357" t="str">
        <f>IF(ISBLANK('ARAT - Data Entry'!H73),"",'ARAT - Data Entry'!H73)</f>
        <v/>
      </c>
      <c r="H75" s="357" t="str">
        <f>IF(ISBLANK('ARAT - Data Entry'!I73),"",'ARAT - Data Entry'!I73)</f>
        <v/>
      </c>
      <c r="I75" s="357" t="str">
        <f>IF(ISBLANK('ARAT - Data Entry'!J73),"",'ARAT - Data Entry'!J73)</f>
        <v/>
      </c>
      <c r="J75" s="357" t="str">
        <f>IF(ISBLANK('ARAT - Data Entry'!K73),"",'ARAT - Data Entry'!K73)</f>
        <v/>
      </c>
      <c r="K75" s="312" t="str">
        <f>IF(ISBLANK('ARAT - Data Entry'!L73),"",'ARAT - Data Entry'!L73)</f>
        <v/>
      </c>
      <c r="L75" s="312" t="str">
        <f>IF(ISBLANK('ARAT - Data Entry'!M73),"",'ARAT - Data Entry'!M73)</f>
        <v/>
      </c>
      <c r="M75" s="312" t="str">
        <f>IF(ISBLANK('ARAT - Data Entry'!N73),"",'ARAT - Data Entry'!N73)</f>
        <v/>
      </c>
      <c r="N75" s="312" t="str">
        <f>IF(ISBLANK('ARAT - Data Entry'!R73),"",'ARAT - Data Entry'!R73)</f>
        <v/>
      </c>
      <c r="O75" s="312" t="str">
        <f>IF(ISBLANK('ARAT - Data Entry'!T73),"",'ARAT - Data Entry'!T73)</f>
        <v/>
      </c>
      <c r="P75" s="298"/>
      <c r="Q75" s="4" t="str">
        <f t="shared" si="26"/>
        <v>No Improved Water Point/System</v>
      </c>
      <c r="R75" s="4" t="str">
        <f t="shared" si="27"/>
        <v>No Improved Water Point/System</v>
      </c>
      <c r="S75" s="5" t="str">
        <f t="shared" si="28"/>
        <v>No Improved Water Point/System</v>
      </c>
      <c r="T75" s="4" t="str">
        <f t="shared" si="29"/>
        <v>New Construction Needed</v>
      </c>
      <c r="U75" s="15">
        <f t="shared" si="30"/>
        <v>0</v>
      </c>
      <c r="V75" s="284"/>
      <c r="W75" s="291" t="str">
        <f t="shared" si="20"/>
        <v>New Construction Needed</v>
      </c>
      <c r="X75" s="292" t="str">
        <f t="shared" si="31"/>
        <v xml:space="preserve"> </v>
      </c>
      <c r="Y75" s="292" t="str">
        <f t="shared" si="32"/>
        <v>Plan For Investment and Construction</v>
      </c>
      <c r="Z75" s="285"/>
      <c r="AA75" s="290" t="str">
        <f t="shared" si="21"/>
        <v xml:space="preserve"> </v>
      </c>
      <c r="AB75" s="290" t="str">
        <f t="shared" si="22"/>
        <v xml:space="preserve"> </v>
      </c>
      <c r="AC75" s="290" t="str">
        <f t="shared" si="23"/>
        <v xml:space="preserve"> </v>
      </c>
      <c r="AD75" s="290" t="str">
        <f t="shared" si="24"/>
        <v xml:space="preserve"> </v>
      </c>
      <c r="AE75" s="290" t="str">
        <f t="shared" si="25"/>
        <v xml:space="preserve"> </v>
      </c>
      <c r="AF75" s="290" t="str">
        <f>IF(CG75=1,'ARAT - Reference Sheet'!$C$11 -(A75-CH75)," ")</f>
        <v xml:space="preserve"> </v>
      </c>
      <c r="AG75" s="290" t="str">
        <f>IF(CI75=1,'ARAT - Reference Sheet'!$C$12-(A75-CJ75)," ")</f>
        <v xml:space="preserve"> </v>
      </c>
      <c r="AH75" s="290" t="str">
        <f>IF(CK75=1,'ARAT - Reference Sheet'!$C$13-(A75-CL75)," ")</f>
        <v xml:space="preserve"> </v>
      </c>
      <c r="AI75" s="290" t="str">
        <f>IF(CM75=1,'ARAT - Reference Sheet'!$C$14-(A75-CN75)," ")</f>
        <v xml:space="preserve"> </v>
      </c>
      <c r="AJ75" s="290" t="str">
        <f>IF(CO75=1,'ARAT - Reference Sheet'!$C$15-(A75-CP75)," ")</f>
        <v xml:space="preserve"> </v>
      </c>
      <c r="AK75" s="290" t="str">
        <f>IF(CQ75=1,'ARAT - Reference Sheet'!$C$16-(A75-CR75)," ")</f>
        <v xml:space="preserve"> </v>
      </c>
      <c r="AL75" s="290" t="str">
        <f>IF(CS75=1,'ARAT - Reference Sheet'!$C$17-(A75-CT75)," ")</f>
        <v xml:space="preserve"> </v>
      </c>
      <c r="AM75" s="290" t="str">
        <f>IF(CU75=1,'ARAT - Reference Sheet'!$C$18-(A75-CV75)," ")</f>
        <v xml:space="preserve"> </v>
      </c>
      <c r="AN75" s="290" t="str">
        <f>IF(CW75=1,'ARAT - Reference Sheet'!$C$19-(A75-CX75)," ")</f>
        <v xml:space="preserve"> </v>
      </c>
      <c r="AO75" s="290" t="str">
        <f>IF(CY75=1,'ARAT - Reference Sheet'!$C$20-(A75-CZ75)," ")</f>
        <v xml:space="preserve"> </v>
      </c>
      <c r="AP75" s="290" t="str">
        <f>IF(DA75=1,'ARAT - Reference Sheet'!$C$21-(A75-DB75)," ")</f>
        <v xml:space="preserve"> </v>
      </c>
      <c r="AQ75" s="290" t="str">
        <f>IF(DC75=1,'ARAT - Reference Sheet'!$C$22-(A75-DD75)," ")</f>
        <v xml:space="preserve"> </v>
      </c>
      <c r="AR75" s="290" t="str">
        <f>IF(DE75=1,'ARAT - Reference Sheet'!$C$23-(A75-DF75)," ")</f>
        <v xml:space="preserve"> </v>
      </c>
      <c r="AS75" s="288"/>
      <c r="AT75" s="313" t="str">
        <f>IF(ISBLANK('ARAT - Data Entry'!X73),"",'ARAT - Data Entry'!X73)</f>
        <v/>
      </c>
      <c r="AU75" s="313" t="str">
        <f>IF(ISBLANK('ARAT - Data Entry'!AA73),"",'ARAT - Data Entry'!AA73)</f>
        <v/>
      </c>
      <c r="AV75" s="313" t="str">
        <f>IF(ISBLANK('ARAT - Data Entry'!AD73),"",'ARAT - Data Entry'!AD73)</f>
        <v/>
      </c>
      <c r="AW75" s="313" t="str">
        <f>IF(ISBLANK('ARAT - Data Entry'!AG73),"",'ARAT - Data Entry'!AG73)</f>
        <v/>
      </c>
      <c r="AX75" s="313" t="str">
        <f>IF(ISBLANK('ARAT - Data Entry'!AJ73),"",'ARAT - Data Entry'!AJ73)</f>
        <v/>
      </c>
      <c r="AY75" s="313" t="str">
        <f>IF(ISBLANK('ARAT - Data Entry'!AM73),"",'ARAT - Data Entry'!AM73)</f>
        <v/>
      </c>
      <c r="AZ75" s="313" t="str">
        <f>IF(ISBLANK('ARAT - Data Entry'!AP73),"",'ARAT - Data Entry'!AP73)</f>
        <v/>
      </c>
      <c r="BA75" s="313" t="str">
        <f>IF(ISBLANK('ARAT - Data Entry'!AS73),"",'ARAT - Data Entry'!AS73)</f>
        <v/>
      </c>
      <c r="BB75" s="313" t="str">
        <f>IF(ISBLANK('ARAT - Data Entry'!AV73),"",'ARAT - Data Entry'!AV73)</f>
        <v/>
      </c>
      <c r="BC75" s="313" t="str">
        <f>IF(ISBLANK('ARAT - Data Entry'!AY73),"",'ARAT - Data Entry'!AY73)</f>
        <v/>
      </c>
      <c r="BD75" s="313" t="str">
        <f>IF(ISBLANK('ARAT - Data Entry'!BB73),"",'ARAT - Data Entry'!BB73)</f>
        <v/>
      </c>
      <c r="BE75" s="313" t="str">
        <f>IF(ISBLANK('ARAT - Data Entry'!BE73),"",'ARAT - Data Entry'!BE73)</f>
        <v/>
      </c>
      <c r="BF75" s="313" t="str">
        <f>IF(ISBLANK('ARAT - Data Entry'!BF73),"",'ARAT - Data Entry'!BF73)</f>
        <v/>
      </c>
      <c r="BG75" s="313" t="str">
        <f>IF(ISBLANK('ARAT - Data Entry'!BK73),"",'ARAT - Data Entry'!BK73)</f>
        <v/>
      </c>
      <c r="BH75" s="313" t="str">
        <f>IF(ISBLANK('ARAT - Data Entry'!BL73),"",'ARAT - Data Entry'!BL73)</f>
        <v/>
      </c>
      <c r="BI75" s="313" t="str">
        <f>IF(ISBLANK('ARAT - Data Entry'!BQ73),"",'ARAT - Data Entry'!BQ73)</f>
        <v/>
      </c>
      <c r="BJ75" s="313" t="str">
        <f>IF(ISBLANK('ARAT - Data Entry'!BR73),"",'ARAT - Data Entry'!BR73)</f>
        <v/>
      </c>
      <c r="BK75" s="313" t="str">
        <f>IF(ISBLANK('ARAT - Data Entry'!BW73),"",'ARAT - Data Entry'!BW73)</f>
        <v/>
      </c>
      <c r="BL75" s="313" t="str">
        <f>IF(ISBLANK('ARAT - Data Entry'!DB73),"",'ARAT - Data Entry'!DB73)</f>
        <v/>
      </c>
      <c r="BM75" s="296"/>
      <c r="BN75" s="290">
        <f>'ARAT - Data Entry'!P73</f>
        <v>0</v>
      </c>
      <c r="BO75" s="290">
        <f>'ARAT - Data Entry'!Q73</f>
        <v>0</v>
      </c>
      <c r="BP75" s="290">
        <f>'ARAT - Data Entry'!S73</f>
        <v>0</v>
      </c>
      <c r="BQ75" s="290">
        <f>'ARAT - Data Entry'!CG73</f>
        <v>0</v>
      </c>
      <c r="BR75" s="290">
        <f>'ARAT - Data Entry'!CU73</f>
        <v>0</v>
      </c>
      <c r="BS75" s="290">
        <f>'ARAT - Data Entry'!CY73</f>
        <v>0</v>
      </c>
      <c r="BT75" s="290">
        <f>'ARAT - Data Entry'!DA73</f>
        <v>0</v>
      </c>
      <c r="BU75" s="290">
        <f t="shared" si="33"/>
        <v>0</v>
      </c>
      <c r="BV75" s="288"/>
      <c r="BW75" s="290" t="str">
        <f>IF(ISBLANK('ARAT - Data Entry'!V73),"",'ARAT - Data Entry'!V73)</f>
        <v/>
      </c>
      <c r="BX75" s="290" t="str">
        <f>IF(ISBLANK('ARAT - Data Entry'!W73),"",'ARAT - Data Entry'!W73)</f>
        <v/>
      </c>
      <c r="BY75" s="290" t="str">
        <f>IF(ISBLANK('ARAT - Data Entry'!Y73),"",'ARAT - Data Entry'!Y73)</f>
        <v/>
      </c>
      <c r="BZ75" s="290" t="str">
        <f>IF(ISBLANK('ARAT - Data Entry'!Z73),"",'ARAT - Data Entry'!Z73)</f>
        <v/>
      </c>
      <c r="CA75" s="290" t="str">
        <f>IF(ISBLANK('ARAT - Data Entry'!AB73),"",'ARAT - Data Entry'!AB73)</f>
        <v/>
      </c>
      <c r="CB75" s="290" t="str">
        <f>IF(ISBLANK('ARAT - Data Entry'!AC73),"",'ARAT - Data Entry'!AC73)</f>
        <v/>
      </c>
      <c r="CC75" s="290" t="str">
        <f>IF(ISBLANK('ARAT - Data Entry'!AE73),"",'ARAT - Data Entry'!AE73)</f>
        <v/>
      </c>
      <c r="CD75" s="290" t="str">
        <f>IF(ISBLANK('ARAT - Data Entry'!AF73),"",'ARAT - Data Entry'!AF73)</f>
        <v/>
      </c>
      <c r="CE75" s="290" t="str">
        <f>IF(ISBLANK('ARAT - Data Entry'!AH73),"",'ARAT - Data Entry'!AH73)</f>
        <v/>
      </c>
      <c r="CF75" s="290" t="str">
        <f>IF(ISBLANK('ARAT - Data Entry'!AI73),"",'ARAT - Data Entry'!AI73)</f>
        <v/>
      </c>
      <c r="CG75" s="290" t="str">
        <f>IF(ISBLANK('ARAT - Data Entry'!AK73),"",'ARAT - Data Entry'!AK73)</f>
        <v/>
      </c>
      <c r="CH75" s="290" t="str">
        <f>IF(ISBLANK('ARAT - Data Entry'!AL73),"",'ARAT - Data Entry'!AL73)</f>
        <v/>
      </c>
      <c r="CI75" s="290" t="str">
        <f>IF(ISBLANK('ARAT - Data Entry'!AN73),"",'ARAT - Data Entry'!AN73)</f>
        <v/>
      </c>
      <c r="CJ75" s="290" t="str">
        <f>IF(ISBLANK('ARAT - Data Entry'!AO73),"",'ARAT - Data Entry'!AO73)</f>
        <v/>
      </c>
      <c r="CK75" s="290" t="str">
        <f>IF(ISBLANK('ARAT - Data Entry'!AQ73),"",'ARAT - Data Entry'!AQ73)</f>
        <v/>
      </c>
      <c r="CL75" s="290" t="str">
        <f>IF(ISBLANK('ARAT - Data Entry'!AR73),"",'ARAT - Data Entry'!AR73)</f>
        <v/>
      </c>
      <c r="CM75" s="290" t="str">
        <f>IF(ISBLANK('ARAT - Data Entry'!AT73),"",'ARAT - Data Entry'!AT73)</f>
        <v/>
      </c>
      <c r="CN75" s="290" t="str">
        <f>IF(ISBLANK('ARAT - Data Entry'!AU73),"",'ARAT - Data Entry'!AU73)</f>
        <v/>
      </c>
      <c r="CO75" s="290" t="str">
        <f>IF(ISBLANK('ARAT - Data Entry'!AW73),"",'ARAT - Data Entry'!AW73)</f>
        <v/>
      </c>
      <c r="CP75" s="290" t="str">
        <f>IF(ISBLANK('ARAT - Data Entry'!AX73),"",'ARAT - Data Entry'!AX73)</f>
        <v/>
      </c>
      <c r="CQ75" s="290" t="str">
        <f>IF(ISBLANK('ARAT - Data Entry'!AZ73),"",'ARAT - Data Entry'!AZ73)</f>
        <v/>
      </c>
      <c r="CR75" s="290" t="str">
        <f>IF(ISBLANK('ARAT - Data Entry'!BA73),"",'ARAT - Data Entry'!BA73)</f>
        <v/>
      </c>
      <c r="CS75" s="290" t="str">
        <f>IF(ISBLANK('ARAT - Data Entry'!BC73),"",'ARAT - Data Entry'!BC73)</f>
        <v/>
      </c>
      <c r="CT75" s="290" t="str">
        <f>IF(ISBLANK('ARAT - Data Entry'!BD73),"",'ARAT - Data Entry'!BD73)</f>
        <v/>
      </c>
      <c r="CU75" s="290" t="str">
        <f>IF(ISBLANK('ARAT - Data Entry'!BF73),"",'ARAT - Data Entry'!BF73)</f>
        <v/>
      </c>
      <c r="CV75" s="290" t="str">
        <f>IF(ISBLANK('ARAT - Data Entry'!BG73),"",'ARAT - Data Entry'!BG73)</f>
        <v/>
      </c>
      <c r="CW75" s="290" t="str">
        <f>IF(ISBLANK('ARAT - Data Entry'!BI73),"",'ARAT - Data Entry'!BI73)</f>
        <v/>
      </c>
      <c r="CX75" s="290" t="str">
        <f>IF(ISBLANK('ARAT - Data Entry'!BJ73),"",'ARAT - Data Entry'!BJ73)</f>
        <v/>
      </c>
      <c r="CY75" s="290" t="str">
        <f>IF(ISBLANK('ARAT - Data Entry'!BL73),"",'ARAT - Data Entry'!BL73)</f>
        <v/>
      </c>
      <c r="CZ75" s="290" t="str">
        <f>IF(ISBLANK('ARAT - Data Entry'!BM73),"",'ARAT - Data Entry'!BM73)</f>
        <v/>
      </c>
      <c r="DA75" s="290" t="str">
        <f>IF(ISBLANK('ARAT - Data Entry'!BO73),"",'ARAT - Data Entry'!BO73)</f>
        <v/>
      </c>
      <c r="DB75" s="290" t="str">
        <f>IF(ISBLANK('ARAT - Data Entry'!BP73),"",'ARAT - Data Entry'!BP73)</f>
        <v/>
      </c>
      <c r="DC75" s="290" t="str">
        <f>IF(ISBLANK('ARAT - Data Entry'!BR73),"",'ARAT - Data Entry'!BR73)</f>
        <v/>
      </c>
      <c r="DD75" s="290" t="str">
        <f>IF(ISBLANK('ARAT - Data Entry'!BS73),"",'ARAT - Data Entry'!BS73)</f>
        <v/>
      </c>
      <c r="DE75" s="290" t="str">
        <f>IF(ISBLANK('ARAT - Data Entry'!BU73),"",'ARAT - Data Entry'!BU73)</f>
        <v/>
      </c>
      <c r="DF75" s="290" t="str">
        <f>IF(ISBLANK('ARAT - Data Entry'!BV73),"",'ARAT - Data Entry'!BV73)</f>
        <v/>
      </c>
      <c r="DG75" s="290" t="str">
        <f>IF(ISBLANK('ARAT - Data Entry'!CZ73),"",'ARAT - Data Entry'!CZ73)</f>
        <v/>
      </c>
    </row>
    <row r="76" spans="1:111" x14ac:dyDescent="0.25">
      <c r="A76" s="312" t="str">
        <f>IF(ISBLANK('ARAT - Data Entry'!A74),"",'ARAT - Data Entry'!A74)</f>
        <v/>
      </c>
      <c r="B76" s="312" t="str">
        <f>IF(ISBLANK('ARAT - Data Entry'!C74),"",'ARAT - Data Entry'!C74)</f>
        <v/>
      </c>
      <c r="C76" s="357" t="str">
        <f>IF(ISBLANK('ARAT - Data Entry'!D74),"",'ARAT - Data Entry'!D74)</f>
        <v/>
      </c>
      <c r="D76" s="357" t="str">
        <f>IF(ISBLANK('ARAT - Data Entry'!E74),"",'ARAT - Data Entry'!E74)</f>
        <v/>
      </c>
      <c r="E76" s="357" t="str">
        <f>IF(ISBLANK('ARAT - Data Entry'!F74),"",'ARAT - Data Entry'!F74)</f>
        <v/>
      </c>
      <c r="F76" s="357" t="str">
        <f>IF(ISBLANK('ARAT - Data Entry'!G74),"",'ARAT - Data Entry'!G74)</f>
        <v/>
      </c>
      <c r="G76" s="357" t="str">
        <f>IF(ISBLANK('ARAT - Data Entry'!H74),"",'ARAT - Data Entry'!H74)</f>
        <v/>
      </c>
      <c r="H76" s="357" t="str">
        <f>IF(ISBLANK('ARAT - Data Entry'!I74),"",'ARAT - Data Entry'!I74)</f>
        <v/>
      </c>
      <c r="I76" s="357" t="str">
        <f>IF(ISBLANK('ARAT - Data Entry'!J74),"",'ARAT - Data Entry'!J74)</f>
        <v/>
      </c>
      <c r="J76" s="357" t="str">
        <f>IF(ISBLANK('ARAT - Data Entry'!K74),"",'ARAT - Data Entry'!K74)</f>
        <v/>
      </c>
      <c r="K76" s="312" t="str">
        <f>IF(ISBLANK('ARAT - Data Entry'!L74),"",'ARAT - Data Entry'!L74)</f>
        <v/>
      </c>
      <c r="L76" s="312" t="str">
        <f>IF(ISBLANK('ARAT - Data Entry'!M74),"",'ARAT - Data Entry'!M74)</f>
        <v/>
      </c>
      <c r="M76" s="312" t="str">
        <f>IF(ISBLANK('ARAT - Data Entry'!N74),"",'ARAT - Data Entry'!N74)</f>
        <v/>
      </c>
      <c r="N76" s="312" t="str">
        <f>IF(ISBLANK('ARAT - Data Entry'!R74),"",'ARAT - Data Entry'!R74)</f>
        <v/>
      </c>
      <c r="O76" s="312" t="str">
        <f>IF(ISBLANK('ARAT - Data Entry'!T74),"",'ARAT - Data Entry'!T74)</f>
        <v/>
      </c>
      <c r="P76" s="298"/>
      <c r="Q76" s="4" t="str">
        <f t="shared" si="26"/>
        <v>No Improved Water Point/System</v>
      </c>
      <c r="R76" s="4" t="str">
        <f t="shared" si="27"/>
        <v>No Improved Water Point/System</v>
      </c>
      <c r="S76" s="5" t="str">
        <f t="shared" si="28"/>
        <v>No Improved Water Point/System</v>
      </c>
      <c r="T76" s="4" t="str">
        <f t="shared" si="29"/>
        <v>New Construction Needed</v>
      </c>
      <c r="U76" s="15">
        <f t="shared" si="30"/>
        <v>0</v>
      </c>
      <c r="V76" s="284"/>
      <c r="W76" s="291" t="str">
        <f t="shared" si="20"/>
        <v>New Construction Needed</v>
      </c>
      <c r="X76" s="292" t="str">
        <f t="shared" si="31"/>
        <v xml:space="preserve"> </v>
      </c>
      <c r="Y76" s="292" t="str">
        <f t="shared" si="32"/>
        <v>Plan For Investment and Construction</v>
      </c>
      <c r="Z76" s="285"/>
      <c r="AA76" s="290" t="str">
        <f t="shared" si="21"/>
        <v xml:space="preserve"> </v>
      </c>
      <c r="AB76" s="290" t="str">
        <f t="shared" si="22"/>
        <v xml:space="preserve"> </v>
      </c>
      <c r="AC76" s="290" t="str">
        <f t="shared" si="23"/>
        <v xml:space="preserve"> </v>
      </c>
      <c r="AD76" s="290" t="str">
        <f t="shared" si="24"/>
        <v xml:space="preserve"> </v>
      </c>
      <c r="AE76" s="290" t="str">
        <f t="shared" si="25"/>
        <v xml:space="preserve"> </v>
      </c>
      <c r="AF76" s="290" t="str">
        <f>IF(CG76=1,'ARAT - Reference Sheet'!$C$11 -(A76-CH76)," ")</f>
        <v xml:space="preserve"> </v>
      </c>
      <c r="AG76" s="290" t="str">
        <f>IF(CI76=1,'ARAT - Reference Sheet'!$C$12-(A76-CJ76)," ")</f>
        <v xml:space="preserve"> </v>
      </c>
      <c r="AH76" s="290" t="str">
        <f>IF(CK76=1,'ARAT - Reference Sheet'!$C$13-(A76-CL76)," ")</f>
        <v xml:space="preserve"> </v>
      </c>
      <c r="AI76" s="290" t="str">
        <f>IF(CM76=1,'ARAT - Reference Sheet'!$C$14-(A76-CN76)," ")</f>
        <v xml:space="preserve"> </v>
      </c>
      <c r="AJ76" s="290" t="str">
        <f>IF(CO76=1,'ARAT - Reference Sheet'!$C$15-(A76-CP76)," ")</f>
        <v xml:space="preserve"> </v>
      </c>
      <c r="AK76" s="290" t="str">
        <f>IF(CQ76=1,'ARAT - Reference Sheet'!$C$16-(A76-CR76)," ")</f>
        <v xml:space="preserve"> </v>
      </c>
      <c r="AL76" s="290" t="str">
        <f>IF(CS76=1,'ARAT - Reference Sheet'!$C$17-(A76-CT76)," ")</f>
        <v xml:space="preserve"> </v>
      </c>
      <c r="AM76" s="290" t="str">
        <f>IF(CU76=1,'ARAT - Reference Sheet'!$C$18-(A76-CV76)," ")</f>
        <v xml:space="preserve"> </v>
      </c>
      <c r="AN76" s="290" t="str">
        <f>IF(CW76=1,'ARAT - Reference Sheet'!$C$19-(A76-CX76)," ")</f>
        <v xml:space="preserve"> </v>
      </c>
      <c r="AO76" s="290" t="str">
        <f>IF(CY76=1,'ARAT - Reference Sheet'!$C$20-(A76-CZ76)," ")</f>
        <v xml:space="preserve"> </v>
      </c>
      <c r="AP76" s="290" t="str">
        <f>IF(DA76=1,'ARAT - Reference Sheet'!$C$21-(A76-DB76)," ")</f>
        <v xml:space="preserve"> </v>
      </c>
      <c r="AQ76" s="290" t="str">
        <f>IF(DC76=1,'ARAT - Reference Sheet'!$C$22-(A76-DD76)," ")</f>
        <v xml:space="preserve"> </v>
      </c>
      <c r="AR76" s="290" t="str">
        <f>IF(DE76=1,'ARAT - Reference Sheet'!$C$23-(A76-DF76)," ")</f>
        <v xml:space="preserve"> </v>
      </c>
      <c r="AS76" s="288"/>
      <c r="AT76" s="313" t="str">
        <f>IF(ISBLANK('ARAT - Data Entry'!X74),"",'ARAT - Data Entry'!X74)</f>
        <v/>
      </c>
      <c r="AU76" s="313" t="str">
        <f>IF(ISBLANK('ARAT - Data Entry'!AA74),"",'ARAT - Data Entry'!AA74)</f>
        <v/>
      </c>
      <c r="AV76" s="313" t="str">
        <f>IF(ISBLANK('ARAT - Data Entry'!AD74),"",'ARAT - Data Entry'!AD74)</f>
        <v/>
      </c>
      <c r="AW76" s="313" t="str">
        <f>IF(ISBLANK('ARAT - Data Entry'!AG74),"",'ARAT - Data Entry'!AG74)</f>
        <v/>
      </c>
      <c r="AX76" s="313" t="str">
        <f>IF(ISBLANK('ARAT - Data Entry'!AJ74),"",'ARAT - Data Entry'!AJ74)</f>
        <v/>
      </c>
      <c r="AY76" s="313" t="str">
        <f>IF(ISBLANK('ARAT - Data Entry'!AM74),"",'ARAT - Data Entry'!AM74)</f>
        <v/>
      </c>
      <c r="AZ76" s="313" t="str">
        <f>IF(ISBLANK('ARAT - Data Entry'!AP74),"",'ARAT - Data Entry'!AP74)</f>
        <v/>
      </c>
      <c r="BA76" s="313" t="str">
        <f>IF(ISBLANK('ARAT - Data Entry'!AS74),"",'ARAT - Data Entry'!AS74)</f>
        <v/>
      </c>
      <c r="BB76" s="313" t="str">
        <f>IF(ISBLANK('ARAT - Data Entry'!AV74),"",'ARAT - Data Entry'!AV74)</f>
        <v/>
      </c>
      <c r="BC76" s="313" t="str">
        <f>IF(ISBLANK('ARAT - Data Entry'!AY74),"",'ARAT - Data Entry'!AY74)</f>
        <v/>
      </c>
      <c r="BD76" s="313" t="str">
        <f>IF(ISBLANK('ARAT - Data Entry'!BB74),"",'ARAT - Data Entry'!BB74)</f>
        <v/>
      </c>
      <c r="BE76" s="313" t="str">
        <f>IF(ISBLANK('ARAT - Data Entry'!BE74),"",'ARAT - Data Entry'!BE74)</f>
        <v/>
      </c>
      <c r="BF76" s="313" t="str">
        <f>IF(ISBLANK('ARAT - Data Entry'!BF74),"",'ARAT - Data Entry'!BF74)</f>
        <v/>
      </c>
      <c r="BG76" s="313" t="str">
        <f>IF(ISBLANK('ARAT - Data Entry'!BK74),"",'ARAT - Data Entry'!BK74)</f>
        <v/>
      </c>
      <c r="BH76" s="313" t="str">
        <f>IF(ISBLANK('ARAT - Data Entry'!BL74),"",'ARAT - Data Entry'!BL74)</f>
        <v/>
      </c>
      <c r="BI76" s="313" t="str">
        <f>IF(ISBLANK('ARAT - Data Entry'!BQ74),"",'ARAT - Data Entry'!BQ74)</f>
        <v/>
      </c>
      <c r="BJ76" s="313" t="str">
        <f>IF(ISBLANK('ARAT - Data Entry'!BR74),"",'ARAT - Data Entry'!BR74)</f>
        <v/>
      </c>
      <c r="BK76" s="313" t="str">
        <f>IF(ISBLANK('ARAT - Data Entry'!BW74),"",'ARAT - Data Entry'!BW74)</f>
        <v/>
      </c>
      <c r="BL76" s="313" t="str">
        <f>IF(ISBLANK('ARAT - Data Entry'!DB74),"",'ARAT - Data Entry'!DB74)</f>
        <v/>
      </c>
      <c r="BM76" s="296"/>
      <c r="BN76" s="290">
        <f>'ARAT - Data Entry'!P74</f>
        <v>0</v>
      </c>
      <c r="BO76" s="290">
        <f>'ARAT - Data Entry'!Q74</f>
        <v>0</v>
      </c>
      <c r="BP76" s="290">
        <f>'ARAT - Data Entry'!S74</f>
        <v>0</v>
      </c>
      <c r="BQ76" s="290">
        <f>'ARAT - Data Entry'!CG74</f>
        <v>0</v>
      </c>
      <c r="BR76" s="290">
        <f>'ARAT - Data Entry'!CU74</f>
        <v>0</v>
      </c>
      <c r="BS76" s="290">
        <f>'ARAT - Data Entry'!CY74</f>
        <v>0</v>
      </c>
      <c r="BT76" s="290">
        <f>'ARAT - Data Entry'!DA74</f>
        <v>0</v>
      </c>
      <c r="BU76" s="290">
        <f t="shared" si="33"/>
        <v>0</v>
      </c>
      <c r="BV76" s="288"/>
      <c r="BW76" s="290" t="str">
        <f>IF(ISBLANK('ARAT - Data Entry'!V74),"",'ARAT - Data Entry'!V74)</f>
        <v/>
      </c>
      <c r="BX76" s="290" t="str">
        <f>IF(ISBLANK('ARAT - Data Entry'!W74),"",'ARAT - Data Entry'!W74)</f>
        <v/>
      </c>
      <c r="BY76" s="290" t="str">
        <f>IF(ISBLANK('ARAT - Data Entry'!Y74),"",'ARAT - Data Entry'!Y74)</f>
        <v/>
      </c>
      <c r="BZ76" s="290" t="str">
        <f>IF(ISBLANK('ARAT - Data Entry'!Z74),"",'ARAT - Data Entry'!Z74)</f>
        <v/>
      </c>
      <c r="CA76" s="290" t="str">
        <f>IF(ISBLANK('ARAT - Data Entry'!AB74),"",'ARAT - Data Entry'!AB74)</f>
        <v/>
      </c>
      <c r="CB76" s="290" t="str">
        <f>IF(ISBLANK('ARAT - Data Entry'!AC74),"",'ARAT - Data Entry'!AC74)</f>
        <v/>
      </c>
      <c r="CC76" s="290" t="str">
        <f>IF(ISBLANK('ARAT - Data Entry'!AE74),"",'ARAT - Data Entry'!AE74)</f>
        <v/>
      </c>
      <c r="CD76" s="290" t="str">
        <f>IF(ISBLANK('ARAT - Data Entry'!AF74),"",'ARAT - Data Entry'!AF74)</f>
        <v/>
      </c>
      <c r="CE76" s="290" t="str">
        <f>IF(ISBLANK('ARAT - Data Entry'!AH74),"",'ARAT - Data Entry'!AH74)</f>
        <v/>
      </c>
      <c r="CF76" s="290" t="str">
        <f>IF(ISBLANK('ARAT - Data Entry'!AI74),"",'ARAT - Data Entry'!AI74)</f>
        <v/>
      </c>
      <c r="CG76" s="290" t="str">
        <f>IF(ISBLANK('ARAT - Data Entry'!AK74),"",'ARAT - Data Entry'!AK74)</f>
        <v/>
      </c>
      <c r="CH76" s="290" t="str">
        <f>IF(ISBLANK('ARAT - Data Entry'!AL74),"",'ARAT - Data Entry'!AL74)</f>
        <v/>
      </c>
      <c r="CI76" s="290" t="str">
        <f>IF(ISBLANK('ARAT - Data Entry'!AN74),"",'ARAT - Data Entry'!AN74)</f>
        <v/>
      </c>
      <c r="CJ76" s="290" t="str">
        <f>IF(ISBLANK('ARAT - Data Entry'!AO74),"",'ARAT - Data Entry'!AO74)</f>
        <v/>
      </c>
      <c r="CK76" s="290" t="str">
        <f>IF(ISBLANK('ARAT - Data Entry'!AQ74),"",'ARAT - Data Entry'!AQ74)</f>
        <v/>
      </c>
      <c r="CL76" s="290" t="str">
        <f>IF(ISBLANK('ARAT - Data Entry'!AR74),"",'ARAT - Data Entry'!AR74)</f>
        <v/>
      </c>
      <c r="CM76" s="290" t="str">
        <f>IF(ISBLANK('ARAT - Data Entry'!AT74),"",'ARAT - Data Entry'!AT74)</f>
        <v/>
      </c>
      <c r="CN76" s="290" t="str">
        <f>IF(ISBLANK('ARAT - Data Entry'!AU74),"",'ARAT - Data Entry'!AU74)</f>
        <v/>
      </c>
      <c r="CO76" s="290" t="str">
        <f>IF(ISBLANK('ARAT - Data Entry'!AW74),"",'ARAT - Data Entry'!AW74)</f>
        <v/>
      </c>
      <c r="CP76" s="290" t="str">
        <f>IF(ISBLANK('ARAT - Data Entry'!AX74),"",'ARAT - Data Entry'!AX74)</f>
        <v/>
      </c>
      <c r="CQ76" s="290" t="str">
        <f>IF(ISBLANK('ARAT - Data Entry'!AZ74),"",'ARAT - Data Entry'!AZ74)</f>
        <v/>
      </c>
      <c r="CR76" s="290" t="str">
        <f>IF(ISBLANK('ARAT - Data Entry'!BA74),"",'ARAT - Data Entry'!BA74)</f>
        <v/>
      </c>
      <c r="CS76" s="290" t="str">
        <f>IF(ISBLANK('ARAT - Data Entry'!BC74),"",'ARAT - Data Entry'!BC74)</f>
        <v/>
      </c>
      <c r="CT76" s="290" t="str">
        <f>IF(ISBLANK('ARAT - Data Entry'!BD74),"",'ARAT - Data Entry'!BD74)</f>
        <v/>
      </c>
      <c r="CU76" s="290" t="str">
        <f>IF(ISBLANK('ARAT - Data Entry'!BF74),"",'ARAT - Data Entry'!BF74)</f>
        <v/>
      </c>
      <c r="CV76" s="290" t="str">
        <f>IF(ISBLANK('ARAT - Data Entry'!BG74),"",'ARAT - Data Entry'!BG74)</f>
        <v/>
      </c>
      <c r="CW76" s="290" t="str">
        <f>IF(ISBLANK('ARAT - Data Entry'!BI74),"",'ARAT - Data Entry'!BI74)</f>
        <v/>
      </c>
      <c r="CX76" s="290" t="str">
        <f>IF(ISBLANK('ARAT - Data Entry'!BJ74),"",'ARAT - Data Entry'!BJ74)</f>
        <v/>
      </c>
      <c r="CY76" s="290" t="str">
        <f>IF(ISBLANK('ARAT - Data Entry'!BL74),"",'ARAT - Data Entry'!BL74)</f>
        <v/>
      </c>
      <c r="CZ76" s="290" t="str">
        <f>IF(ISBLANK('ARAT - Data Entry'!BM74),"",'ARAT - Data Entry'!BM74)</f>
        <v/>
      </c>
      <c r="DA76" s="290" t="str">
        <f>IF(ISBLANK('ARAT - Data Entry'!BO74),"",'ARAT - Data Entry'!BO74)</f>
        <v/>
      </c>
      <c r="DB76" s="290" t="str">
        <f>IF(ISBLANK('ARAT - Data Entry'!BP74),"",'ARAT - Data Entry'!BP74)</f>
        <v/>
      </c>
      <c r="DC76" s="290" t="str">
        <f>IF(ISBLANK('ARAT - Data Entry'!BR74),"",'ARAT - Data Entry'!BR74)</f>
        <v/>
      </c>
      <c r="DD76" s="290" t="str">
        <f>IF(ISBLANK('ARAT - Data Entry'!BS74),"",'ARAT - Data Entry'!BS74)</f>
        <v/>
      </c>
      <c r="DE76" s="290" t="str">
        <f>IF(ISBLANK('ARAT - Data Entry'!BU74),"",'ARAT - Data Entry'!BU74)</f>
        <v/>
      </c>
      <c r="DF76" s="290" t="str">
        <f>IF(ISBLANK('ARAT - Data Entry'!BV74),"",'ARAT - Data Entry'!BV74)</f>
        <v/>
      </c>
      <c r="DG76" s="290" t="str">
        <f>IF(ISBLANK('ARAT - Data Entry'!CZ74),"",'ARAT - Data Entry'!CZ74)</f>
        <v/>
      </c>
    </row>
    <row r="77" spans="1:111" x14ac:dyDescent="0.25">
      <c r="A77" s="312" t="str">
        <f>IF(ISBLANK('ARAT - Data Entry'!A75),"",'ARAT - Data Entry'!A75)</f>
        <v/>
      </c>
      <c r="B77" s="312" t="str">
        <f>IF(ISBLANK('ARAT - Data Entry'!C75),"",'ARAT - Data Entry'!C75)</f>
        <v/>
      </c>
      <c r="C77" s="357" t="str">
        <f>IF(ISBLANK('ARAT - Data Entry'!D75),"",'ARAT - Data Entry'!D75)</f>
        <v/>
      </c>
      <c r="D77" s="357" t="str">
        <f>IF(ISBLANK('ARAT - Data Entry'!E75),"",'ARAT - Data Entry'!E75)</f>
        <v/>
      </c>
      <c r="E77" s="357" t="str">
        <f>IF(ISBLANK('ARAT - Data Entry'!F75),"",'ARAT - Data Entry'!F75)</f>
        <v/>
      </c>
      <c r="F77" s="357" t="str">
        <f>IF(ISBLANK('ARAT - Data Entry'!G75),"",'ARAT - Data Entry'!G75)</f>
        <v/>
      </c>
      <c r="G77" s="357" t="str">
        <f>IF(ISBLANK('ARAT - Data Entry'!H75),"",'ARAT - Data Entry'!H75)</f>
        <v/>
      </c>
      <c r="H77" s="357" t="str">
        <f>IF(ISBLANK('ARAT - Data Entry'!I75),"",'ARAT - Data Entry'!I75)</f>
        <v/>
      </c>
      <c r="I77" s="357" t="str">
        <f>IF(ISBLANK('ARAT - Data Entry'!J75),"",'ARAT - Data Entry'!J75)</f>
        <v/>
      </c>
      <c r="J77" s="357" t="str">
        <f>IF(ISBLANK('ARAT - Data Entry'!K75),"",'ARAT - Data Entry'!K75)</f>
        <v/>
      </c>
      <c r="K77" s="312" t="str">
        <f>IF(ISBLANK('ARAT - Data Entry'!L75),"",'ARAT - Data Entry'!L75)</f>
        <v/>
      </c>
      <c r="L77" s="312" t="str">
        <f>IF(ISBLANK('ARAT - Data Entry'!M75),"",'ARAT - Data Entry'!M75)</f>
        <v/>
      </c>
      <c r="M77" s="312" t="str">
        <f>IF(ISBLANK('ARAT - Data Entry'!N75),"",'ARAT - Data Entry'!N75)</f>
        <v/>
      </c>
      <c r="N77" s="312" t="str">
        <f>IF(ISBLANK('ARAT - Data Entry'!R75),"",'ARAT - Data Entry'!R75)</f>
        <v/>
      </c>
      <c r="O77" s="312" t="str">
        <f>IF(ISBLANK('ARAT - Data Entry'!T75),"",'ARAT - Data Entry'!T75)</f>
        <v/>
      </c>
      <c r="P77" s="298"/>
      <c r="Q77" s="4" t="str">
        <f t="shared" si="26"/>
        <v>No Improved Water Point/System</v>
      </c>
      <c r="R77" s="4" t="str">
        <f t="shared" si="27"/>
        <v>No Improved Water Point/System</v>
      </c>
      <c r="S77" s="5" t="str">
        <f t="shared" si="28"/>
        <v>No Improved Water Point/System</v>
      </c>
      <c r="T77" s="4" t="str">
        <f t="shared" si="29"/>
        <v>New Construction Needed</v>
      </c>
      <c r="U77" s="15">
        <f t="shared" si="30"/>
        <v>0</v>
      </c>
      <c r="V77" s="284"/>
      <c r="W77" s="291" t="str">
        <f t="shared" si="20"/>
        <v>New Construction Needed</v>
      </c>
      <c r="X77" s="292" t="str">
        <f t="shared" si="31"/>
        <v xml:space="preserve"> </v>
      </c>
      <c r="Y77" s="292" t="str">
        <f t="shared" si="32"/>
        <v>Plan For Investment and Construction</v>
      </c>
      <c r="Z77" s="285"/>
      <c r="AA77" s="290" t="str">
        <f t="shared" si="21"/>
        <v xml:space="preserve"> </v>
      </c>
      <c r="AB77" s="290" t="str">
        <f t="shared" si="22"/>
        <v xml:space="preserve"> </v>
      </c>
      <c r="AC77" s="290" t="str">
        <f t="shared" si="23"/>
        <v xml:space="preserve"> </v>
      </c>
      <c r="AD77" s="290" t="str">
        <f t="shared" si="24"/>
        <v xml:space="preserve"> </v>
      </c>
      <c r="AE77" s="290" t="str">
        <f t="shared" si="25"/>
        <v xml:space="preserve"> </v>
      </c>
      <c r="AF77" s="290" t="str">
        <f>IF(CG77=1,'ARAT - Reference Sheet'!$C$11 -(A77-CH77)," ")</f>
        <v xml:space="preserve"> </v>
      </c>
      <c r="AG77" s="290" t="str">
        <f>IF(CI77=1,'ARAT - Reference Sheet'!$C$12-(A77-CJ77)," ")</f>
        <v xml:space="preserve"> </v>
      </c>
      <c r="AH77" s="290" t="str">
        <f>IF(CK77=1,'ARAT - Reference Sheet'!$C$13-(A77-CL77)," ")</f>
        <v xml:space="preserve"> </v>
      </c>
      <c r="AI77" s="290" t="str">
        <f>IF(CM77=1,'ARAT - Reference Sheet'!$C$14-(A77-CN77)," ")</f>
        <v xml:space="preserve"> </v>
      </c>
      <c r="AJ77" s="290" t="str">
        <f>IF(CO77=1,'ARAT - Reference Sheet'!$C$15-(A77-CP77)," ")</f>
        <v xml:space="preserve"> </v>
      </c>
      <c r="AK77" s="290" t="str">
        <f>IF(CQ77=1,'ARAT - Reference Sheet'!$C$16-(A77-CR77)," ")</f>
        <v xml:space="preserve"> </v>
      </c>
      <c r="AL77" s="290" t="str">
        <f>IF(CS77=1,'ARAT - Reference Sheet'!$C$17-(A77-CT77)," ")</f>
        <v xml:space="preserve"> </v>
      </c>
      <c r="AM77" s="290" t="str">
        <f>IF(CU77=1,'ARAT - Reference Sheet'!$C$18-(A77-CV77)," ")</f>
        <v xml:space="preserve"> </v>
      </c>
      <c r="AN77" s="290" t="str">
        <f>IF(CW77=1,'ARAT - Reference Sheet'!$C$19-(A77-CX77)," ")</f>
        <v xml:space="preserve"> </v>
      </c>
      <c r="AO77" s="290" t="str">
        <f>IF(CY77=1,'ARAT - Reference Sheet'!$C$20-(A77-CZ77)," ")</f>
        <v xml:space="preserve"> </v>
      </c>
      <c r="AP77" s="290" t="str">
        <f>IF(DA77=1,'ARAT - Reference Sheet'!$C$21-(A77-DB77)," ")</f>
        <v xml:space="preserve"> </v>
      </c>
      <c r="AQ77" s="290" t="str">
        <f>IF(DC77=1,'ARAT - Reference Sheet'!$C$22-(A77-DD77)," ")</f>
        <v xml:space="preserve"> </v>
      </c>
      <c r="AR77" s="290" t="str">
        <f>IF(DE77=1,'ARAT - Reference Sheet'!$C$23-(A77-DF77)," ")</f>
        <v xml:space="preserve"> </v>
      </c>
      <c r="AS77" s="288"/>
      <c r="AT77" s="313" t="str">
        <f>IF(ISBLANK('ARAT - Data Entry'!X75),"",'ARAT - Data Entry'!X75)</f>
        <v/>
      </c>
      <c r="AU77" s="313" t="str">
        <f>IF(ISBLANK('ARAT - Data Entry'!AA75),"",'ARAT - Data Entry'!AA75)</f>
        <v/>
      </c>
      <c r="AV77" s="313" t="str">
        <f>IF(ISBLANK('ARAT - Data Entry'!AD75),"",'ARAT - Data Entry'!AD75)</f>
        <v/>
      </c>
      <c r="AW77" s="313" t="str">
        <f>IF(ISBLANK('ARAT - Data Entry'!AG75),"",'ARAT - Data Entry'!AG75)</f>
        <v/>
      </c>
      <c r="AX77" s="313" t="str">
        <f>IF(ISBLANK('ARAT - Data Entry'!AJ75),"",'ARAT - Data Entry'!AJ75)</f>
        <v/>
      </c>
      <c r="AY77" s="313" t="str">
        <f>IF(ISBLANK('ARAT - Data Entry'!AM75),"",'ARAT - Data Entry'!AM75)</f>
        <v/>
      </c>
      <c r="AZ77" s="313" t="str">
        <f>IF(ISBLANK('ARAT - Data Entry'!AP75),"",'ARAT - Data Entry'!AP75)</f>
        <v/>
      </c>
      <c r="BA77" s="313" t="str">
        <f>IF(ISBLANK('ARAT - Data Entry'!AS75),"",'ARAT - Data Entry'!AS75)</f>
        <v/>
      </c>
      <c r="BB77" s="313" t="str">
        <f>IF(ISBLANK('ARAT - Data Entry'!AV75),"",'ARAT - Data Entry'!AV75)</f>
        <v/>
      </c>
      <c r="BC77" s="313" t="str">
        <f>IF(ISBLANK('ARAT - Data Entry'!AY75),"",'ARAT - Data Entry'!AY75)</f>
        <v/>
      </c>
      <c r="BD77" s="313" t="str">
        <f>IF(ISBLANK('ARAT - Data Entry'!BB75),"",'ARAT - Data Entry'!BB75)</f>
        <v/>
      </c>
      <c r="BE77" s="313" t="str">
        <f>IF(ISBLANK('ARAT - Data Entry'!BE75),"",'ARAT - Data Entry'!BE75)</f>
        <v/>
      </c>
      <c r="BF77" s="313" t="str">
        <f>IF(ISBLANK('ARAT - Data Entry'!BF75),"",'ARAT - Data Entry'!BF75)</f>
        <v/>
      </c>
      <c r="BG77" s="313" t="str">
        <f>IF(ISBLANK('ARAT - Data Entry'!BK75),"",'ARAT - Data Entry'!BK75)</f>
        <v/>
      </c>
      <c r="BH77" s="313" t="str">
        <f>IF(ISBLANK('ARAT - Data Entry'!BL75),"",'ARAT - Data Entry'!BL75)</f>
        <v/>
      </c>
      <c r="BI77" s="313" t="str">
        <f>IF(ISBLANK('ARAT - Data Entry'!BQ75),"",'ARAT - Data Entry'!BQ75)</f>
        <v/>
      </c>
      <c r="BJ77" s="313" t="str">
        <f>IF(ISBLANK('ARAT - Data Entry'!BR75),"",'ARAT - Data Entry'!BR75)</f>
        <v/>
      </c>
      <c r="BK77" s="313" t="str">
        <f>IF(ISBLANK('ARAT - Data Entry'!BW75),"",'ARAT - Data Entry'!BW75)</f>
        <v/>
      </c>
      <c r="BL77" s="313" t="str">
        <f>IF(ISBLANK('ARAT - Data Entry'!DB75),"",'ARAT - Data Entry'!DB75)</f>
        <v/>
      </c>
      <c r="BM77" s="296"/>
      <c r="BN77" s="290">
        <f>'ARAT - Data Entry'!P75</f>
        <v>0</v>
      </c>
      <c r="BO77" s="290">
        <f>'ARAT - Data Entry'!Q75</f>
        <v>0</v>
      </c>
      <c r="BP77" s="290">
        <f>'ARAT - Data Entry'!S75</f>
        <v>0</v>
      </c>
      <c r="BQ77" s="290">
        <f>'ARAT - Data Entry'!CG75</f>
        <v>0</v>
      </c>
      <c r="BR77" s="290">
        <f>'ARAT - Data Entry'!CU75</f>
        <v>0</v>
      </c>
      <c r="BS77" s="290">
        <f>'ARAT - Data Entry'!CY75</f>
        <v>0</v>
      </c>
      <c r="BT77" s="290">
        <f>'ARAT - Data Entry'!DA75</f>
        <v>0</v>
      </c>
      <c r="BU77" s="290">
        <f t="shared" si="33"/>
        <v>0</v>
      </c>
      <c r="BV77" s="288"/>
      <c r="BW77" s="290" t="str">
        <f>IF(ISBLANK('ARAT - Data Entry'!V75),"",'ARAT - Data Entry'!V75)</f>
        <v/>
      </c>
      <c r="BX77" s="290" t="str">
        <f>IF(ISBLANK('ARAT - Data Entry'!W75),"",'ARAT - Data Entry'!W75)</f>
        <v/>
      </c>
      <c r="BY77" s="290" t="str">
        <f>IF(ISBLANK('ARAT - Data Entry'!Y75),"",'ARAT - Data Entry'!Y75)</f>
        <v/>
      </c>
      <c r="BZ77" s="290" t="str">
        <f>IF(ISBLANK('ARAT - Data Entry'!Z75),"",'ARAT - Data Entry'!Z75)</f>
        <v/>
      </c>
      <c r="CA77" s="290" t="str">
        <f>IF(ISBLANK('ARAT - Data Entry'!AB75),"",'ARAT - Data Entry'!AB75)</f>
        <v/>
      </c>
      <c r="CB77" s="290" t="str">
        <f>IF(ISBLANK('ARAT - Data Entry'!AC75),"",'ARAT - Data Entry'!AC75)</f>
        <v/>
      </c>
      <c r="CC77" s="290" t="str">
        <f>IF(ISBLANK('ARAT - Data Entry'!AE75),"",'ARAT - Data Entry'!AE75)</f>
        <v/>
      </c>
      <c r="CD77" s="290" t="str">
        <f>IF(ISBLANK('ARAT - Data Entry'!AF75),"",'ARAT - Data Entry'!AF75)</f>
        <v/>
      </c>
      <c r="CE77" s="290" t="str">
        <f>IF(ISBLANK('ARAT - Data Entry'!AH75),"",'ARAT - Data Entry'!AH75)</f>
        <v/>
      </c>
      <c r="CF77" s="290" t="str">
        <f>IF(ISBLANK('ARAT - Data Entry'!AI75),"",'ARAT - Data Entry'!AI75)</f>
        <v/>
      </c>
      <c r="CG77" s="290" t="str">
        <f>IF(ISBLANK('ARAT - Data Entry'!AK75),"",'ARAT - Data Entry'!AK75)</f>
        <v/>
      </c>
      <c r="CH77" s="290" t="str">
        <f>IF(ISBLANK('ARAT - Data Entry'!AL75),"",'ARAT - Data Entry'!AL75)</f>
        <v/>
      </c>
      <c r="CI77" s="290" t="str">
        <f>IF(ISBLANK('ARAT - Data Entry'!AN75),"",'ARAT - Data Entry'!AN75)</f>
        <v/>
      </c>
      <c r="CJ77" s="290" t="str">
        <f>IF(ISBLANK('ARAT - Data Entry'!AO75),"",'ARAT - Data Entry'!AO75)</f>
        <v/>
      </c>
      <c r="CK77" s="290" t="str">
        <f>IF(ISBLANK('ARAT - Data Entry'!AQ75),"",'ARAT - Data Entry'!AQ75)</f>
        <v/>
      </c>
      <c r="CL77" s="290" t="str">
        <f>IF(ISBLANK('ARAT - Data Entry'!AR75),"",'ARAT - Data Entry'!AR75)</f>
        <v/>
      </c>
      <c r="CM77" s="290" t="str">
        <f>IF(ISBLANK('ARAT - Data Entry'!AT75),"",'ARAT - Data Entry'!AT75)</f>
        <v/>
      </c>
      <c r="CN77" s="290" t="str">
        <f>IF(ISBLANK('ARAT - Data Entry'!AU75),"",'ARAT - Data Entry'!AU75)</f>
        <v/>
      </c>
      <c r="CO77" s="290" t="str">
        <f>IF(ISBLANK('ARAT - Data Entry'!AW75),"",'ARAT - Data Entry'!AW75)</f>
        <v/>
      </c>
      <c r="CP77" s="290" t="str">
        <f>IF(ISBLANK('ARAT - Data Entry'!AX75),"",'ARAT - Data Entry'!AX75)</f>
        <v/>
      </c>
      <c r="CQ77" s="290" t="str">
        <f>IF(ISBLANK('ARAT - Data Entry'!AZ75),"",'ARAT - Data Entry'!AZ75)</f>
        <v/>
      </c>
      <c r="CR77" s="290" t="str">
        <f>IF(ISBLANK('ARAT - Data Entry'!BA75),"",'ARAT - Data Entry'!BA75)</f>
        <v/>
      </c>
      <c r="CS77" s="290" t="str">
        <f>IF(ISBLANK('ARAT - Data Entry'!BC75),"",'ARAT - Data Entry'!BC75)</f>
        <v/>
      </c>
      <c r="CT77" s="290" t="str">
        <f>IF(ISBLANK('ARAT - Data Entry'!BD75),"",'ARAT - Data Entry'!BD75)</f>
        <v/>
      </c>
      <c r="CU77" s="290" t="str">
        <f>IF(ISBLANK('ARAT - Data Entry'!BF75),"",'ARAT - Data Entry'!BF75)</f>
        <v/>
      </c>
      <c r="CV77" s="290" t="str">
        <f>IF(ISBLANK('ARAT - Data Entry'!BG75),"",'ARAT - Data Entry'!BG75)</f>
        <v/>
      </c>
      <c r="CW77" s="290" t="str">
        <f>IF(ISBLANK('ARAT - Data Entry'!BI75),"",'ARAT - Data Entry'!BI75)</f>
        <v/>
      </c>
      <c r="CX77" s="290" t="str">
        <f>IF(ISBLANK('ARAT - Data Entry'!BJ75),"",'ARAT - Data Entry'!BJ75)</f>
        <v/>
      </c>
      <c r="CY77" s="290" t="str">
        <f>IF(ISBLANK('ARAT - Data Entry'!BL75),"",'ARAT - Data Entry'!BL75)</f>
        <v/>
      </c>
      <c r="CZ77" s="290" t="str">
        <f>IF(ISBLANK('ARAT - Data Entry'!BM75),"",'ARAT - Data Entry'!BM75)</f>
        <v/>
      </c>
      <c r="DA77" s="290" t="str">
        <f>IF(ISBLANK('ARAT - Data Entry'!BO75),"",'ARAT - Data Entry'!BO75)</f>
        <v/>
      </c>
      <c r="DB77" s="290" t="str">
        <f>IF(ISBLANK('ARAT - Data Entry'!BP75),"",'ARAT - Data Entry'!BP75)</f>
        <v/>
      </c>
      <c r="DC77" s="290" t="str">
        <f>IF(ISBLANK('ARAT - Data Entry'!BR75),"",'ARAT - Data Entry'!BR75)</f>
        <v/>
      </c>
      <c r="DD77" s="290" t="str">
        <f>IF(ISBLANK('ARAT - Data Entry'!BS75),"",'ARAT - Data Entry'!BS75)</f>
        <v/>
      </c>
      <c r="DE77" s="290" t="str">
        <f>IF(ISBLANK('ARAT - Data Entry'!BU75),"",'ARAT - Data Entry'!BU75)</f>
        <v/>
      </c>
      <c r="DF77" s="290" t="str">
        <f>IF(ISBLANK('ARAT - Data Entry'!BV75),"",'ARAT - Data Entry'!BV75)</f>
        <v/>
      </c>
      <c r="DG77" s="290" t="str">
        <f>IF(ISBLANK('ARAT - Data Entry'!CZ75),"",'ARAT - Data Entry'!CZ75)</f>
        <v/>
      </c>
    </row>
    <row r="78" spans="1:111" x14ac:dyDescent="0.25">
      <c r="A78" s="312" t="str">
        <f>IF(ISBLANK('ARAT - Data Entry'!A76),"",'ARAT - Data Entry'!A76)</f>
        <v/>
      </c>
      <c r="B78" s="312" t="str">
        <f>IF(ISBLANK('ARAT - Data Entry'!C76),"",'ARAT - Data Entry'!C76)</f>
        <v/>
      </c>
      <c r="C78" s="357" t="str">
        <f>IF(ISBLANK('ARAT - Data Entry'!D76),"",'ARAT - Data Entry'!D76)</f>
        <v/>
      </c>
      <c r="D78" s="357" t="str">
        <f>IF(ISBLANK('ARAT - Data Entry'!E76),"",'ARAT - Data Entry'!E76)</f>
        <v/>
      </c>
      <c r="E78" s="357" t="str">
        <f>IF(ISBLANK('ARAT - Data Entry'!F76),"",'ARAT - Data Entry'!F76)</f>
        <v/>
      </c>
      <c r="F78" s="357" t="str">
        <f>IF(ISBLANK('ARAT - Data Entry'!G76),"",'ARAT - Data Entry'!G76)</f>
        <v/>
      </c>
      <c r="G78" s="357" t="str">
        <f>IF(ISBLANK('ARAT - Data Entry'!H76),"",'ARAT - Data Entry'!H76)</f>
        <v/>
      </c>
      <c r="H78" s="357" t="str">
        <f>IF(ISBLANK('ARAT - Data Entry'!I76),"",'ARAT - Data Entry'!I76)</f>
        <v/>
      </c>
      <c r="I78" s="357" t="str">
        <f>IF(ISBLANK('ARAT - Data Entry'!J76),"",'ARAT - Data Entry'!J76)</f>
        <v/>
      </c>
      <c r="J78" s="357" t="str">
        <f>IF(ISBLANK('ARAT - Data Entry'!K76),"",'ARAT - Data Entry'!K76)</f>
        <v/>
      </c>
      <c r="K78" s="312" t="str">
        <f>IF(ISBLANK('ARAT - Data Entry'!L76),"",'ARAT - Data Entry'!L76)</f>
        <v/>
      </c>
      <c r="L78" s="312" t="str">
        <f>IF(ISBLANK('ARAT - Data Entry'!M76),"",'ARAT - Data Entry'!M76)</f>
        <v/>
      </c>
      <c r="M78" s="312" t="str">
        <f>IF(ISBLANK('ARAT - Data Entry'!N76),"",'ARAT - Data Entry'!N76)</f>
        <v/>
      </c>
      <c r="N78" s="312" t="str">
        <f>IF(ISBLANK('ARAT - Data Entry'!R76),"",'ARAT - Data Entry'!R76)</f>
        <v/>
      </c>
      <c r="O78" s="312" t="str">
        <f>IF(ISBLANK('ARAT - Data Entry'!T76),"",'ARAT - Data Entry'!T76)</f>
        <v/>
      </c>
      <c r="P78" s="298"/>
      <c r="Q78" s="4" t="str">
        <f t="shared" si="26"/>
        <v>No Improved Water Point/System</v>
      </c>
      <c r="R78" s="4" t="str">
        <f t="shared" si="27"/>
        <v>No Improved Water Point/System</v>
      </c>
      <c r="S78" s="5" t="str">
        <f t="shared" si="28"/>
        <v>No Improved Water Point/System</v>
      </c>
      <c r="T78" s="4" t="str">
        <f t="shared" si="29"/>
        <v>New Construction Needed</v>
      </c>
      <c r="U78" s="15">
        <f t="shared" si="30"/>
        <v>0</v>
      </c>
      <c r="V78" s="284"/>
      <c r="W78" s="291" t="str">
        <f t="shared" si="20"/>
        <v>New Construction Needed</v>
      </c>
      <c r="X78" s="292" t="str">
        <f t="shared" si="31"/>
        <v xml:space="preserve"> </v>
      </c>
      <c r="Y78" s="292" t="str">
        <f t="shared" si="32"/>
        <v>Plan For Investment and Construction</v>
      </c>
      <c r="Z78" s="285"/>
      <c r="AA78" s="290" t="str">
        <f t="shared" si="21"/>
        <v xml:space="preserve"> </v>
      </c>
      <c r="AB78" s="290" t="str">
        <f t="shared" si="22"/>
        <v xml:space="preserve"> </v>
      </c>
      <c r="AC78" s="290" t="str">
        <f t="shared" si="23"/>
        <v xml:space="preserve"> </v>
      </c>
      <c r="AD78" s="290" t="str">
        <f t="shared" si="24"/>
        <v xml:space="preserve"> </v>
      </c>
      <c r="AE78" s="290" t="str">
        <f t="shared" si="25"/>
        <v xml:space="preserve"> </v>
      </c>
      <c r="AF78" s="290" t="str">
        <f>IF(CG78=1,'ARAT - Reference Sheet'!$C$11 -(A78-CH78)," ")</f>
        <v xml:space="preserve"> </v>
      </c>
      <c r="AG78" s="290" t="str">
        <f>IF(CI78=1,'ARAT - Reference Sheet'!$C$12-(A78-CJ78)," ")</f>
        <v xml:space="preserve"> </v>
      </c>
      <c r="AH78" s="290" t="str">
        <f>IF(CK78=1,'ARAT - Reference Sheet'!$C$13-(A78-CL78)," ")</f>
        <v xml:space="preserve"> </v>
      </c>
      <c r="AI78" s="290" t="str">
        <f>IF(CM78=1,'ARAT - Reference Sheet'!$C$14-(A78-CN78)," ")</f>
        <v xml:space="preserve"> </v>
      </c>
      <c r="AJ78" s="290" t="str">
        <f>IF(CO78=1,'ARAT - Reference Sheet'!$C$15-(A78-CP78)," ")</f>
        <v xml:space="preserve"> </v>
      </c>
      <c r="AK78" s="290" t="str">
        <f>IF(CQ78=1,'ARAT - Reference Sheet'!$C$16-(A78-CR78)," ")</f>
        <v xml:space="preserve"> </v>
      </c>
      <c r="AL78" s="290" t="str">
        <f>IF(CS78=1,'ARAT - Reference Sheet'!$C$17-(A78-CT78)," ")</f>
        <v xml:space="preserve"> </v>
      </c>
      <c r="AM78" s="290" t="str">
        <f>IF(CU78=1,'ARAT - Reference Sheet'!$C$18-(A78-CV78)," ")</f>
        <v xml:space="preserve"> </v>
      </c>
      <c r="AN78" s="290" t="str">
        <f>IF(CW78=1,'ARAT - Reference Sheet'!$C$19-(A78-CX78)," ")</f>
        <v xml:space="preserve"> </v>
      </c>
      <c r="AO78" s="290" t="str">
        <f>IF(CY78=1,'ARAT - Reference Sheet'!$C$20-(A78-CZ78)," ")</f>
        <v xml:space="preserve"> </v>
      </c>
      <c r="AP78" s="290" t="str">
        <f>IF(DA78=1,'ARAT - Reference Sheet'!$C$21-(A78-DB78)," ")</f>
        <v xml:space="preserve"> </v>
      </c>
      <c r="AQ78" s="290" t="str">
        <f>IF(DC78=1,'ARAT - Reference Sheet'!$C$22-(A78-DD78)," ")</f>
        <v xml:space="preserve"> </v>
      </c>
      <c r="AR78" s="290" t="str">
        <f>IF(DE78=1,'ARAT - Reference Sheet'!$C$23-(A78-DF78)," ")</f>
        <v xml:space="preserve"> </v>
      </c>
      <c r="AS78" s="288"/>
      <c r="AT78" s="313" t="str">
        <f>IF(ISBLANK('ARAT - Data Entry'!X76),"",'ARAT - Data Entry'!X76)</f>
        <v/>
      </c>
      <c r="AU78" s="313" t="str">
        <f>IF(ISBLANK('ARAT - Data Entry'!AA76),"",'ARAT - Data Entry'!AA76)</f>
        <v/>
      </c>
      <c r="AV78" s="313" t="str">
        <f>IF(ISBLANK('ARAT - Data Entry'!AD76),"",'ARAT - Data Entry'!AD76)</f>
        <v/>
      </c>
      <c r="AW78" s="313" t="str">
        <f>IF(ISBLANK('ARAT - Data Entry'!AG76),"",'ARAT - Data Entry'!AG76)</f>
        <v/>
      </c>
      <c r="AX78" s="313" t="str">
        <f>IF(ISBLANK('ARAT - Data Entry'!AJ76),"",'ARAT - Data Entry'!AJ76)</f>
        <v/>
      </c>
      <c r="AY78" s="313" t="str">
        <f>IF(ISBLANK('ARAT - Data Entry'!AM76),"",'ARAT - Data Entry'!AM76)</f>
        <v/>
      </c>
      <c r="AZ78" s="313" t="str">
        <f>IF(ISBLANK('ARAT - Data Entry'!AP76),"",'ARAT - Data Entry'!AP76)</f>
        <v/>
      </c>
      <c r="BA78" s="313" t="str">
        <f>IF(ISBLANK('ARAT - Data Entry'!AS76),"",'ARAT - Data Entry'!AS76)</f>
        <v/>
      </c>
      <c r="BB78" s="313" t="str">
        <f>IF(ISBLANK('ARAT - Data Entry'!AV76),"",'ARAT - Data Entry'!AV76)</f>
        <v/>
      </c>
      <c r="BC78" s="313" t="str">
        <f>IF(ISBLANK('ARAT - Data Entry'!AY76),"",'ARAT - Data Entry'!AY76)</f>
        <v/>
      </c>
      <c r="BD78" s="313" t="str">
        <f>IF(ISBLANK('ARAT - Data Entry'!BB76),"",'ARAT - Data Entry'!BB76)</f>
        <v/>
      </c>
      <c r="BE78" s="313" t="str">
        <f>IF(ISBLANK('ARAT - Data Entry'!BE76),"",'ARAT - Data Entry'!BE76)</f>
        <v/>
      </c>
      <c r="BF78" s="313" t="str">
        <f>IF(ISBLANK('ARAT - Data Entry'!BF76),"",'ARAT - Data Entry'!BF76)</f>
        <v/>
      </c>
      <c r="BG78" s="313" t="str">
        <f>IF(ISBLANK('ARAT - Data Entry'!BK76),"",'ARAT - Data Entry'!BK76)</f>
        <v/>
      </c>
      <c r="BH78" s="313" t="str">
        <f>IF(ISBLANK('ARAT - Data Entry'!BL76),"",'ARAT - Data Entry'!BL76)</f>
        <v/>
      </c>
      <c r="BI78" s="313" t="str">
        <f>IF(ISBLANK('ARAT - Data Entry'!BQ76),"",'ARAT - Data Entry'!BQ76)</f>
        <v/>
      </c>
      <c r="BJ78" s="313" t="str">
        <f>IF(ISBLANK('ARAT - Data Entry'!BR76),"",'ARAT - Data Entry'!BR76)</f>
        <v/>
      </c>
      <c r="BK78" s="313" t="str">
        <f>IF(ISBLANK('ARAT - Data Entry'!BW76),"",'ARAT - Data Entry'!BW76)</f>
        <v/>
      </c>
      <c r="BL78" s="313" t="str">
        <f>IF(ISBLANK('ARAT - Data Entry'!DB76),"",'ARAT - Data Entry'!DB76)</f>
        <v/>
      </c>
      <c r="BM78" s="296"/>
      <c r="BN78" s="290">
        <f>'ARAT - Data Entry'!P76</f>
        <v>0</v>
      </c>
      <c r="BO78" s="290">
        <f>'ARAT - Data Entry'!Q76</f>
        <v>0</v>
      </c>
      <c r="BP78" s="290">
        <f>'ARAT - Data Entry'!S76</f>
        <v>0</v>
      </c>
      <c r="BQ78" s="290">
        <f>'ARAT - Data Entry'!CG76</f>
        <v>0</v>
      </c>
      <c r="BR78" s="290">
        <f>'ARAT - Data Entry'!CU76</f>
        <v>0</v>
      </c>
      <c r="BS78" s="290">
        <f>'ARAT - Data Entry'!CY76</f>
        <v>0</v>
      </c>
      <c r="BT78" s="290">
        <f>'ARAT - Data Entry'!DA76</f>
        <v>0</v>
      </c>
      <c r="BU78" s="290">
        <f t="shared" si="33"/>
        <v>0</v>
      </c>
      <c r="BV78" s="288"/>
      <c r="BW78" s="290" t="str">
        <f>IF(ISBLANK('ARAT - Data Entry'!V76),"",'ARAT - Data Entry'!V76)</f>
        <v/>
      </c>
      <c r="BX78" s="290" t="str">
        <f>IF(ISBLANK('ARAT - Data Entry'!W76),"",'ARAT - Data Entry'!W76)</f>
        <v/>
      </c>
      <c r="BY78" s="290" t="str">
        <f>IF(ISBLANK('ARAT - Data Entry'!Y76),"",'ARAT - Data Entry'!Y76)</f>
        <v/>
      </c>
      <c r="BZ78" s="290" t="str">
        <f>IF(ISBLANK('ARAT - Data Entry'!Z76),"",'ARAT - Data Entry'!Z76)</f>
        <v/>
      </c>
      <c r="CA78" s="290" t="str">
        <f>IF(ISBLANK('ARAT - Data Entry'!AB76),"",'ARAT - Data Entry'!AB76)</f>
        <v/>
      </c>
      <c r="CB78" s="290" t="str">
        <f>IF(ISBLANK('ARAT - Data Entry'!AC76),"",'ARAT - Data Entry'!AC76)</f>
        <v/>
      </c>
      <c r="CC78" s="290" t="str">
        <f>IF(ISBLANK('ARAT - Data Entry'!AE76),"",'ARAT - Data Entry'!AE76)</f>
        <v/>
      </c>
      <c r="CD78" s="290" t="str">
        <f>IF(ISBLANK('ARAT - Data Entry'!AF76),"",'ARAT - Data Entry'!AF76)</f>
        <v/>
      </c>
      <c r="CE78" s="290" t="str">
        <f>IF(ISBLANK('ARAT - Data Entry'!AH76),"",'ARAT - Data Entry'!AH76)</f>
        <v/>
      </c>
      <c r="CF78" s="290" t="str">
        <f>IF(ISBLANK('ARAT - Data Entry'!AI76),"",'ARAT - Data Entry'!AI76)</f>
        <v/>
      </c>
      <c r="CG78" s="290" t="str">
        <f>IF(ISBLANK('ARAT - Data Entry'!AK76),"",'ARAT - Data Entry'!AK76)</f>
        <v/>
      </c>
      <c r="CH78" s="290" t="str">
        <f>IF(ISBLANK('ARAT - Data Entry'!AL76),"",'ARAT - Data Entry'!AL76)</f>
        <v/>
      </c>
      <c r="CI78" s="290" t="str">
        <f>IF(ISBLANK('ARAT - Data Entry'!AN76),"",'ARAT - Data Entry'!AN76)</f>
        <v/>
      </c>
      <c r="CJ78" s="290" t="str">
        <f>IF(ISBLANK('ARAT - Data Entry'!AO76),"",'ARAT - Data Entry'!AO76)</f>
        <v/>
      </c>
      <c r="CK78" s="290" t="str">
        <f>IF(ISBLANK('ARAT - Data Entry'!AQ76),"",'ARAT - Data Entry'!AQ76)</f>
        <v/>
      </c>
      <c r="CL78" s="290" t="str">
        <f>IF(ISBLANK('ARAT - Data Entry'!AR76),"",'ARAT - Data Entry'!AR76)</f>
        <v/>
      </c>
      <c r="CM78" s="290" t="str">
        <f>IF(ISBLANK('ARAT - Data Entry'!AT76),"",'ARAT - Data Entry'!AT76)</f>
        <v/>
      </c>
      <c r="CN78" s="290" t="str">
        <f>IF(ISBLANK('ARAT - Data Entry'!AU76),"",'ARAT - Data Entry'!AU76)</f>
        <v/>
      </c>
      <c r="CO78" s="290" t="str">
        <f>IF(ISBLANK('ARAT - Data Entry'!AW76),"",'ARAT - Data Entry'!AW76)</f>
        <v/>
      </c>
      <c r="CP78" s="290" t="str">
        <f>IF(ISBLANK('ARAT - Data Entry'!AX76),"",'ARAT - Data Entry'!AX76)</f>
        <v/>
      </c>
      <c r="CQ78" s="290" t="str">
        <f>IF(ISBLANK('ARAT - Data Entry'!AZ76),"",'ARAT - Data Entry'!AZ76)</f>
        <v/>
      </c>
      <c r="CR78" s="290" t="str">
        <f>IF(ISBLANK('ARAT - Data Entry'!BA76),"",'ARAT - Data Entry'!BA76)</f>
        <v/>
      </c>
      <c r="CS78" s="290" t="str">
        <f>IF(ISBLANK('ARAT - Data Entry'!BC76),"",'ARAT - Data Entry'!BC76)</f>
        <v/>
      </c>
      <c r="CT78" s="290" t="str">
        <f>IF(ISBLANK('ARAT - Data Entry'!BD76),"",'ARAT - Data Entry'!BD76)</f>
        <v/>
      </c>
      <c r="CU78" s="290" t="str">
        <f>IF(ISBLANK('ARAT - Data Entry'!BF76),"",'ARAT - Data Entry'!BF76)</f>
        <v/>
      </c>
      <c r="CV78" s="290" t="str">
        <f>IF(ISBLANK('ARAT - Data Entry'!BG76),"",'ARAT - Data Entry'!BG76)</f>
        <v/>
      </c>
      <c r="CW78" s="290" t="str">
        <f>IF(ISBLANK('ARAT - Data Entry'!BI76),"",'ARAT - Data Entry'!BI76)</f>
        <v/>
      </c>
      <c r="CX78" s="290" t="str">
        <f>IF(ISBLANK('ARAT - Data Entry'!BJ76),"",'ARAT - Data Entry'!BJ76)</f>
        <v/>
      </c>
      <c r="CY78" s="290" t="str">
        <f>IF(ISBLANK('ARAT - Data Entry'!BL76),"",'ARAT - Data Entry'!BL76)</f>
        <v/>
      </c>
      <c r="CZ78" s="290" t="str">
        <f>IF(ISBLANK('ARAT - Data Entry'!BM76),"",'ARAT - Data Entry'!BM76)</f>
        <v/>
      </c>
      <c r="DA78" s="290" t="str">
        <f>IF(ISBLANK('ARAT - Data Entry'!BO76),"",'ARAT - Data Entry'!BO76)</f>
        <v/>
      </c>
      <c r="DB78" s="290" t="str">
        <f>IF(ISBLANK('ARAT - Data Entry'!BP76),"",'ARAT - Data Entry'!BP76)</f>
        <v/>
      </c>
      <c r="DC78" s="290" t="str">
        <f>IF(ISBLANK('ARAT - Data Entry'!BR76),"",'ARAT - Data Entry'!BR76)</f>
        <v/>
      </c>
      <c r="DD78" s="290" t="str">
        <f>IF(ISBLANK('ARAT - Data Entry'!BS76),"",'ARAT - Data Entry'!BS76)</f>
        <v/>
      </c>
      <c r="DE78" s="290" t="str">
        <f>IF(ISBLANK('ARAT - Data Entry'!BU76),"",'ARAT - Data Entry'!BU76)</f>
        <v/>
      </c>
      <c r="DF78" s="290" t="str">
        <f>IF(ISBLANK('ARAT - Data Entry'!BV76),"",'ARAT - Data Entry'!BV76)</f>
        <v/>
      </c>
      <c r="DG78" s="290" t="str">
        <f>IF(ISBLANK('ARAT - Data Entry'!CZ76),"",'ARAT - Data Entry'!CZ76)</f>
        <v/>
      </c>
    </row>
    <row r="79" spans="1:111" x14ac:dyDescent="0.25">
      <c r="A79" s="312" t="str">
        <f>IF(ISBLANK('ARAT - Data Entry'!A77),"",'ARAT - Data Entry'!A77)</f>
        <v/>
      </c>
      <c r="B79" s="312" t="str">
        <f>IF(ISBLANK('ARAT - Data Entry'!C77),"",'ARAT - Data Entry'!C77)</f>
        <v/>
      </c>
      <c r="C79" s="357" t="str">
        <f>IF(ISBLANK('ARAT - Data Entry'!D77),"",'ARAT - Data Entry'!D77)</f>
        <v/>
      </c>
      <c r="D79" s="357" t="str">
        <f>IF(ISBLANK('ARAT - Data Entry'!E77),"",'ARAT - Data Entry'!E77)</f>
        <v/>
      </c>
      <c r="E79" s="357" t="str">
        <f>IF(ISBLANK('ARAT - Data Entry'!F77),"",'ARAT - Data Entry'!F77)</f>
        <v/>
      </c>
      <c r="F79" s="357" t="str">
        <f>IF(ISBLANK('ARAT - Data Entry'!G77),"",'ARAT - Data Entry'!G77)</f>
        <v/>
      </c>
      <c r="G79" s="357" t="str">
        <f>IF(ISBLANK('ARAT - Data Entry'!H77),"",'ARAT - Data Entry'!H77)</f>
        <v/>
      </c>
      <c r="H79" s="357" t="str">
        <f>IF(ISBLANK('ARAT - Data Entry'!I77),"",'ARAT - Data Entry'!I77)</f>
        <v/>
      </c>
      <c r="I79" s="357" t="str">
        <f>IF(ISBLANK('ARAT - Data Entry'!J77),"",'ARAT - Data Entry'!J77)</f>
        <v/>
      </c>
      <c r="J79" s="357" t="str">
        <f>IF(ISBLANK('ARAT - Data Entry'!K77),"",'ARAT - Data Entry'!K77)</f>
        <v/>
      </c>
      <c r="K79" s="312" t="str">
        <f>IF(ISBLANK('ARAT - Data Entry'!L77),"",'ARAT - Data Entry'!L77)</f>
        <v/>
      </c>
      <c r="L79" s="312" t="str">
        <f>IF(ISBLANK('ARAT - Data Entry'!M77),"",'ARAT - Data Entry'!M77)</f>
        <v/>
      </c>
      <c r="M79" s="312" t="str">
        <f>IF(ISBLANK('ARAT - Data Entry'!N77),"",'ARAT - Data Entry'!N77)</f>
        <v/>
      </c>
      <c r="N79" s="312" t="str">
        <f>IF(ISBLANK('ARAT - Data Entry'!R77),"",'ARAT - Data Entry'!R77)</f>
        <v/>
      </c>
      <c r="O79" s="312" t="str">
        <f>IF(ISBLANK('ARAT - Data Entry'!T77),"",'ARAT - Data Entry'!T77)</f>
        <v/>
      </c>
      <c r="P79" s="298"/>
      <c r="Q79" s="4" t="str">
        <f t="shared" si="26"/>
        <v>No Improved Water Point/System</v>
      </c>
      <c r="R79" s="4" t="str">
        <f t="shared" si="27"/>
        <v>No Improved Water Point/System</v>
      </c>
      <c r="S79" s="5" t="str">
        <f t="shared" si="28"/>
        <v>No Improved Water Point/System</v>
      </c>
      <c r="T79" s="4" t="str">
        <f t="shared" si="29"/>
        <v>New Construction Needed</v>
      </c>
      <c r="U79" s="15">
        <f t="shared" si="30"/>
        <v>0</v>
      </c>
      <c r="V79" s="284"/>
      <c r="W79" s="291" t="str">
        <f t="shared" si="20"/>
        <v>New Construction Needed</v>
      </c>
      <c r="X79" s="292" t="str">
        <f t="shared" si="31"/>
        <v xml:space="preserve"> </v>
      </c>
      <c r="Y79" s="292" t="str">
        <f t="shared" si="32"/>
        <v>Plan For Investment and Construction</v>
      </c>
      <c r="Z79" s="285"/>
      <c r="AA79" s="290" t="str">
        <f t="shared" si="21"/>
        <v xml:space="preserve"> </v>
      </c>
      <c r="AB79" s="290" t="str">
        <f t="shared" si="22"/>
        <v xml:space="preserve"> </v>
      </c>
      <c r="AC79" s="290" t="str">
        <f t="shared" si="23"/>
        <v xml:space="preserve"> </v>
      </c>
      <c r="AD79" s="290" t="str">
        <f t="shared" si="24"/>
        <v xml:space="preserve"> </v>
      </c>
      <c r="AE79" s="290" t="str">
        <f t="shared" si="25"/>
        <v xml:space="preserve"> </v>
      </c>
      <c r="AF79" s="290" t="str">
        <f>IF(CG79=1,'ARAT - Reference Sheet'!$C$11 -(A79-CH79)," ")</f>
        <v xml:space="preserve"> </v>
      </c>
      <c r="AG79" s="290" t="str">
        <f>IF(CI79=1,'ARAT - Reference Sheet'!$C$12-(A79-CJ79)," ")</f>
        <v xml:space="preserve"> </v>
      </c>
      <c r="AH79" s="290" t="str">
        <f>IF(CK79=1,'ARAT - Reference Sheet'!$C$13-(A79-CL79)," ")</f>
        <v xml:space="preserve"> </v>
      </c>
      <c r="AI79" s="290" t="str">
        <f>IF(CM79=1,'ARAT - Reference Sheet'!$C$14-(A79-CN79)," ")</f>
        <v xml:space="preserve"> </v>
      </c>
      <c r="AJ79" s="290" t="str">
        <f>IF(CO79=1,'ARAT - Reference Sheet'!$C$15-(A79-CP79)," ")</f>
        <v xml:space="preserve"> </v>
      </c>
      <c r="AK79" s="290" t="str">
        <f>IF(CQ79=1,'ARAT - Reference Sheet'!$C$16-(A79-CR79)," ")</f>
        <v xml:space="preserve"> </v>
      </c>
      <c r="AL79" s="290" t="str">
        <f>IF(CS79=1,'ARAT - Reference Sheet'!$C$17-(A79-CT79)," ")</f>
        <v xml:space="preserve"> </v>
      </c>
      <c r="AM79" s="290" t="str">
        <f>IF(CU79=1,'ARAT - Reference Sheet'!$C$18-(A79-CV79)," ")</f>
        <v xml:space="preserve"> </v>
      </c>
      <c r="AN79" s="290" t="str">
        <f>IF(CW79=1,'ARAT - Reference Sheet'!$C$19-(A79-CX79)," ")</f>
        <v xml:space="preserve"> </v>
      </c>
      <c r="AO79" s="290" t="str">
        <f>IF(CY79=1,'ARAT - Reference Sheet'!$C$20-(A79-CZ79)," ")</f>
        <v xml:space="preserve"> </v>
      </c>
      <c r="AP79" s="290" t="str">
        <f>IF(DA79=1,'ARAT - Reference Sheet'!$C$21-(A79-DB79)," ")</f>
        <v xml:space="preserve"> </v>
      </c>
      <c r="AQ79" s="290" t="str">
        <f>IF(DC79=1,'ARAT - Reference Sheet'!$C$22-(A79-DD79)," ")</f>
        <v xml:space="preserve"> </v>
      </c>
      <c r="AR79" s="290" t="str">
        <f>IF(DE79=1,'ARAT - Reference Sheet'!$C$23-(A79-DF79)," ")</f>
        <v xml:space="preserve"> </v>
      </c>
      <c r="AS79" s="288"/>
      <c r="AT79" s="313" t="str">
        <f>IF(ISBLANK('ARAT - Data Entry'!X77),"",'ARAT - Data Entry'!X77)</f>
        <v/>
      </c>
      <c r="AU79" s="313" t="str">
        <f>IF(ISBLANK('ARAT - Data Entry'!AA77),"",'ARAT - Data Entry'!AA77)</f>
        <v/>
      </c>
      <c r="AV79" s="313" t="str">
        <f>IF(ISBLANK('ARAT - Data Entry'!AD77),"",'ARAT - Data Entry'!AD77)</f>
        <v/>
      </c>
      <c r="AW79" s="313" t="str">
        <f>IF(ISBLANK('ARAT - Data Entry'!AG77),"",'ARAT - Data Entry'!AG77)</f>
        <v/>
      </c>
      <c r="AX79" s="313" t="str">
        <f>IF(ISBLANK('ARAT - Data Entry'!AJ77),"",'ARAT - Data Entry'!AJ77)</f>
        <v/>
      </c>
      <c r="AY79" s="313" t="str">
        <f>IF(ISBLANK('ARAT - Data Entry'!AM77),"",'ARAT - Data Entry'!AM77)</f>
        <v/>
      </c>
      <c r="AZ79" s="313" t="str">
        <f>IF(ISBLANK('ARAT - Data Entry'!AP77),"",'ARAT - Data Entry'!AP77)</f>
        <v/>
      </c>
      <c r="BA79" s="313" t="str">
        <f>IF(ISBLANK('ARAT - Data Entry'!AS77),"",'ARAT - Data Entry'!AS77)</f>
        <v/>
      </c>
      <c r="BB79" s="313" t="str">
        <f>IF(ISBLANK('ARAT - Data Entry'!AV77),"",'ARAT - Data Entry'!AV77)</f>
        <v/>
      </c>
      <c r="BC79" s="313" t="str">
        <f>IF(ISBLANK('ARAT - Data Entry'!AY77),"",'ARAT - Data Entry'!AY77)</f>
        <v/>
      </c>
      <c r="BD79" s="313" t="str">
        <f>IF(ISBLANK('ARAT - Data Entry'!BB77),"",'ARAT - Data Entry'!BB77)</f>
        <v/>
      </c>
      <c r="BE79" s="313" t="str">
        <f>IF(ISBLANK('ARAT - Data Entry'!BE77),"",'ARAT - Data Entry'!BE77)</f>
        <v/>
      </c>
      <c r="BF79" s="313" t="str">
        <f>IF(ISBLANK('ARAT - Data Entry'!BF77),"",'ARAT - Data Entry'!BF77)</f>
        <v/>
      </c>
      <c r="BG79" s="313" t="str">
        <f>IF(ISBLANK('ARAT - Data Entry'!BK77),"",'ARAT - Data Entry'!BK77)</f>
        <v/>
      </c>
      <c r="BH79" s="313" t="str">
        <f>IF(ISBLANK('ARAT - Data Entry'!BL77),"",'ARAT - Data Entry'!BL77)</f>
        <v/>
      </c>
      <c r="BI79" s="313" t="str">
        <f>IF(ISBLANK('ARAT - Data Entry'!BQ77),"",'ARAT - Data Entry'!BQ77)</f>
        <v/>
      </c>
      <c r="BJ79" s="313" t="str">
        <f>IF(ISBLANK('ARAT - Data Entry'!BR77),"",'ARAT - Data Entry'!BR77)</f>
        <v/>
      </c>
      <c r="BK79" s="313" t="str">
        <f>IF(ISBLANK('ARAT - Data Entry'!BW77),"",'ARAT - Data Entry'!BW77)</f>
        <v/>
      </c>
      <c r="BL79" s="313" t="str">
        <f>IF(ISBLANK('ARAT - Data Entry'!DB77),"",'ARAT - Data Entry'!DB77)</f>
        <v/>
      </c>
      <c r="BM79" s="296"/>
      <c r="BN79" s="290">
        <f>'ARAT - Data Entry'!P77</f>
        <v>0</v>
      </c>
      <c r="BO79" s="290">
        <f>'ARAT - Data Entry'!Q77</f>
        <v>0</v>
      </c>
      <c r="BP79" s="290">
        <f>'ARAT - Data Entry'!S77</f>
        <v>0</v>
      </c>
      <c r="BQ79" s="290">
        <f>'ARAT - Data Entry'!CG77</f>
        <v>0</v>
      </c>
      <c r="BR79" s="290">
        <f>'ARAT - Data Entry'!CU77</f>
        <v>0</v>
      </c>
      <c r="BS79" s="290">
        <f>'ARAT - Data Entry'!CY77</f>
        <v>0</v>
      </c>
      <c r="BT79" s="290">
        <f>'ARAT - Data Entry'!DA77</f>
        <v>0</v>
      </c>
      <c r="BU79" s="290">
        <f t="shared" si="33"/>
        <v>0</v>
      </c>
      <c r="BV79" s="288"/>
      <c r="BW79" s="290" t="str">
        <f>IF(ISBLANK('ARAT - Data Entry'!V77),"",'ARAT - Data Entry'!V77)</f>
        <v/>
      </c>
      <c r="BX79" s="290" t="str">
        <f>IF(ISBLANK('ARAT - Data Entry'!W77),"",'ARAT - Data Entry'!W77)</f>
        <v/>
      </c>
      <c r="BY79" s="290" t="str">
        <f>IF(ISBLANK('ARAT - Data Entry'!Y77),"",'ARAT - Data Entry'!Y77)</f>
        <v/>
      </c>
      <c r="BZ79" s="290" t="str">
        <f>IF(ISBLANK('ARAT - Data Entry'!Z77),"",'ARAT - Data Entry'!Z77)</f>
        <v/>
      </c>
      <c r="CA79" s="290" t="str">
        <f>IF(ISBLANK('ARAT - Data Entry'!AB77),"",'ARAT - Data Entry'!AB77)</f>
        <v/>
      </c>
      <c r="CB79" s="290" t="str">
        <f>IF(ISBLANK('ARAT - Data Entry'!AC77),"",'ARAT - Data Entry'!AC77)</f>
        <v/>
      </c>
      <c r="CC79" s="290" t="str">
        <f>IF(ISBLANK('ARAT - Data Entry'!AE77),"",'ARAT - Data Entry'!AE77)</f>
        <v/>
      </c>
      <c r="CD79" s="290" t="str">
        <f>IF(ISBLANK('ARAT - Data Entry'!AF77),"",'ARAT - Data Entry'!AF77)</f>
        <v/>
      </c>
      <c r="CE79" s="290" t="str">
        <f>IF(ISBLANK('ARAT - Data Entry'!AH77),"",'ARAT - Data Entry'!AH77)</f>
        <v/>
      </c>
      <c r="CF79" s="290" t="str">
        <f>IF(ISBLANK('ARAT - Data Entry'!AI77),"",'ARAT - Data Entry'!AI77)</f>
        <v/>
      </c>
      <c r="CG79" s="290" t="str">
        <f>IF(ISBLANK('ARAT - Data Entry'!AK77),"",'ARAT - Data Entry'!AK77)</f>
        <v/>
      </c>
      <c r="CH79" s="290" t="str">
        <f>IF(ISBLANK('ARAT - Data Entry'!AL77),"",'ARAT - Data Entry'!AL77)</f>
        <v/>
      </c>
      <c r="CI79" s="290" t="str">
        <f>IF(ISBLANK('ARAT - Data Entry'!AN77),"",'ARAT - Data Entry'!AN77)</f>
        <v/>
      </c>
      <c r="CJ79" s="290" t="str">
        <f>IF(ISBLANK('ARAT - Data Entry'!AO77),"",'ARAT - Data Entry'!AO77)</f>
        <v/>
      </c>
      <c r="CK79" s="290" t="str">
        <f>IF(ISBLANK('ARAT - Data Entry'!AQ77),"",'ARAT - Data Entry'!AQ77)</f>
        <v/>
      </c>
      <c r="CL79" s="290" t="str">
        <f>IF(ISBLANK('ARAT - Data Entry'!AR77),"",'ARAT - Data Entry'!AR77)</f>
        <v/>
      </c>
      <c r="CM79" s="290" t="str">
        <f>IF(ISBLANK('ARAT - Data Entry'!AT77),"",'ARAT - Data Entry'!AT77)</f>
        <v/>
      </c>
      <c r="CN79" s="290" t="str">
        <f>IF(ISBLANK('ARAT - Data Entry'!AU77),"",'ARAT - Data Entry'!AU77)</f>
        <v/>
      </c>
      <c r="CO79" s="290" t="str">
        <f>IF(ISBLANK('ARAT - Data Entry'!AW77),"",'ARAT - Data Entry'!AW77)</f>
        <v/>
      </c>
      <c r="CP79" s="290" t="str">
        <f>IF(ISBLANK('ARAT - Data Entry'!AX77),"",'ARAT - Data Entry'!AX77)</f>
        <v/>
      </c>
      <c r="CQ79" s="290" t="str">
        <f>IF(ISBLANK('ARAT - Data Entry'!AZ77),"",'ARAT - Data Entry'!AZ77)</f>
        <v/>
      </c>
      <c r="CR79" s="290" t="str">
        <f>IF(ISBLANK('ARAT - Data Entry'!BA77),"",'ARAT - Data Entry'!BA77)</f>
        <v/>
      </c>
      <c r="CS79" s="290" t="str">
        <f>IF(ISBLANK('ARAT - Data Entry'!BC77),"",'ARAT - Data Entry'!BC77)</f>
        <v/>
      </c>
      <c r="CT79" s="290" t="str">
        <f>IF(ISBLANK('ARAT - Data Entry'!BD77),"",'ARAT - Data Entry'!BD77)</f>
        <v/>
      </c>
      <c r="CU79" s="290" t="str">
        <f>IF(ISBLANK('ARAT - Data Entry'!BF77),"",'ARAT - Data Entry'!BF77)</f>
        <v/>
      </c>
      <c r="CV79" s="290" t="str">
        <f>IF(ISBLANK('ARAT - Data Entry'!BG77),"",'ARAT - Data Entry'!BG77)</f>
        <v/>
      </c>
      <c r="CW79" s="290" t="str">
        <f>IF(ISBLANK('ARAT - Data Entry'!BI77),"",'ARAT - Data Entry'!BI77)</f>
        <v/>
      </c>
      <c r="CX79" s="290" t="str">
        <f>IF(ISBLANK('ARAT - Data Entry'!BJ77),"",'ARAT - Data Entry'!BJ77)</f>
        <v/>
      </c>
      <c r="CY79" s="290" t="str">
        <f>IF(ISBLANK('ARAT - Data Entry'!BL77),"",'ARAT - Data Entry'!BL77)</f>
        <v/>
      </c>
      <c r="CZ79" s="290" t="str">
        <f>IF(ISBLANK('ARAT - Data Entry'!BM77),"",'ARAT - Data Entry'!BM77)</f>
        <v/>
      </c>
      <c r="DA79" s="290" t="str">
        <f>IF(ISBLANK('ARAT - Data Entry'!BO77),"",'ARAT - Data Entry'!BO77)</f>
        <v/>
      </c>
      <c r="DB79" s="290" t="str">
        <f>IF(ISBLANK('ARAT - Data Entry'!BP77),"",'ARAT - Data Entry'!BP77)</f>
        <v/>
      </c>
      <c r="DC79" s="290" t="str">
        <f>IF(ISBLANK('ARAT - Data Entry'!BR77),"",'ARAT - Data Entry'!BR77)</f>
        <v/>
      </c>
      <c r="DD79" s="290" t="str">
        <f>IF(ISBLANK('ARAT - Data Entry'!BS77),"",'ARAT - Data Entry'!BS77)</f>
        <v/>
      </c>
      <c r="DE79" s="290" t="str">
        <f>IF(ISBLANK('ARAT - Data Entry'!BU77),"",'ARAT - Data Entry'!BU77)</f>
        <v/>
      </c>
      <c r="DF79" s="290" t="str">
        <f>IF(ISBLANK('ARAT - Data Entry'!BV77),"",'ARAT - Data Entry'!BV77)</f>
        <v/>
      </c>
      <c r="DG79" s="290" t="str">
        <f>IF(ISBLANK('ARAT - Data Entry'!CZ77),"",'ARAT - Data Entry'!CZ77)</f>
        <v/>
      </c>
    </row>
    <row r="80" spans="1:111" x14ac:dyDescent="0.25">
      <c r="A80" s="312" t="str">
        <f>IF(ISBLANK('ARAT - Data Entry'!A78),"",'ARAT - Data Entry'!A78)</f>
        <v/>
      </c>
      <c r="B80" s="312" t="str">
        <f>IF(ISBLANK('ARAT - Data Entry'!C78),"",'ARAT - Data Entry'!C78)</f>
        <v/>
      </c>
      <c r="C80" s="357" t="str">
        <f>IF(ISBLANK('ARAT - Data Entry'!D78),"",'ARAT - Data Entry'!D78)</f>
        <v/>
      </c>
      <c r="D80" s="357" t="str">
        <f>IF(ISBLANK('ARAT - Data Entry'!E78),"",'ARAT - Data Entry'!E78)</f>
        <v/>
      </c>
      <c r="E80" s="357" t="str">
        <f>IF(ISBLANK('ARAT - Data Entry'!F78),"",'ARAT - Data Entry'!F78)</f>
        <v/>
      </c>
      <c r="F80" s="357" t="str">
        <f>IF(ISBLANK('ARAT - Data Entry'!G78),"",'ARAT - Data Entry'!G78)</f>
        <v/>
      </c>
      <c r="G80" s="357" t="str">
        <f>IF(ISBLANK('ARAT - Data Entry'!H78),"",'ARAT - Data Entry'!H78)</f>
        <v/>
      </c>
      <c r="H80" s="357" t="str">
        <f>IF(ISBLANK('ARAT - Data Entry'!I78),"",'ARAT - Data Entry'!I78)</f>
        <v/>
      </c>
      <c r="I80" s="357" t="str">
        <f>IF(ISBLANK('ARAT - Data Entry'!J78),"",'ARAT - Data Entry'!J78)</f>
        <v/>
      </c>
      <c r="J80" s="357" t="str">
        <f>IF(ISBLANK('ARAT - Data Entry'!K78),"",'ARAT - Data Entry'!K78)</f>
        <v/>
      </c>
      <c r="K80" s="312" t="str">
        <f>IF(ISBLANK('ARAT - Data Entry'!L78),"",'ARAT - Data Entry'!L78)</f>
        <v/>
      </c>
      <c r="L80" s="312" t="str">
        <f>IF(ISBLANK('ARAT - Data Entry'!M78),"",'ARAT - Data Entry'!M78)</f>
        <v/>
      </c>
      <c r="M80" s="312" t="str">
        <f>IF(ISBLANK('ARAT - Data Entry'!N78),"",'ARAT - Data Entry'!N78)</f>
        <v/>
      </c>
      <c r="N80" s="312" t="str">
        <f>IF(ISBLANK('ARAT - Data Entry'!R78),"",'ARAT - Data Entry'!R78)</f>
        <v/>
      </c>
      <c r="O80" s="312" t="str">
        <f>IF(ISBLANK('ARAT - Data Entry'!T78),"",'ARAT - Data Entry'!T78)</f>
        <v/>
      </c>
      <c r="P80" s="298"/>
      <c r="Q80" s="4" t="str">
        <f t="shared" si="26"/>
        <v>No Improved Water Point/System</v>
      </c>
      <c r="R80" s="4" t="str">
        <f t="shared" si="27"/>
        <v>No Improved Water Point/System</v>
      </c>
      <c r="S80" s="5" t="str">
        <f t="shared" si="28"/>
        <v>No Improved Water Point/System</v>
      </c>
      <c r="T80" s="4" t="str">
        <f t="shared" si="29"/>
        <v>New Construction Needed</v>
      </c>
      <c r="U80" s="15">
        <f t="shared" si="30"/>
        <v>0</v>
      </c>
      <c r="V80" s="284"/>
      <c r="W80" s="291" t="str">
        <f t="shared" si="20"/>
        <v>New Construction Needed</v>
      </c>
      <c r="X80" s="292" t="str">
        <f t="shared" si="31"/>
        <v xml:space="preserve"> </v>
      </c>
      <c r="Y80" s="292" t="str">
        <f t="shared" si="32"/>
        <v>Plan For Investment and Construction</v>
      </c>
      <c r="Z80" s="285"/>
      <c r="AA80" s="290" t="str">
        <f t="shared" si="21"/>
        <v xml:space="preserve"> </v>
      </c>
      <c r="AB80" s="290" t="str">
        <f t="shared" si="22"/>
        <v xml:space="preserve"> </v>
      </c>
      <c r="AC80" s="290" t="str">
        <f t="shared" si="23"/>
        <v xml:space="preserve"> </v>
      </c>
      <c r="AD80" s="290" t="str">
        <f t="shared" si="24"/>
        <v xml:space="preserve"> </v>
      </c>
      <c r="AE80" s="290" t="str">
        <f t="shared" si="25"/>
        <v xml:space="preserve"> </v>
      </c>
      <c r="AF80" s="290" t="str">
        <f>IF(CG80=1,'ARAT - Reference Sheet'!$C$11 -(A80-CH80)," ")</f>
        <v xml:space="preserve"> </v>
      </c>
      <c r="AG80" s="290" t="str">
        <f>IF(CI80=1,'ARAT - Reference Sheet'!$C$12-(A80-CJ80)," ")</f>
        <v xml:space="preserve"> </v>
      </c>
      <c r="AH80" s="290" t="str">
        <f>IF(CK80=1,'ARAT - Reference Sheet'!$C$13-(A80-CL80)," ")</f>
        <v xml:space="preserve"> </v>
      </c>
      <c r="AI80" s="290" t="str">
        <f>IF(CM80=1,'ARAT - Reference Sheet'!$C$14-(A80-CN80)," ")</f>
        <v xml:space="preserve"> </v>
      </c>
      <c r="AJ80" s="290" t="str">
        <f>IF(CO80=1,'ARAT - Reference Sheet'!$C$15-(A80-CP80)," ")</f>
        <v xml:space="preserve"> </v>
      </c>
      <c r="AK80" s="290" t="str">
        <f>IF(CQ80=1,'ARAT - Reference Sheet'!$C$16-(A80-CR80)," ")</f>
        <v xml:space="preserve"> </v>
      </c>
      <c r="AL80" s="290" t="str">
        <f>IF(CS80=1,'ARAT - Reference Sheet'!$C$17-(A80-CT80)," ")</f>
        <v xml:space="preserve"> </v>
      </c>
      <c r="AM80" s="290" t="str">
        <f>IF(CU80=1,'ARAT - Reference Sheet'!$C$18-(A80-CV80)," ")</f>
        <v xml:space="preserve"> </v>
      </c>
      <c r="AN80" s="290" t="str">
        <f>IF(CW80=1,'ARAT - Reference Sheet'!$C$19-(A80-CX80)," ")</f>
        <v xml:space="preserve"> </v>
      </c>
      <c r="AO80" s="290" t="str">
        <f>IF(CY80=1,'ARAT - Reference Sheet'!$C$20-(A80-CZ80)," ")</f>
        <v xml:space="preserve"> </v>
      </c>
      <c r="AP80" s="290" t="str">
        <f>IF(DA80=1,'ARAT - Reference Sheet'!$C$21-(A80-DB80)," ")</f>
        <v xml:space="preserve"> </v>
      </c>
      <c r="AQ80" s="290" t="str">
        <f>IF(DC80=1,'ARAT - Reference Sheet'!$C$22-(A80-DD80)," ")</f>
        <v xml:space="preserve"> </v>
      </c>
      <c r="AR80" s="290" t="str">
        <f>IF(DE80=1,'ARAT - Reference Sheet'!$C$23-(A80-DF80)," ")</f>
        <v xml:space="preserve"> </v>
      </c>
      <c r="AS80" s="288"/>
      <c r="AT80" s="313" t="str">
        <f>IF(ISBLANK('ARAT - Data Entry'!X78),"",'ARAT - Data Entry'!X78)</f>
        <v/>
      </c>
      <c r="AU80" s="313" t="str">
        <f>IF(ISBLANK('ARAT - Data Entry'!AA78),"",'ARAT - Data Entry'!AA78)</f>
        <v/>
      </c>
      <c r="AV80" s="313" t="str">
        <f>IF(ISBLANK('ARAT - Data Entry'!AD78),"",'ARAT - Data Entry'!AD78)</f>
        <v/>
      </c>
      <c r="AW80" s="313" t="str">
        <f>IF(ISBLANK('ARAT - Data Entry'!AG78),"",'ARAT - Data Entry'!AG78)</f>
        <v/>
      </c>
      <c r="AX80" s="313" t="str">
        <f>IF(ISBLANK('ARAT - Data Entry'!AJ78),"",'ARAT - Data Entry'!AJ78)</f>
        <v/>
      </c>
      <c r="AY80" s="313" t="str">
        <f>IF(ISBLANK('ARAT - Data Entry'!AM78),"",'ARAT - Data Entry'!AM78)</f>
        <v/>
      </c>
      <c r="AZ80" s="313" t="str">
        <f>IF(ISBLANK('ARAT - Data Entry'!AP78),"",'ARAT - Data Entry'!AP78)</f>
        <v/>
      </c>
      <c r="BA80" s="313" t="str">
        <f>IF(ISBLANK('ARAT - Data Entry'!AS78),"",'ARAT - Data Entry'!AS78)</f>
        <v/>
      </c>
      <c r="BB80" s="313" t="str">
        <f>IF(ISBLANK('ARAT - Data Entry'!AV78),"",'ARAT - Data Entry'!AV78)</f>
        <v/>
      </c>
      <c r="BC80" s="313" t="str">
        <f>IF(ISBLANK('ARAT - Data Entry'!AY78),"",'ARAT - Data Entry'!AY78)</f>
        <v/>
      </c>
      <c r="BD80" s="313" t="str">
        <f>IF(ISBLANK('ARAT - Data Entry'!BB78),"",'ARAT - Data Entry'!BB78)</f>
        <v/>
      </c>
      <c r="BE80" s="313" t="str">
        <f>IF(ISBLANK('ARAT - Data Entry'!BE78),"",'ARAT - Data Entry'!BE78)</f>
        <v/>
      </c>
      <c r="BF80" s="313" t="str">
        <f>IF(ISBLANK('ARAT - Data Entry'!BF78),"",'ARAT - Data Entry'!BF78)</f>
        <v/>
      </c>
      <c r="BG80" s="313" t="str">
        <f>IF(ISBLANK('ARAT - Data Entry'!BK78),"",'ARAT - Data Entry'!BK78)</f>
        <v/>
      </c>
      <c r="BH80" s="313" t="str">
        <f>IF(ISBLANK('ARAT - Data Entry'!BL78),"",'ARAT - Data Entry'!BL78)</f>
        <v/>
      </c>
      <c r="BI80" s="313" t="str">
        <f>IF(ISBLANK('ARAT - Data Entry'!BQ78),"",'ARAT - Data Entry'!BQ78)</f>
        <v/>
      </c>
      <c r="BJ80" s="313" t="str">
        <f>IF(ISBLANK('ARAT - Data Entry'!BR78),"",'ARAT - Data Entry'!BR78)</f>
        <v/>
      </c>
      <c r="BK80" s="313" t="str">
        <f>IF(ISBLANK('ARAT - Data Entry'!BW78),"",'ARAT - Data Entry'!BW78)</f>
        <v/>
      </c>
      <c r="BL80" s="313" t="str">
        <f>IF(ISBLANK('ARAT - Data Entry'!DB78),"",'ARAT - Data Entry'!DB78)</f>
        <v/>
      </c>
      <c r="BM80" s="296"/>
      <c r="BN80" s="290">
        <f>'ARAT - Data Entry'!P78</f>
        <v>0</v>
      </c>
      <c r="BO80" s="290">
        <f>'ARAT - Data Entry'!Q78</f>
        <v>0</v>
      </c>
      <c r="BP80" s="290">
        <f>'ARAT - Data Entry'!S78</f>
        <v>0</v>
      </c>
      <c r="BQ80" s="290">
        <f>'ARAT - Data Entry'!CG78</f>
        <v>0</v>
      </c>
      <c r="BR80" s="290">
        <f>'ARAT - Data Entry'!CU78</f>
        <v>0</v>
      </c>
      <c r="BS80" s="290">
        <f>'ARAT - Data Entry'!CY78</f>
        <v>0</v>
      </c>
      <c r="BT80" s="290">
        <f>'ARAT - Data Entry'!DA78</f>
        <v>0</v>
      </c>
      <c r="BU80" s="290">
        <f t="shared" si="33"/>
        <v>0</v>
      </c>
      <c r="BV80" s="288"/>
      <c r="BW80" s="290" t="str">
        <f>IF(ISBLANK('ARAT - Data Entry'!V78),"",'ARAT - Data Entry'!V78)</f>
        <v/>
      </c>
      <c r="BX80" s="290" t="str">
        <f>IF(ISBLANK('ARAT - Data Entry'!W78),"",'ARAT - Data Entry'!W78)</f>
        <v/>
      </c>
      <c r="BY80" s="290" t="str">
        <f>IF(ISBLANK('ARAT - Data Entry'!Y78),"",'ARAT - Data Entry'!Y78)</f>
        <v/>
      </c>
      <c r="BZ80" s="290" t="str">
        <f>IF(ISBLANK('ARAT - Data Entry'!Z78),"",'ARAT - Data Entry'!Z78)</f>
        <v/>
      </c>
      <c r="CA80" s="290" t="str">
        <f>IF(ISBLANK('ARAT - Data Entry'!AB78),"",'ARAT - Data Entry'!AB78)</f>
        <v/>
      </c>
      <c r="CB80" s="290" t="str">
        <f>IF(ISBLANK('ARAT - Data Entry'!AC78),"",'ARAT - Data Entry'!AC78)</f>
        <v/>
      </c>
      <c r="CC80" s="290" t="str">
        <f>IF(ISBLANK('ARAT - Data Entry'!AE78),"",'ARAT - Data Entry'!AE78)</f>
        <v/>
      </c>
      <c r="CD80" s="290" t="str">
        <f>IF(ISBLANK('ARAT - Data Entry'!AF78),"",'ARAT - Data Entry'!AF78)</f>
        <v/>
      </c>
      <c r="CE80" s="290" t="str">
        <f>IF(ISBLANK('ARAT - Data Entry'!AH78),"",'ARAT - Data Entry'!AH78)</f>
        <v/>
      </c>
      <c r="CF80" s="290" t="str">
        <f>IF(ISBLANK('ARAT - Data Entry'!AI78),"",'ARAT - Data Entry'!AI78)</f>
        <v/>
      </c>
      <c r="CG80" s="290" t="str">
        <f>IF(ISBLANK('ARAT - Data Entry'!AK78),"",'ARAT - Data Entry'!AK78)</f>
        <v/>
      </c>
      <c r="CH80" s="290" t="str">
        <f>IF(ISBLANK('ARAT - Data Entry'!AL78),"",'ARAT - Data Entry'!AL78)</f>
        <v/>
      </c>
      <c r="CI80" s="290" t="str">
        <f>IF(ISBLANK('ARAT - Data Entry'!AN78),"",'ARAT - Data Entry'!AN78)</f>
        <v/>
      </c>
      <c r="CJ80" s="290" t="str">
        <f>IF(ISBLANK('ARAT - Data Entry'!AO78),"",'ARAT - Data Entry'!AO78)</f>
        <v/>
      </c>
      <c r="CK80" s="290" t="str">
        <f>IF(ISBLANK('ARAT - Data Entry'!AQ78),"",'ARAT - Data Entry'!AQ78)</f>
        <v/>
      </c>
      <c r="CL80" s="290" t="str">
        <f>IF(ISBLANK('ARAT - Data Entry'!AR78),"",'ARAT - Data Entry'!AR78)</f>
        <v/>
      </c>
      <c r="CM80" s="290" t="str">
        <f>IF(ISBLANK('ARAT - Data Entry'!AT78),"",'ARAT - Data Entry'!AT78)</f>
        <v/>
      </c>
      <c r="CN80" s="290" t="str">
        <f>IF(ISBLANK('ARAT - Data Entry'!AU78),"",'ARAT - Data Entry'!AU78)</f>
        <v/>
      </c>
      <c r="CO80" s="290" t="str">
        <f>IF(ISBLANK('ARAT - Data Entry'!AW78),"",'ARAT - Data Entry'!AW78)</f>
        <v/>
      </c>
      <c r="CP80" s="290" t="str">
        <f>IF(ISBLANK('ARAT - Data Entry'!AX78),"",'ARAT - Data Entry'!AX78)</f>
        <v/>
      </c>
      <c r="CQ80" s="290" t="str">
        <f>IF(ISBLANK('ARAT - Data Entry'!AZ78),"",'ARAT - Data Entry'!AZ78)</f>
        <v/>
      </c>
      <c r="CR80" s="290" t="str">
        <f>IF(ISBLANK('ARAT - Data Entry'!BA78),"",'ARAT - Data Entry'!BA78)</f>
        <v/>
      </c>
      <c r="CS80" s="290" t="str">
        <f>IF(ISBLANK('ARAT - Data Entry'!BC78),"",'ARAT - Data Entry'!BC78)</f>
        <v/>
      </c>
      <c r="CT80" s="290" t="str">
        <f>IF(ISBLANK('ARAT - Data Entry'!BD78),"",'ARAT - Data Entry'!BD78)</f>
        <v/>
      </c>
      <c r="CU80" s="290" t="str">
        <f>IF(ISBLANK('ARAT - Data Entry'!BF78),"",'ARAT - Data Entry'!BF78)</f>
        <v/>
      </c>
      <c r="CV80" s="290" t="str">
        <f>IF(ISBLANK('ARAT - Data Entry'!BG78),"",'ARAT - Data Entry'!BG78)</f>
        <v/>
      </c>
      <c r="CW80" s="290" t="str">
        <f>IF(ISBLANK('ARAT - Data Entry'!BI78),"",'ARAT - Data Entry'!BI78)</f>
        <v/>
      </c>
      <c r="CX80" s="290" t="str">
        <f>IF(ISBLANK('ARAT - Data Entry'!BJ78),"",'ARAT - Data Entry'!BJ78)</f>
        <v/>
      </c>
      <c r="CY80" s="290" t="str">
        <f>IF(ISBLANK('ARAT - Data Entry'!BL78),"",'ARAT - Data Entry'!BL78)</f>
        <v/>
      </c>
      <c r="CZ80" s="290" t="str">
        <f>IF(ISBLANK('ARAT - Data Entry'!BM78),"",'ARAT - Data Entry'!BM78)</f>
        <v/>
      </c>
      <c r="DA80" s="290" t="str">
        <f>IF(ISBLANK('ARAT - Data Entry'!BO78),"",'ARAT - Data Entry'!BO78)</f>
        <v/>
      </c>
      <c r="DB80" s="290" t="str">
        <f>IF(ISBLANK('ARAT - Data Entry'!BP78),"",'ARAT - Data Entry'!BP78)</f>
        <v/>
      </c>
      <c r="DC80" s="290" t="str">
        <f>IF(ISBLANK('ARAT - Data Entry'!BR78),"",'ARAT - Data Entry'!BR78)</f>
        <v/>
      </c>
      <c r="DD80" s="290" t="str">
        <f>IF(ISBLANK('ARAT - Data Entry'!BS78),"",'ARAT - Data Entry'!BS78)</f>
        <v/>
      </c>
      <c r="DE80" s="290" t="str">
        <f>IF(ISBLANK('ARAT - Data Entry'!BU78),"",'ARAT - Data Entry'!BU78)</f>
        <v/>
      </c>
      <c r="DF80" s="290" t="str">
        <f>IF(ISBLANK('ARAT - Data Entry'!BV78),"",'ARAT - Data Entry'!BV78)</f>
        <v/>
      </c>
      <c r="DG80" s="290" t="str">
        <f>IF(ISBLANK('ARAT - Data Entry'!CZ78),"",'ARAT - Data Entry'!CZ78)</f>
        <v/>
      </c>
    </row>
    <row r="81" spans="1:111" x14ac:dyDescent="0.25">
      <c r="A81" s="312" t="str">
        <f>IF(ISBLANK('ARAT - Data Entry'!A79),"",'ARAT - Data Entry'!A79)</f>
        <v/>
      </c>
      <c r="B81" s="312" t="str">
        <f>IF(ISBLANK('ARAT - Data Entry'!C79),"",'ARAT - Data Entry'!C79)</f>
        <v/>
      </c>
      <c r="C81" s="357" t="str">
        <f>IF(ISBLANK('ARAT - Data Entry'!D79),"",'ARAT - Data Entry'!D79)</f>
        <v/>
      </c>
      <c r="D81" s="357" t="str">
        <f>IF(ISBLANK('ARAT - Data Entry'!E79),"",'ARAT - Data Entry'!E79)</f>
        <v/>
      </c>
      <c r="E81" s="357" t="str">
        <f>IF(ISBLANK('ARAT - Data Entry'!F79),"",'ARAT - Data Entry'!F79)</f>
        <v/>
      </c>
      <c r="F81" s="357" t="str">
        <f>IF(ISBLANK('ARAT - Data Entry'!G79),"",'ARAT - Data Entry'!G79)</f>
        <v/>
      </c>
      <c r="G81" s="357" t="str">
        <f>IF(ISBLANK('ARAT - Data Entry'!H79),"",'ARAT - Data Entry'!H79)</f>
        <v/>
      </c>
      <c r="H81" s="357" t="str">
        <f>IF(ISBLANK('ARAT - Data Entry'!I79),"",'ARAT - Data Entry'!I79)</f>
        <v/>
      </c>
      <c r="I81" s="357" t="str">
        <f>IF(ISBLANK('ARAT - Data Entry'!J79),"",'ARAT - Data Entry'!J79)</f>
        <v/>
      </c>
      <c r="J81" s="357" t="str">
        <f>IF(ISBLANK('ARAT - Data Entry'!K79),"",'ARAT - Data Entry'!K79)</f>
        <v/>
      </c>
      <c r="K81" s="312" t="str">
        <f>IF(ISBLANK('ARAT - Data Entry'!L79),"",'ARAT - Data Entry'!L79)</f>
        <v/>
      </c>
      <c r="L81" s="312" t="str">
        <f>IF(ISBLANK('ARAT - Data Entry'!M79),"",'ARAT - Data Entry'!M79)</f>
        <v/>
      </c>
      <c r="M81" s="312" t="str">
        <f>IF(ISBLANK('ARAT - Data Entry'!N79),"",'ARAT - Data Entry'!N79)</f>
        <v/>
      </c>
      <c r="N81" s="312" t="str">
        <f>IF(ISBLANK('ARAT - Data Entry'!R79),"",'ARAT - Data Entry'!R79)</f>
        <v/>
      </c>
      <c r="O81" s="312" t="str">
        <f>IF(ISBLANK('ARAT - Data Entry'!T79),"",'ARAT - Data Entry'!T79)</f>
        <v/>
      </c>
      <c r="P81" s="298"/>
      <c r="Q81" s="4" t="str">
        <f t="shared" si="26"/>
        <v>No Improved Water Point/System</v>
      </c>
      <c r="R81" s="4" t="str">
        <f t="shared" si="27"/>
        <v>No Improved Water Point/System</v>
      </c>
      <c r="S81" s="5" t="str">
        <f t="shared" si="28"/>
        <v>No Improved Water Point/System</v>
      </c>
      <c r="T81" s="4" t="str">
        <f t="shared" si="29"/>
        <v>New Construction Needed</v>
      </c>
      <c r="U81" s="15">
        <f t="shared" si="30"/>
        <v>0</v>
      </c>
      <c r="V81" s="284"/>
      <c r="W81" s="291" t="str">
        <f t="shared" si="20"/>
        <v>New Construction Needed</v>
      </c>
      <c r="X81" s="292" t="str">
        <f t="shared" si="31"/>
        <v xml:space="preserve"> </v>
      </c>
      <c r="Y81" s="292" t="str">
        <f t="shared" si="32"/>
        <v>Plan For Investment and Construction</v>
      </c>
      <c r="Z81" s="285"/>
      <c r="AA81" s="290" t="str">
        <f t="shared" si="21"/>
        <v xml:space="preserve"> </v>
      </c>
      <c r="AB81" s="290" t="str">
        <f t="shared" si="22"/>
        <v xml:space="preserve"> </v>
      </c>
      <c r="AC81" s="290" t="str">
        <f t="shared" si="23"/>
        <v xml:space="preserve"> </v>
      </c>
      <c r="AD81" s="290" t="str">
        <f t="shared" si="24"/>
        <v xml:space="preserve"> </v>
      </c>
      <c r="AE81" s="290" t="str">
        <f t="shared" si="25"/>
        <v xml:space="preserve"> </v>
      </c>
      <c r="AF81" s="290" t="str">
        <f>IF(CG81=1,'ARAT - Reference Sheet'!$C$11 -(A81-CH81)," ")</f>
        <v xml:space="preserve"> </v>
      </c>
      <c r="AG81" s="290" t="str">
        <f>IF(CI81=1,'ARAT - Reference Sheet'!$C$12-(A81-CJ81)," ")</f>
        <v xml:space="preserve"> </v>
      </c>
      <c r="AH81" s="290" t="str">
        <f>IF(CK81=1,'ARAT - Reference Sheet'!$C$13-(A81-CL81)," ")</f>
        <v xml:space="preserve"> </v>
      </c>
      <c r="AI81" s="290" t="str">
        <f>IF(CM81=1,'ARAT - Reference Sheet'!$C$14-(A81-CN81)," ")</f>
        <v xml:space="preserve"> </v>
      </c>
      <c r="AJ81" s="290" t="str">
        <f>IF(CO81=1,'ARAT - Reference Sheet'!$C$15-(A81-CP81)," ")</f>
        <v xml:space="preserve"> </v>
      </c>
      <c r="AK81" s="290" t="str">
        <f>IF(CQ81=1,'ARAT - Reference Sheet'!$C$16-(A81-CR81)," ")</f>
        <v xml:space="preserve"> </v>
      </c>
      <c r="AL81" s="290" t="str">
        <f>IF(CS81=1,'ARAT - Reference Sheet'!$C$17-(A81-CT81)," ")</f>
        <v xml:space="preserve"> </v>
      </c>
      <c r="AM81" s="290" t="str">
        <f>IF(CU81=1,'ARAT - Reference Sheet'!$C$18-(A81-CV81)," ")</f>
        <v xml:space="preserve"> </v>
      </c>
      <c r="AN81" s="290" t="str">
        <f>IF(CW81=1,'ARAT - Reference Sheet'!$C$19-(A81-CX81)," ")</f>
        <v xml:space="preserve"> </v>
      </c>
      <c r="AO81" s="290" t="str">
        <f>IF(CY81=1,'ARAT - Reference Sheet'!$C$20-(A81-CZ81)," ")</f>
        <v xml:space="preserve"> </v>
      </c>
      <c r="AP81" s="290" t="str">
        <f>IF(DA81=1,'ARAT - Reference Sheet'!$C$21-(A81-DB81)," ")</f>
        <v xml:space="preserve"> </v>
      </c>
      <c r="AQ81" s="290" t="str">
        <f>IF(DC81=1,'ARAT - Reference Sheet'!$C$22-(A81-DD81)," ")</f>
        <v xml:space="preserve"> </v>
      </c>
      <c r="AR81" s="290" t="str">
        <f>IF(DE81=1,'ARAT - Reference Sheet'!$C$23-(A81-DF81)," ")</f>
        <v xml:space="preserve"> </v>
      </c>
      <c r="AS81" s="288"/>
      <c r="AT81" s="313" t="str">
        <f>IF(ISBLANK('ARAT - Data Entry'!X79),"",'ARAT - Data Entry'!X79)</f>
        <v/>
      </c>
      <c r="AU81" s="313" t="str">
        <f>IF(ISBLANK('ARAT - Data Entry'!AA79),"",'ARAT - Data Entry'!AA79)</f>
        <v/>
      </c>
      <c r="AV81" s="313" t="str">
        <f>IF(ISBLANK('ARAT - Data Entry'!AD79),"",'ARAT - Data Entry'!AD79)</f>
        <v/>
      </c>
      <c r="AW81" s="313" t="str">
        <f>IF(ISBLANK('ARAT - Data Entry'!AG79),"",'ARAT - Data Entry'!AG79)</f>
        <v/>
      </c>
      <c r="AX81" s="313" t="str">
        <f>IF(ISBLANK('ARAT - Data Entry'!AJ79),"",'ARAT - Data Entry'!AJ79)</f>
        <v/>
      </c>
      <c r="AY81" s="313" t="str">
        <f>IF(ISBLANK('ARAT - Data Entry'!AM79),"",'ARAT - Data Entry'!AM79)</f>
        <v/>
      </c>
      <c r="AZ81" s="313" t="str">
        <f>IF(ISBLANK('ARAT - Data Entry'!AP79),"",'ARAT - Data Entry'!AP79)</f>
        <v/>
      </c>
      <c r="BA81" s="313" t="str">
        <f>IF(ISBLANK('ARAT - Data Entry'!AS79),"",'ARAT - Data Entry'!AS79)</f>
        <v/>
      </c>
      <c r="BB81" s="313" t="str">
        <f>IF(ISBLANK('ARAT - Data Entry'!AV79),"",'ARAT - Data Entry'!AV79)</f>
        <v/>
      </c>
      <c r="BC81" s="313" t="str">
        <f>IF(ISBLANK('ARAT - Data Entry'!AY79),"",'ARAT - Data Entry'!AY79)</f>
        <v/>
      </c>
      <c r="BD81" s="313" t="str">
        <f>IF(ISBLANK('ARAT - Data Entry'!BB79),"",'ARAT - Data Entry'!BB79)</f>
        <v/>
      </c>
      <c r="BE81" s="313" t="str">
        <f>IF(ISBLANK('ARAT - Data Entry'!BE79),"",'ARAT - Data Entry'!BE79)</f>
        <v/>
      </c>
      <c r="BF81" s="313" t="str">
        <f>IF(ISBLANK('ARAT - Data Entry'!BF79),"",'ARAT - Data Entry'!BF79)</f>
        <v/>
      </c>
      <c r="BG81" s="313" t="str">
        <f>IF(ISBLANK('ARAT - Data Entry'!BK79),"",'ARAT - Data Entry'!BK79)</f>
        <v/>
      </c>
      <c r="BH81" s="313" t="str">
        <f>IF(ISBLANK('ARAT - Data Entry'!BL79),"",'ARAT - Data Entry'!BL79)</f>
        <v/>
      </c>
      <c r="BI81" s="313" t="str">
        <f>IF(ISBLANK('ARAT - Data Entry'!BQ79),"",'ARAT - Data Entry'!BQ79)</f>
        <v/>
      </c>
      <c r="BJ81" s="313" t="str">
        <f>IF(ISBLANK('ARAT - Data Entry'!BR79),"",'ARAT - Data Entry'!BR79)</f>
        <v/>
      </c>
      <c r="BK81" s="313" t="str">
        <f>IF(ISBLANK('ARAT - Data Entry'!BW79),"",'ARAT - Data Entry'!BW79)</f>
        <v/>
      </c>
      <c r="BL81" s="313" t="str">
        <f>IF(ISBLANK('ARAT - Data Entry'!DB79),"",'ARAT - Data Entry'!DB79)</f>
        <v/>
      </c>
      <c r="BM81" s="296"/>
      <c r="BN81" s="290">
        <f>'ARAT - Data Entry'!P79</f>
        <v>0</v>
      </c>
      <c r="BO81" s="290">
        <f>'ARAT - Data Entry'!Q79</f>
        <v>0</v>
      </c>
      <c r="BP81" s="290">
        <f>'ARAT - Data Entry'!S79</f>
        <v>0</v>
      </c>
      <c r="BQ81" s="290">
        <f>'ARAT - Data Entry'!CG79</f>
        <v>0</v>
      </c>
      <c r="BR81" s="290">
        <f>'ARAT - Data Entry'!CU79</f>
        <v>0</v>
      </c>
      <c r="BS81" s="290">
        <f>'ARAT - Data Entry'!CY79</f>
        <v>0</v>
      </c>
      <c r="BT81" s="290">
        <f>'ARAT - Data Entry'!DA79</f>
        <v>0</v>
      </c>
      <c r="BU81" s="290">
        <f t="shared" si="33"/>
        <v>0</v>
      </c>
      <c r="BV81" s="288"/>
      <c r="BW81" s="290" t="str">
        <f>IF(ISBLANK('ARAT - Data Entry'!V79),"",'ARAT - Data Entry'!V79)</f>
        <v/>
      </c>
      <c r="BX81" s="290" t="str">
        <f>IF(ISBLANK('ARAT - Data Entry'!W79),"",'ARAT - Data Entry'!W79)</f>
        <v/>
      </c>
      <c r="BY81" s="290" t="str">
        <f>IF(ISBLANK('ARAT - Data Entry'!Y79),"",'ARAT - Data Entry'!Y79)</f>
        <v/>
      </c>
      <c r="BZ81" s="290" t="str">
        <f>IF(ISBLANK('ARAT - Data Entry'!Z79),"",'ARAT - Data Entry'!Z79)</f>
        <v/>
      </c>
      <c r="CA81" s="290" t="str">
        <f>IF(ISBLANK('ARAT - Data Entry'!AB79),"",'ARAT - Data Entry'!AB79)</f>
        <v/>
      </c>
      <c r="CB81" s="290" t="str">
        <f>IF(ISBLANK('ARAT - Data Entry'!AC79),"",'ARAT - Data Entry'!AC79)</f>
        <v/>
      </c>
      <c r="CC81" s="290" t="str">
        <f>IF(ISBLANK('ARAT - Data Entry'!AE79),"",'ARAT - Data Entry'!AE79)</f>
        <v/>
      </c>
      <c r="CD81" s="290" t="str">
        <f>IF(ISBLANK('ARAT - Data Entry'!AF79),"",'ARAT - Data Entry'!AF79)</f>
        <v/>
      </c>
      <c r="CE81" s="290" t="str">
        <f>IF(ISBLANK('ARAT - Data Entry'!AH79),"",'ARAT - Data Entry'!AH79)</f>
        <v/>
      </c>
      <c r="CF81" s="290" t="str">
        <f>IF(ISBLANK('ARAT - Data Entry'!AI79),"",'ARAT - Data Entry'!AI79)</f>
        <v/>
      </c>
      <c r="CG81" s="290" t="str">
        <f>IF(ISBLANK('ARAT - Data Entry'!AK79),"",'ARAT - Data Entry'!AK79)</f>
        <v/>
      </c>
      <c r="CH81" s="290" t="str">
        <f>IF(ISBLANK('ARAT - Data Entry'!AL79),"",'ARAT - Data Entry'!AL79)</f>
        <v/>
      </c>
      <c r="CI81" s="290" t="str">
        <f>IF(ISBLANK('ARAT - Data Entry'!AN79),"",'ARAT - Data Entry'!AN79)</f>
        <v/>
      </c>
      <c r="CJ81" s="290" t="str">
        <f>IF(ISBLANK('ARAT - Data Entry'!AO79),"",'ARAT - Data Entry'!AO79)</f>
        <v/>
      </c>
      <c r="CK81" s="290" t="str">
        <f>IF(ISBLANK('ARAT - Data Entry'!AQ79),"",'ARAT - Data Entry'!AQ79)</f>
        <v/>
      </c>
      <c r="CL81" s="290" t="str">
        <f>IF(ISBLANK('ARAT - Data Entry'!AR79),"",'ARAT - Data Entry'!AR79)</f>
        <v/>
      </c>
      <c r="CM81" s="290" t="str">
        <f>IF(ISBLANK('ARAT - Data Entry'!AT79),"",'ARAT - Data Entry'!AT79)</f>
        <v/>
      </c>
      <c r="CN81" s="290" t="str">
        <f>IF(ISBLANK('ARAT - Data Entry'!AU79),"",'ARAT - Data Entry'!AU79)</f>
        <v/>
      </c>
      <c r="CO81" s="290" t="str">
        <f>IF(ISBLANK('ARAT - Data Entry'!AW79),"",'ARAT - Data Entry'!AW79)</f>
        <v/>
      </c>
      <c r="CP81" s="290" t="str">
        <f>IF(ISBLANK('ARAT - Data Entry'!AX79),"",'ARAT - Data Entry'!AX79)</f>
        <v/>
      </c>
      <c r="CQ81" s="290" t="str">
        <f>IF(ISBLANK('ARAT - Data Entry'!AZ79),"",'ARAT - Data Entry'!AZ79)</f>
        <v/>
      </c>
      <c r="CR81" s="290" t="str">
        <f>IF(ISBLANK('ARAT - Data Entry'!BA79),"",'ARAT - Data Entry'!BA79)</f>
        <v/>
      </c>
      <c r="CS81" s="290" t="str">
        <f>IF(ISBLANK('ARAT - Data Entry'!BC79),"",'ARAT - Data Entry'!BC79)</f>
        <v/>
      </c>
      <c r="CT81" s="290" t="str">
        <f>IF(ISBLANK('ARAT - Data Entry'!BD79),"",'ARAT - Data Entry'!BD79)</f>
        <v/>
      </c>
      <c r="CU81" s="290" t="str">
        <f>IF(ISBLANK('ARAT - Data Entry'!BF79),"",'ARAT - Data Entry'!BF79)</f>
        <v/>
      </c>
      <c r="CV81" s="290" t="str">
        <f>IF(ISBLANK('ARAT - Data Entry'!BG79),"",'ARAT - Data Entry'!BG79)</f>
        <v/>
      </c>
      <c r="CW81" s="290" t="str">
        <f>IF(ISBLANK('ARAT - Data Entry'!BI79),"",'ARAT - Data Entry'!BI79)</f>
        <v/>
      </c>
      <c r="CX81" s="290" t="str">
        <f>IF(ISBLANK('ARAT - Data Entry'!BJ79),"",'ARAT - Data Entry'!BJ79)</f>
        <v/>
      </c>
      <c r="CY81" s="290" t="str">
        <f>IF(ISBLANK('ARAT - Data Entry'!BL79),"",'ARAT - Data Entry'!BL79)</f>
        <v/>
      </c>
      <c r="CZ81" s="290" t="str">
        <f>IF(ISBLANK('ARAT - Data Entry'!BM79),"",'ARAT - Data Entry'!BM79)</f>
        <v/>
      </c>
      <c r="DA81" s="290" t="str">
        <f>IF(ISBLANK('ARAT - Data Entry'!BO79),"",'ARAT - Data Entry'!BO79)</f>
        <v/>
      </c>
      <c r="DB81" s="290" t="str">
        <f>IF(ISBLANK('ARAT - Data Entry'!BP79),"",'ARAT - Data Entry'!BP79)</f>
        <v/>
      </c>
      <c r="DC81" s="290" t="str">
        <f>IF(ISBLANK('ARAT - Data Entry'!BR79),"",'ARAT - Data Entry'!BR79)</f>
        <v/>
      </c>
      <c r="DD81" s="290" t="str">
        <f>IF(ISBLANK('ARAT - Data Entry'!BS79),"",'ARAT - Data Entry'!BS79)</f>
        <v/>
      </c>
      <c r="DE81" s="290" t="str">
        <f>IF(ISBLANK('ARAT - Data Entry'!BU79),"",'ARAT - Data Entry'!BU79)</f>
        <v/>
      </c>
      <c r="DF81" s="290" t="str">
        <f>IF(ISBLANK('ARAT - Data Entry'!BV79),"",'ARAT - Data Entry'!BV79)</f>
        <v/>
      </c>
      <c r="DG81" s="290" t="str">
        <f>IF(ISBLANK('ARAT - Data Entry'!CZ79),"",'ARAT - Data Entry'!CZ79)</f>
        <v/>
      </c>
    </row>
    <row r="82" spans="1:111" x14ac:dyDescent="0.25">
      <c r="A82" s="312" t="str">
        <f>IF(ISBLANK('ARAT - Data Entry'!A80),"",'ARAT - Data Entry'!A80)</f>
        <v/>
      </c>
      <c r="B82" s="312" t="str">
        <f>IF(ISBLANK('ARAT - Data Entry'!C80),"",'ARAT - Data Entry'!C80)</f>
        <v/>
      </c>
      <c r="C82" s="357" t="str">
        <f>IF(ISBLANK('ARAT - Data Entry'!D80),"",'ARAT - Data Entry'!D80)</f>
        <v/>
      </c>
      <c r="D82" s="357" t="str">
        <f>IF(ISBLANK('ARAT - Data Entry'!E80),"",'ARAT - Data Entry'!E80)</f>
        <v/>
      </c>
      <c r="E82" s="357" t="str">
        <f>IF(ISBLANK('ARAT - Data Entry'!F80),"",'ARAT - Data Entry'!F80)</f>
        <v/>
      </c>
      <c r="F82" s="357" t="str">
        <f>IF(ISBLANK('ARAT - Data Entry'!G80),"",'ARAT - Data Entry'!G80)</f>
        <v/>
      </c>
      <c r="G82" s="357" t="str">
        <f>IF(ISBLANK('ARAT - Data Entry'!H80),"",'ARAT - Data Entry'!H80)</f>
        <v/>
      </c>
      <c r="H82" s="357" t="str">
        <f>IF(ISBLANK('ARAT - Data Entry'!I80),"",'ARAT - Data Entry'!I80)</f>
        <v/>
      </c>
      <c r="I82" s="357" t="str">
        <f>IF(ISBLANK('ARAT - Data Entry'!J80),"",'ARAT - Data Entry'!J80)</f>
        <v/>
      </c>
      <c r="J82" s="357" t="str">
        <f>IF(ISBLANK('ARAT - Data Entry'!K80),"",'ARAT - Data Entry'!K80)</f>
        <v/>
      </c>
      <c r="K82" s="312" t="str">
        <f>IF(ISBLANK('ARAT - Data Entry'!L80),"",'ARAT - Data Entry'!L80)</f>
        <v/>
      </c>
      <c r="L82" s="312" t="str">
        <f>IF(ISBLANK('ARAT - Data Entry'!M80),"",'ARAT - Data Entry'!M80)</f>
        <v/>
      </c>
      <c r="M82" s="312" t="str">
        <f>IF(ISBLANK('ARAT - Data Entry'!N80),"",'ARAT - Data Entry'!N80)</f>
        <v/>
      </c>
      <c r="N82" s="312" t="str">
        <f>IF(ISBLANK('ARAT - Data Entry'!R80),"",'ARAT - Data Entry'!R80)</f>
        <v/>
      </c>
      <c r="O82" s="312" t="str">
        <f>IF(ISBLANK('ARAT - Data Entry'!T80),"",'ARAT - Data Entry'!T80)</f>
        <v/>
      </c>
      <c r="P82" s="298"/>
      <c r="Q82" s="4" t="str">
        <f t="shared" si="26"/>
        <v>No Improved Water Point/System</v>
      </c>
      <c r="R82" s="4" t="str">
        <f t="shared" si="27"/>
        <v>No Improved Water Point/System</v>
      </c>
      <c r="S82" s="5" t="str">
        <f t="shared" si="28"/>
        <v>No Improved Water Point/System</v>
      </c>
      <c r="T82" s="4" t="str">
        <f t="shared" si="29"/>
        <v>New Construction Needed</v>
      </c>
      <c r="U82" s="15">
        <f t="shared" si="30"/>
        <v>0</v>
      </c>
      <c r="V82" s="284"/>
      <c r="W82" s="291" t="str">
        <f t="shared" si="20"/>
        <v>New Construction Needed</v>
      </c>
      <c r="X82" s="292" t="str">
        <f t="shared" si="31"/>
        <v xml:space="preserve"> </v>
      </c>
      <c r="Y82" s="292" t="str">
        <f t="shared" si="32"/>
        <v>Plan For Investment and Construction</v>
      </c>
      <c r="Z82" s="285"/>
      <c r="AA82" s="290" t="str">
        <f t="shared" si="21"/>
        <v xml:space="preserve"> </v>
      </c>
      <c r="AB82" s="290" t="str">
        <f t="shared" si="22"/>
        <v xml:space="preserve"> </v>
      </c>
      <c r="AC82" s="290" t="str">
        <f t="shared" si="23"/>
        <v xml:space="preserve"> </v>
      </c>
      <c r="AD82" s="290" t="str">
        <f t="shared" si="24"/>
        <v xml:space="preserve"> </v>
      </c>
      <c r="AE82" s="290" t="str">
        <f t="shared" si="25"/>
        <v xml:space="preserve"> </v>
      </c>
      <c r="AF82" s="290" t="str">
        <f>IF(CG82=1,'ARAT - Reference Sheet'!$C$11 -(A82-CH82)," ")</f>
        <v xml:space="preserve"> </v>
      </c>
      <c r="AG82" s="290" t="str">
        <f>IF(CI82=1,'ARAT - Reference Sheet'!$C$12-(A82-CJ82)," ")</f>
        <v xml:space="preserve"> </v>
      </c>
      <c r="AH82" s="290" t="str">
        <f>IF(CK82=1,'ARAT - Reference Sheet'!$C$13-(A82-CL82)," ")</f>
        <v xml:space="preserve"> </v>
      </c>
      <c r="AI82" s="290" t="str">
        <f>IF(CM82=1,'ARAT - Reference Sheet'!$C$14-(A82-CN82)," ")</f>
        <v xml:space="preserve"> </v>
      </c>
      <c r="AJ82" s="290" t="str">
        <f>IF(CO82=1,'ARAT - Reference Sheet'!$C$15-(A82-CP82)," ")</f>
        <v xml:space="preserve"> </v>
      </c>
      <c r="AK82" s="290" t="str">
        <f>IF(CQ82=1,'ARAT - Reference Sheet'!$C$16-(A82-CR82)," ")</f>
        <v xml:space="preserve"> </v>
      </c>
      <c r="AL82" s="290" t="str">
        <f>IF(CS82=1,'ARAT - Reference Sheet'!$C$17-(A82-CT82)," ")</f>
        <v xml:space="preserve"> </v>
      </c>
      <c r="AM82" s="290" t="str">
        <f>IF(CU82=1,'ARAT - Reference Sheet'!$C$18-(A82-CV82)," ")</f>
        <v xml:space="preserve"> </v>
      </c>
      <c r="AN82" s="290" t="str">
        <f>IF(CW82=1,'ARAT - Reference Sheet'!$C$19-(A82-CX82)," ")</f>
        <v xml:space="preserve"> </v>
      </c>
      <c r="AO82" s="290" t="str">
        <f>IF(CY82=1,'ARAT - Reference Sheet'!$C$20-(A82-CZ82)," ")</f>
        <v xml:space="preserve"> </v>
      </c>
      <c r="AP82" s="290" t="str">
        <f>IF(DA82=1,'ARAT - Reference Sheet'!$C$21-(A82-DB82)," ")</f>
        <v xml:space="preserve"> </v>
      </c>
      <c r="AQ82" s="290" t="str">
        <f>IF(DC82=1,'ARAT - Reference Sheet'!$C$22-(A82-DD82)," ")</f>
        <v xml:space="preserve"> </v>
      </c>
      <c r="AR82" s="290" t="str">
        <f>IF(DE82=1,'ARAT - Reference Sheet'!$C$23-(A82-DF82)," ")</f>
        <v xml:space="preserve"> </v>
      </c>
      <c r="AS82" s="288"/>
      <c r="AT82" s="313" t="str">
        <f>IF(ISBLANK('ARAT - Data Entry'!X80),"",'ARAT - Data Entry'!X80)</f>
        <v/>
      </c>
      <c r="AU82" s="313" t="str">
        <f>IF(ISBLANK('ARAT - Data Entry'!AA80),"",'ARAT - Data Entry'!AA80)</f>
        <v/>
      </c>
      <c r="AV82" s="313" t="str">
        <f>IF(ISBLANK('ARAT - Data Entry'!AD80),"",'ARAT - Data Entry'!AD80)</f>
        <v/>
      </c>
      <c r="AW82" s="313" t="str">
        <f>IF(ISBLANK('ARAT - Data Entry'!AG80),"",'ARAT - Data Entry'!AG80)</f>
        <v/>
      </c>
      <c r="AX82" s="313" t="str">
        <f>IF(ISBLANK('ARAT - Data Entry'!AJ80),"",'ARAT - Data Entry'!AJ80)</f>
        <v/>
      </c>
      <c r="AY82" s="313" t="str">
        <f>IF(ISBLANK('ARAT - Data Entry'!AM80),"",'ARAT - Data Entry'!AM80)</f>
        <v/>
      </c>
      <c r="AZ82" s="313" t="str">
        <f>IF(ISBLANK('ARAT - Data Entry'!AP80),"",'ARAT - Data Entry'!AP80)</f>
        <v/>
      </c>
      <c r="BA82" s="313" t="str">
        <f>IF(ISBLANK('ARAT - Data Entry'!AS80),"",'ARAT - Data Entry'!AS80)</f>
        <v/>
      </c>
      <c r="BB82" s="313" t="str">
        <f>IF(ISBLANK('ARAT - Data Entry'!AV80),"",'ARAT - Data Entry'!AV80)</f>
        <v/>
      </c>
      <c r="BC82" s="313" t="str">
        <f>IF(ISBLANK('ARAT - Data Entry'!AY80),"",'ARAT - Data Entry'!AY80)</f>
        <v/>
      </c>
      <c r="BD82" s="313" t="str">
        <f>IF(ISBLANK('ARAT - Data Entry'!BB80),"",'ARAT - Data Entry'!BB80)</f>
        <v/>
      </c>
      <c r="BE82" s="313" t="str">
        <f>IF(ISBLANK('ARAT - Data Entry'!BE80),"",'ARAT - Data Entry'!BE80)</f>
        <v/>
      </c>
      <c r="BF82" s="313" t="str">
        <f>IF(ISBLANK('ARAT - Data Entry'!BF80),"",'ARAT - Data Entry'!BF80)</f>
        <v/>
      </c>
      <c r="BG82" s="313" t="str">
        <f>IF(ISBLANK('ARAT - Data Entry'!BK80),"",'ARAT - Data Entry'!BK80)</f>
        <v/>
      </c>
      <c r="BH82" s="313" t="str">
        <f>IF(ISBLANK('ARAT - Data Entry'!BL80),"",'ARAT - Data Entry'!BL80)</f>
        <v/>
      </c>
      <c r="BI82" s="313" t="str">
        <f>IF(ISBLANK('ARAT - Data Entry'!BQ80),"",'ARAT - Data Entry'!BQ80)</f>
        <v/>
      </c>
      <c r="BJ82" s="313" t="str">
        <f>IF(ISBLANK('ARAT - Data Entry'!BR80),"",'ARAT - Data Entry'!BR80)</f>
        <v/>
      </c>
      <c r="BK82" s="313" t="str">
        <f>IF(ISBLANK('ARAT - Data Entry'!BW80),"",'ARAT - Data Entry'!BW80)</f>
        <v/>
      </c>
      <c r="BL82" s="313" t="str">
        <f>IF(ISBLANK('ARAT - Data Entry'!DB80),"",'ARAT - Data Entry'!DB80)</f>
        <v/>
      </c>
      <c r="BM82" s="296"/>
      <c r="BN82" s="290">
        <f>'ARAT - Data Entry'!P80</f>
        <v>0</v>
      </c>
      <c r="BO82" s="290">
        <f>'ARAT - Data Entry'!Q80</f>
        <v>0</v>
      </c>
      <c r="BP82" s="290">
        <f>'ARAT - Data Entry'!S80</f>
        <v>0</v>
      </c>
      <c r="BQ82" s="290">
        <f>'ARAT - Data Entry'!CG80</f>
        <v>0</v>
      </c>
      <c r="BR82" s="290">
        <f>'ARAT - Data Entry'!CU80</f>
        <v>0</v>
      </c>
      <c r="BS82" s="290">
        <f>'ARAT - Data Entry'!CY80</f>
        <v>0</v>
      </c>
      <c r="BT82" s="290">
        <f>'ARAT - Data Entry'!DA80</f>
        <v>0</v>
      </c>
      <c r="BU82" s="290">
        <f t="shared" si="33"/>
        <v>0</v>
      </c>
      <c r="BV82" s="288"/>
      <c r="BW82" s="290" t="str">
        <f>IF(ISBLANK('ARAT - Data Entry'!V80),"",'ARAT - Data Entry'!V80)</f>
        <v/>
      </c>
      <c r="BX82" s="290" t="str">
        <f>IF(ISBLANK('ARAT - Data Entry'!W80),"",'ARAT - Data Entry'!W80)</f>
        <v/>
      </c>
      <c r="BY82" s="290" t="str">
        <f>IF(ISBLANK('ARAT - Data Entry'!Y80),"",'ARAT - Data Entry'!Y80)</f>
        <v/>
      </c>
      <c r="BZ82" s="290" t="str">
        <f>IF(ISBLANK('ARAT - Data Entry'!Z80),"",'ARAT - Data Entry'!Z80)</f>
        <v/>
      </c>
      <c r="CA82" s="290" t="str">
        <f>IF(ISBLANK('ARAT - Data Entry'!AB80),"",'ARAT - Data Entry'!AB80)</f>
        <v/>
      </c>
      <c r="CB82" s="290" t="str">
        <f>IF(ISBLANK('ARAT - Data Entry'!AC80),"",'ARAT - Data Entry'!AC80)</f>
        <v/>
      </c>
      <c r="CC82" s="290" t="str">
        <f>IF(ISBLANK('ARAT - Data Entry'!AE80),"",'ARAT - Data Entry'!AE80)</f>
        <v/>
      </c>
      <c r="CD82" s="290" t="str">
        <f>IF(ISBLANK('ARAT - Data Entry'!AF80),"",'ARAT - Data Entry'!AF80)</f>
        <v/>
      </c>
      <c r="CE82" s="290" t="str">
        <f>IF(ISBLANK('ARAT - Data Entry'!AH80),"",'ARAT - Data Entry'!AH80)</f>
        <v/>
      </c>
      <c r="CF82" s="290" t="str">
        <f>IF(ISBLANK('ARAT - Data Entry'!AI80),"",'ARAT - Data Entry'!AI80)</f>
        <v/>
      </c>
      <c r="CG82" s="290" t="str">
        <f>IF(ISBLANK('ARAT - Data Entry'!AK80),"",'ARAT - Data Entry'!AK80)</f>
        <v/>
      </c>
      <c r="CH82" s="290" t="str">
        <f>IF(ISBLANK('ARAT - Data Entry'!AL80),"",'ARAT - Data Entry'!AL80)</f>
        <v/>
      </c>
      <c r="CI82" s="290" t="str">
        <f>IF(ISBLANK('ARAT - Data Entry'!AN80),"",'ARAT - Data Entry'!AN80)</f>
        <v/>
      </c>
      <c r="CJ82" s="290" t="str">
        <f>IF(ISBLANK('ARAT - Data Entry'!AO80),"",'ARAT - Data Entry'!AO80)</f>
        <v/>
      </c>
      <c r="CK82" s="290" t="str">
        <f>IF(ISBLANK('ARAT - Data Entry'!AQ80),"",'ARAT - Data Entry'!AQ80)</f>
        <v/>
      </c>
      <c r="CL82" s="290" t="str">
        <f>IF(ISBLANK('ARAT - Data Entry'!AR80),"",'ARAT - Data Entry'!AR80)</f>
        <v/>
      </c>
      <c r="CM82" s="290" t="str">
        <f>IF(ISBLANK('ARAT - Data Entry'!AT80),"",'ARAT - Data Entry'!AT80)</f>
        <v/>
      </c>
      <c r="CN82" s="290" t="str">
        <f>IF(ISBLANK('ARAT - Data Entry'!AU80),"",'ARAT - Data Entry'!AU80)</f>
        <v/>
      </c>
      <c r="CO82" s="290" t="str">
        <f>IF(ISBLANK('ARAT - Data Entry'!AW80),"",'ARAT - Data Entry'!AW80)</f>
        <v/>
      </c>
      <c r="CP82" s="290" t="str">
        <f>IF(ISBLANK('ARAT - Data Entry'!AX80),"",'ARAT - Data Entry'!AX80)</f>
        <v/>
      </c>
      <c r="CQ82" s="290" t="str">
        <f>IF(ISBLANK('ARAT - Data Entry'!AZ80),"",'ARAT - Data Entry'!AZ80)</f>
        <v/>
      </c>
      <c r="CR82" s="290" t="str">
        <f>IF(ISBLANK('ARAT - Data Entry'!BA80),"",'ARAT - Data Entry'!BA80)</f>
        <v/>
      </c>
      <c r="CS82" s="290" t="str">
        <f>IF(ISBLANK('ARAT - Data Entry'!BC80),"",'ARAT - Data Entry'!BC80)</f>
        <v/>
      </c>
      <c r="CT82" s="290" t="str">
        <f>IF(ISBLANK('ARAT - Data Entry'!BD80),"",'ARAT - Data Entry'!BD80)</f>
        <v/>
      </c>
      <c r="CU82" s="290" t="str">
        <f>IF(ISBLANK('ARAT - Data Entry'!BF80),"",'ARAT - Data Entry'!BF80)</f>
        <v/>
      </c>
      <c r="CV82" s="290" t="str">
        <f>IF(ISBLANK('ARAT - Data Entry'!BG80),"",'ARAT - Data Entry'!BG80)</f>
        <v/>
      </c>
      <c r="CW82" s="290" t="str">
        <f>IF(ISBLANK('ARAT - Data Entry'!BI80),"",'ARAT - Data Entry'!BI80)</f>
        <v/>
      </c>
      <c r="CX82" s="290" t="str">
        <f>IF(ISBLANK('ARAT - Data Entry'!BJ80),"",'ARAT - Data Entry'!BJ80)</f>
        <v/>
      </c>
      <c r="CY82" s="290" t="str">
        <f>IF(ISBLANK('ARAT - Data Entry'!BL80),"",'ARAT - Data Entry'!BL80)</f>
        <v/>
      </c>
      <c r="CZ82" s="290" t="str">
        <f>IF(ISBLANK('ARAT - Data Entry'!BM80),"",'ARAT - Data Entry'!BM80)</f>
        <v/>
      </c>
      <c r="DA82" s="290" t="str">
        <f>IF(ISBLANK('ARAT - Data Entry'!BO80),"",'ARAT - Data Entry'!BO80)</f>
        <v/>
      </c>
      <c r="DB82" s="290" t="str">
        <f>IF(ISBLANK('ARAT - Data Entry'!BP80),"",'ARAT - Data Entry'!BP80)</f>
        <v/>
      </c>
      <c r="DC82" s="290" t="str">
        <f>IF(ISBLANK('ARAT - Data Entry'!BR80),"",'ARAT - Data Entry'!BR80)</f>
        <v/>
      </c>
      <c r="DD82" s="290" t="str">
        <f>IF(ISBLANK('ARAT - Data Entry'!BS80),"",'ARAT - Data Entry'!BS80)</f>
        <v/>
      </c>
      <c r="DE82" s="290" t="str">
        <f>IF(ISBLANK('ARAT - Data Entry'!BU80),"",'ARAT - Data Entry'!BU80)</f>
        <v/>
      </c>
      <c r="DF82" s="290" t="str">
        <f>IF(ISBLANK('ARAT - Data Entry'!BV80),"",'ARAT - Data Entry'!BV80)</f>
        <v/>
      </c>
      <c r="DG82" s="290" t="str">
        <f>IF(ISBLANK('ARAT - Data Entry'!CZ80),"",'ARAT - Data Entry'!CZ80)</f>
        <v/>
      </c>
    </row>
    <row r="83" spans="1:111" x14ac:dyDescent="0.25">
      <c r="A83" s="312" t="str">
        <f>IF(ISBLANK('ARAT - Data Entry'!A81),"",'ARAT - Data Entry'!A81)</f>
        <v/>
      </c>
      <c r="B83" s="312" t="str">
        <f>IF(ISBLANK('ARAT - Data Entry'!C81),"",'ARAT - Data Entry'!C81)</f>
        <v/>
      </c>
      <c r="C83" s="357" t="str">
        <f>IF(ISBLANK('ARAT - Data Entry'!D81),"",'ARAT - Data Entry'!D81)</f>
        <v/>
      </c>
      <c r="D83" s="357" t="str">
        <f>IF(ISBLANK('ARAT - Data Entry'!E81),"",'ARAT - Data Entry'!E81)</f>
        <v/>
      </c>
      <c r="E83" s="357" t="str">
        <f>IF(ISBLANK('ARAT - Data Entry'!F81),"",'ARAT - Data Entry'!F81)</f>
        <v/>
      </c>
      <c r="F83" s="357" t="str">
        <f>IF(ISBLANK('ARAT - Data Entry'!G81),"",'ARAT - Data Entry'!G81)</f>
        <v/>
      </c>
      <c r="G83" s="357" t="str">
        <f>IF(ISBLANK('ARAT - Data Entry'!H81),"",'ARAT - Data Entry'!H81)</f>
        <v/>
      </c>
      <c r="H83" s="357" t="str">
        <f>IF(ISBLANK('ARAT - Data Entry'!I81),"",'ARAT - Data Entry'!I81)</f>
        <v/>
      </c>
      <c r="I83" s="357" t="str">
        <f>IF(ISBLANK('ARAT - Data Entry'!J81),"",'ARAT - Data Entry'!J81)</f>
        <v/>
      </c>
      <c r="J83" s="357" t="str">
        <f>IF(ISBLANK('ARAT - Data Entry'!K81),"",'ARAT - Data Entry'!K81)</f>
        <v/>
      </c>
      <c r="K83" s="312" t="str">
        <f>IF(ISBLANK('ARAT - Data Entry'!L81),"",'ARAT - Data Entry'!L81)</f>
        <v/>
      </c>
      <c r="L83" s="312" t="str">
        <f>IF(ISBLANK('ARAT - Data Entry'!M81),"",'ARAT - Data Entry'!M81)</f>
        <v/>
      </c>
      <c r="M83" s="312" t="str">
        <f>IF(ISBLANK('ARAT - Data Entry'!N81),"",'ARAT - Data Entry'!N81)</f>
        <v/>
      </c>
      <c r="N83" s="312" t="str">
        <f>IF(ISBLANK('ARAT - Data Entry'!R81),"",'ARAT - Data Entry'!R81)</f>
        <v/>
      </c>
      <c r="O83" s="312" t="str">
        <f>IF(ISBLANK('ARAT - Data Entry'!T81),"",'ARAT - Data Entry'!T81)</f>
        <v/>
      </c>
      <c r="P83" s="298"/>
      <c r="Q83" s="4" t="str">
        <f t="shared" si="26"/>
        <v>No Improved Water Point/System</v>
      </c>
      <c r="R83" s="4" t="str">
        <f t="shared" si="27"/>
        <v>No Improved Water Point/System</v>
      </c>
      <c r="S83" s="5" t="str">
        <f t="shared" si="28"/>
        <v>No Improved Water Point/System</v>
      </c>
      <c r="T83" s="4" t="str">
        <f t="shared" si="29"/>
        <v>New Construction Needed</v>
      </c>
      <c r="U83" s="15">
        <f t="shared" si="30"/>
        <v>0</v>
      </c>
      <c r="V83" s="284"/>
      <c r="W83" s="291" t="str">
        <f t="shared" si="20"/>
        <v>New Construction Needed</v>
      </c>
      <c r="X83" s="292" t="str">
        <f t="shared" si="31"/>
        <v xml:space="preserve"> </v>
      </c>
      <c r="Y83" s="292" t="str">
        <f t="shared" si="32"/>
        <v>Plan For Investment and Construction</v>
      </c>
      <c r="Z83" s="285"/>
      <c r="AA83" s="290" t="str">
        <f t="shared" si="21"/>
        <v xml:space="preserve"> </v>
      </c>
      <c r="AB83" s="290" t="str">
        <f t="shared" si="22"/>
        <v xml:space="preserve"> </v>
      </c>
      <c r="AC83" s="290" t="str">
        <f t="shared" si="23"/>
        <v xml:space="preserve"> </v>
      </c>
      <c r="AD83" s="290" t="str">
        <f t="shared" si="24"/>
        <v xml:space="preserve"> </v>
      </c>
      <c r="AE83" s="290" t="str">
        <f t="shared" si="25"/>
        <v xml:space="preserve"> </v>
      </c>
      <c r="AF83" s="290" t="str">
        <f>IF(CG83=1,'ARAT - Reference Sheet'!$C$11 -(A83-CH83)," ")</f>
        <v xml:space="preserve"> </v>
      </c>
      <c r="AG83" s="290" t="str">
        <f>IF(CI83=1,'ARAT - Reference Sheet'!$C$12-(A83-CJ83)," ")</f>
        <v xml:space="preserve"> </v>
      </c>
      <c r="AH83" s="290" t="str">
        <f>IF(CK83=1,'ARAT - Reference Sheet'!$C$13-(A83-CL83)," ")</f>
        <v xml:space="preserve"> </v>
      </c>
      <c r="AI83" s="290" t="str">
        <f>IF(CM83=1,'ARAT - Reference Sheet'!$C$14-(A83-CN83)," ")</f>
        <v xml:space="preserve"> </v>
      </c>
      <c r="AJ83" s="290" t="str">
        <f>IF(CO83=1,'ARAT - Reference Sheet'!$C$15-(A83-CP83)," ")</f>
        <v xml:space="preserve"> </v>
      </c>
      <c r="AK83" s="290" t="str">
        <f>IF(CQ83=1,'ARAT - Reference Sheet'!$C$16-(A83-CR83)," ")</f>
        <v xml:space="preserve"> </v>
      </c>
      <c r="AL83" s="290" t="str">
        <f>IF(CS83=1,'ARAT - Reference Sheet'!$C$17-(A83-CT83)," ")</f>
        <v xml:space="preserve"> </v>
      </c>
      <c r="AM83" s="290" t="str">
        <f>IF(CU83=1,'ARAT - Reference Sheet'!$C$18-(A83-CV83)," ")</f>
        <v xml:space="preserve"> </v>
      </c>
      <c r="AN83" s="290" t="str">
        <f>IF(CW83=1,'ARAT - Reference Sheet'!$C$19-(A83-CX83)," ")</f>
        <v xml:space="preserve"> </v>
      </c>
      <c r="AO83" s="290" t="str">
        <f>IF(CY83=1,'ARAT - Reference Sheet'!$C$20-(A83-CZ83)," ")</f>
        <v xml:space="preserve"> </v>
      </c>
      <c r="AP83" s="290" t="str">
        <f>IF(DA83=1,'ARAT - Reference Sheet'!$C$21-(A83-DB83)," ")</f>
        <v xml:space="preserve"> </v>
      </c>
      <c r="AQ83" s="290" t="str">
        <f>IF(DC83=1,'ARAT - Reference Sheet'!$C$22-(A83-DD83)," ")</f>
        <v xml:space="preserve"> </v>
      </c>
      <c r="AR83" s="290" t="str">
        <f>IF(DE83=1,'ARAT - Reference Sheet'!$C$23-(A83-DF83)," ")</f>
        <v xml:space="preserve"> </v>
      </c>
      <c r="AS83" s="288"/>
      <c r="AT83" s="313" t="str">
        <f>IF(ISBLANK('ARAT - Data Entry'!X81),"",'ARAT - Data Entry'!X81)</f>
        <v/>
      </c>
      <c r="AU83" s="313" t="str">
        <f>IF(ISBLANK('ARAT - Data Entry'!AA81),"",'ARAT - Data Entry'!AA81)</f>
        <v/>
      </c>
      <c r="AV83" s="313" t="str">
        <f>IF(ISBLANK('ARAT - Data Entry'!AD81),"",'ARAT - Data Entry'!AD81)</f>
        <v/>
      </c>
      <c r="AW83" s="313" t="str">
        <f>IF(ISBLANK('ARAT - Data Entry'!AG81),"",'ARAT - Data Entry'!AG81)</f>
        <v/>
      </c>
      <c r="AX83" s="313" t="str">
        <f>IF(ISBLANK('ARAT - Data Entry'!AJ81),"",'ARAT - Data Entry'!AJ81)</f>
        <v/>
      </c>
      <c r="AY83" s="313" t="str">
        <f>IF(ISBLANK('ARAT - Data Entry'!AM81),"",'ARAT - Data Entry'!AM81)</f>
        <v/>
      </c>
      <c r="AZ83" s="313" t="str">
        <f>IF(ISBLANK('ARAT - Data Entry'!AP81),"",'ARAT - Data Entry'!AP81)</f>
        <v/>
      </c>
      <c r="BA83" s="313" t="str">
        <f>IF(ISBLANK('ARAT - Data Entry'!AS81),"",'ARAT - Data Entry'!AS81)</f>
        <v/>
      </c>
      <c r="BB83" s="313" t="str">
        <f>IF(ISBLANK('ARAT - Data Entry'!AV81),"",'ARAT - Data Entry'!AV81)</f>
        <v/>
      </c>
      <c r="BC83" s="313" t="str">
        <f>IF(ISBLANK('ARAT - Data Entry'!AY81),"",'ARAT - Data Entry'!AY81)</f>
        <v/>
      </c>
      <c r="BD83" s="313" t="str">
        <f>IF(ISBLANK('ARAT - Data Entry'!BB81),"",'ARAT - Data Entry'!BB81)</f>
        <v/>
      </c>
      <c r="BE83" s="313" t="str">
        <f>IF(ISBLANK('ARAT - Data Entry'!BE81),"",'ARAT - Data Entry'!BE81)</f>
        <v/>
      </c>
      <c r="BF83" s="313" t="str">
        <f>IF(ISBLANK('ARAT - Data Entry'!BF81),"",'ARAT - Data Entry'!BF81)</f>
        <v/>
      </c>
      <c r="BG83" s="313" t="str">
        <f>IF(ISBLANK('ARAT - Data Entry'!BK81),"",'ARAT - Data Entry'!BK81)</f>
        <v/>
      </c>
      <c r="BH83" s="313" t="str">
        <f>IF(ISBLANK('ARAT - Data Entry'!BL81),"",'ARAT - Data Entry'!BL81)</f>
        <v/>
      </c>
      <c r="BI83" s="313" t="str">
        <f>IF(ISBLANK('ARAT - Data Entry'!BQ81),"",'ARAT - Data Entry'!BQ81)</f>
        <v/>
      </c>
      <c r="BJ83" s="313" t="str">
        <f>IF(ISBLANK('ARAT - Data Entry'!BR81),"",'ARAT - Data Entry'!BR81)</f>
        <v/>
      </c>
      <c r="BK83" s="313" t="str">
        <f>IF(ISBLANK('ARAT - Data Entry'!BW81),"",'ARAT - Data Entry'!BW81)</f>
        <v/>
      </c>
      <c r="BL83" s="313" t="str">
        <f>IF(ISBLANK('ARAT - Data Entry'!DB81),"",'ARAT - Data Entry'!DB81)</f>
        <v/>
      </c>
      <c r="BM83" s="296"/>
      <c r="BN83" s="290">
        <f>'ARAT - Data Entry'!P81</f>
        <v>0</v>
      </c>
      <c r="BO83" s="290">
        <f>'ARAT - Data Entry'!Q81</f>
        <v>0</v>
      </c>
      <c r="BP83" s="290">
        <f>'ARAT - Data Entry'!S81</f>
        <v>0</v>
      </c>
      <c r="BQ83" s="290">
        <f>'ARAT - Data Entry'!CG81</f>
        <v>0</v>
      </c>
      <c r="BR83" s="290">
        <f>'ARAT - Data Entry'!CU81</f>
        <v>0</v>
      </c>
      <c r="BS83" s="290">
        <f>'ARAT - Data Entry'!CY81</f>
        <v>0</v>
      </c>
      <c r="BT83" s="290">
        <f>'ARAT - Data Entry'!DA81</f>
        <v>0</v>
      </c>
      <c r="BU83" s="290">
        <f t="shared" si="33"/>
        <v>0</v>
      </c>
      <c r="BV83" s="288"/>
      <c r="BW83" s="290" t="str">
        <f>IF(ISBLANK('ARAT - Data Entry'!V81),"",'ARAT - Data Entry'!V81)</f>
        <v/>
      </c>
      <c r="BX83" s="290" t="str">
        <f>IF(ISBLANK('ARAT - Data Entry'!W81),"",'ARAT - Data Entry'!W81)</f>
        <v/>
      </c>
      <c r="BY83" s="290" t="str">
        <f>IF(ISBLANK('ARAT - Data Entry'!Y81),"",'ARAT - Data Entry'!Y81)</f>
        <v/>
      </c>
      <c r="BZ83" s="290" t="str">
        <f>IF(ISBLANK('ARAT - Data Entry'!Z81),"",'ARAT - Data Entry'!Z81)</f>
        <v/>
      </c>
      <c r="CA83" s="290" t="str">
        <f>IF(ISBLANK('ARAT - Data Entry'!AB81),"",'ARAT - Data Entry'!AB81)</f>
        <v/>
      </c>
      <c r="CB83" s="290" t="str">
        <f>IF(ISBLANK('ARAT - Data Entry'!AC81),"",'ARAT - Data Entry'!AC81)</f>
        <v/>
      </c>
      <c r="CC83" s="290" t="str">
        <f>IF(ISBLANK('ARAT - Data Entry'!AE81),"",'ARAT - Data Entry'!AE81)</f>
        <v/>
      </c>
      <c r="CD83" s="290" t="str">
        <f>IF(ISBLANK('ARAT - Data Entry'!AF81),"",'ARAT - Data Entry'!AF81)</f>
        <v/>
      </c>
      <c r="CE83" s="290" t="str">
        <f>IF(ISBLANK('ARAT - Data Entry'!AH81),"",'ARAT - Data Entry'!AH81)</f>
        <v/>
      </c>
      <c r="CF83" s="290" t="str">
        <f>IF(ISBLANK('ARAT - Data Entry'!AI81),"",'ARAT - Data Entry'!AI81)</f>
        <v/>
      </c>
      <c r="CG83" s="290" t="str">
        <f>IF(ISBLANK('ARAT - Data Entry'!AK81),"",'ARAT - Data Entry'!AK81)</f>
        <v/>
      </c>
      <c r="CH83" s="290" t="str">
        <f>IF(ISBLANK('ARAT - Data Entry'!AL81),"",'ARAT - Data Entry'!AL81)</f>
        <v/>
      </c>
      <c r="CI83" s="290" t="str">
        <f>IF(ISBLANK('ARAT - Data Entry'!AN81),"",'ARAT - Data Entry'!AN81)</f>
        <v/>
      </c>
      <c r="CJ83" s="290" t="str">
        <f>IF(ISBLANK('ARAT - Data Entry'!AO81),"",'ARAT - Data Entry'!AO81)</f>
        <v/>
      </c>
      <c r="CK83" s="290" t="str">
        <f>IF(ISBLANK('ARAT - Data Entry'!AQ81),"",'ARAT - Data Entry'!AQ81)</f>
        <v/>
      </c>
      <c r="CL83" s="290" t="str">
        <f>IF(ISBLANK('ARAT - Data Entry'!AR81),"",'ARAT - Data Entry'!AR81)</f>
        <v/>
      </c>
      <c r="CM83" s="290" t="str">
        <f>IF(ISBLANK('ARAT - Data Entry'!AT81),"",'ARAT - Data Entry'!AT81)</f>
        <v/>
      </c>
      <c r="CN83" s="290" t="str">
        <f>IF(ISBLANK('ARAT - Data Entry'!AU81),"",'ARAT - Data Entry'!AU81)</f>
        <v/>
      </c>
      <c r="CO83" s="290" t="str">
        <f>IF(ISBLANK('ARAT - Data Entry'!AW81),"",'ARAT - Data Entry'!AW81)</f>
        <v/>
      </c>
      <c r="CP83" s="290" t="str">
        <f>IF(ISBLANK('ARAT - Data Entry'!AX81),"",'ARAT - Data Entry'!AX81)</f>
        <v/>
      </c>
      <c r="CQ83" s="290" t="str">
        <f>IF(ISBLANK('ARAT - Data Entry'!AZ81),"",'ARAT - Data Entry'!AZ81)</f>
        <v/>
      </c>
      <c r="CR83" s="290" t="str">
        <f>IF(ISBLANK('ARAT - Data Entry'!BA81),"",'ARAT - Data Entry'!BA81)</f>
        <v/>
      </c>
      <c r="CS83" s="290" t="str">
        <f>IF(ISBLANK('ARAT - Data Entry'!BC81),"",'ARAT - Data Entry'!BC81)</f>
        <v/>
      </c>
      <c r="CT83" s="290" t="str">
        <f>IF(ISBLANK('ARAT - Data Entry'!BD81),"",'ARAT - Data Entry'!BD81)</f>
        <v/>
      </c>
      <c r="CU83" s="290" t="str">
        <f>IF(ISBLANK('ARAT - Data Entry'!BF81),"",'ARAT - Data Entry'!BF81)</f>
        <v/>
      </c>
      <c r="CV83" s="290" t="str">
        <f>IF(ISBLANK('ARAT - Data Entry'!BG81),"",'ARAT - Data Entry'!BG81)</f>
        <v/>
      </c>
      <c r="CW83" s="290" t="str">
        <f>IF(ISBLANK('ARAT - Data Entry'!BI81),"",'ARAT - Data Entry'!BI81)</f>
        <v/>
      </c>
      <c r="CX83" s="290" t="str">
        <f>IF(ISBLANK('ARAT - Data Entry'!BJ81),"",'ARAT - Data Entry'!BJ81)</f>
        <v/>
      </c>
      <c r="CY83" s="290" t="str">
        <f>IF(ISBLANK('ARAT - Data Entry'!BL81),"",'ARAT - Data Entry'!BL81)</f>
        <v/>
      </c>
      <c r="CZ83" s="290" t="str">
        <f>IF(ISBLANK('ARAT - Data Entry'!BM81),"",'ARAT - Data Entry'!BM81)</f>
        <v/>
      </c>
      <c r="DA83" s="290" t="str">
        <f>IF(ISBLANK('ARAT - Data Entry'!BO81),"",'ARAT - Data Entry'!BO81)</f>
        <v/>
      </c>
      <c r="DB83" s="290" t="str">
        <f>IF(ISBLANK('ARAT - Data Entry'!BP81),"",'ARAT - Data Entry'!BP81)</f>
        <v/>
      </c>
      <c r="DC83" s="290" t="str">
        <f>IF(ISBLANK('ARAT - Data Entry'!BR81),"",'ARAT - Data Entry'!BR81)</f>
        <v/>
      </c>
      <c r="DD83" s="290" t="str">
        <f>IF(ISBLANK('ARAT - Data Entry'!BS81),"",'ARAT - Data Entry'!BS81)</f>
        <v/>
      </c>
      <c r="DE83" s="290" t="str">
        <f>IF(ISBLANK('ARAT - Data Entry'!BU81),"",'ARAT - Data Entry'!BU81)</f>
        <v/>
      </c>
      <c r="DF83" s="290" t="str">
        <f>IF(ISBLANK('ARAT - Data Entry'!BV81),"",'ARAT - Data Entry'!BV81)</f>
        <v/>
      </c>
      <c r="DG83" s="290" t="str">
        <f>IF(ISBLANK('ARAT - Data Entry'!CZ81),"",'ARAT - Data Entry'!CZ81)</f>
        <v/>
      </c>
    </row>
    <row r="84" spans="1:111" x14ac:dyDescent="0.25">
      <c r="A84" s="312" t="str">
        <f>IF(ISBLANK('ARAT - Data Entry'!A82),"",'ARAT - Data Entry'!A82)</f>
        <v/>
      </c>
      <c r="B84" s="312" t="str">
        <f>IF(ISBLANK('ARAT - Data Entry'!C82),"",'ARAT - Data Entry'!C82)</f>
        <v/>
      </c>
      <c r="C84" s="357" t="str">
        <f>IF(ISBLANK('ARAT - Data Entry'!D82),"",'ARAT - Data Entry'!D82)</f>
        <v/>
      </c>
      <c r="D84" s="357" t="str">
        <f>IF(ISBLANK('ARAT - Data Entry'!E82),"",'ARAT - Data Entry'!E82)</f>
        <v/>
      </c>
      <c r="E84" s="357" t="str">
        <f>IF(ISBLANK('ARAT - Data Entry'!F82),"",'ARAT - Data Entry'!F82)</f>
        <v/>
      </c>
      <c r="F84" s="357" t="str">
        <f>IF(ISBLANK('ARAT - Data Entry'!G82),"",'ARAT - Data Entry'!G82)</f>
        <v/>
      </c>
      <c r="G84" s="357" t="str">
        <f>IF(ISBLANK('ARAT - Data Entry'!H82),"",'ARAT - Data Entry'!H82)</f>
        <v/>
      </c>
      <c r="H84" s="357" t="str">
        <f>IF(ISBLANK('ARAT - Data Entry'!I82),"",'ARAT - Data Entry'!I82)</f>
        <v/>
      </c>
      <c r="I84" s="357" t="str">
        <f>IF(ISBLANK('ARAT - Data Entry'!J82),"",'ARAT - Data Entry'!J82)</f>
        <v/>
      </c>
      <c r="J84" s="357" t="str">
        <f>IF(ISBLANK('ARAT - Data Entry'!K82),"",'ARAT - Data Entry'!K82)</f>
        <v/>
      </c>
      <c r="K84" s="312" t="str">
        <f>IF(ISBLANK('ARAT - Data Entry'!L82),"",'ARAT - Data Entry'!L82)</f>
        <v/>
      </c>
      <c r="L84" s="312" t="str">
        <f>IF(ISBLANK('ARAT - Data Entry'!M82),"",'ARAT - Data Entry'!M82)</f>
        <v/>
      </c>
      <c r="M84" s="312" t="str">
        <f>IF(ISBLANK('ARAT - Data Entry'!N82),"",'ARAT - Data Entry'!N82)</f>
        <v/>
      </c>
      <c r="N84" s="312" t="str">
        <f>IF(ISBLANK('ARAT - Data Entry'!R82),"",'ARAT - Data Entry'!R82)</f>
        <v/>
      </c>
      <c r="O84" s="312" t="str">
        <f>IF(ISBLANK('ARAT - Data Entry'!T82),"",'ARAT - Data Entry'!T82)</f>
        <v/>
      </c>
      <c r="P84" s="298"/>
      <c r="Q84" s="4" t="str">
        <f t="shared" si="26"/>
        <v>No Improved Water Point/System</v>
      </c>
      <c r="R84" s="4" t="str">
        <f t="shared" si="27"/>
        <v>No Improved Water Point/System</v>
      </c>
      <c r="S84" s="5" t="str">
        <f t="shared" si="28"/>
        <v>No Improved Water Point/System</v>
      </c>
      <c r="T84" s="4" t="str">
        <f t="shared" si="29"/>
        <v>New Construction Needed</v>
      </c>
      <c r="U84" s="15">
        <f t="shared" si="30"/>
        <v>0</v>
      </c>
      <c r="V84" s="284"/>
      <c r="W84" s="291" t="str">
        <f t="shared" si="20"/>
        <v>New Construction Needed</v>
      </c>
      <c r="X84" s="292" t="str">
        <f t="shared" si="31"/>
        <v xml:space="preserve"> </v>
      </c>
      <c r="Y84" s="292" t="str">
        <f t="shared" si="32"/>
        <v>Plan For Investment and Construction</v>
      </c>
      <c r="Z84" s="285"/>
      <c r="AA84" s="290" t="str">
        <f t="shared" si="21"/>
        <v xml:space="preserve"> </v>
      </c>
      <c r="AB84" s="290" t="str">
        <f t="shared" si="22"/>
        <v xml:space="preserve"> </v>
      </c>
      <c r="AC84" s="290" t="str">
        <f t="shared" si="23"/>
        <v xml:space="preserve"> </v>
      </c>
      <c r="AD84" s="290" t="str">
        <f t="shared" si="24"/>
        <v xml:space="preserve"> </v>
      </c>
      <c r="AE84" s="290" t="str">
        <f t="shared" si="25"/>
        <v xml:space="preserve"> </v>
      </c>
      <c r="AF84" s="290" t="str">
        <f>IF(CG84=1,'ARAT - Reference Sheet'!$C$11 -(A84-CH84)," ")</f>
        <v xml:space="preserve"> </v>
      </c>
      <c r="AG84" s="290" t="str">
        <f>IF(CI84=1,'ARAT - Reference Sheet'!$C$12-(A84-CJ84)," ")</f>
        <v xml:space="preserve"> </v>
      </c>
      <c r="AH84" s="290" t="str">
        <f>IF(CK84=1,'ARAT - Reference Sheet'!$C$13-(A84-CL84)," ")</f>
        <v xml:space="preserve"> </v>
      </c>
      <c r="AI84" s="290" t="str">
        <f>IF(CM84=1,'ARAT - Reference Sheet'!$C$14-(A84-CN84)," ")</f>
        <v xml:space="preserve"> </v>
      </c>
      <c r="AJ84" s="290" t="str">
        <f>IF(CO84=1,'ARAT - Reference Sheet'!$C$15-(A84-CP84)," ")</f>
        <v xml:space="preserve"> </v>
      </c>
      <c r="AK84" s="290" t="str">
        <f>IF(CQ84=1,'ARAT - Reference Sheet'!$C$16-(A84-CR84)," ")</f>
        <v xml:space="preserve"> </v>
      </c>
      <c r="AL84" s="290" t="str">
        <f>IF(CS84=1,'ARAT - Reference Sheet'!$C$17-(A84-CT84)," ")</f>
        <v xml:space="preserve"> </v>
      </c>
      <c r="AM84" s="290" t="str">
        <f>IF(CU84=1,'ARAT - Reference Sheet'!$C$18-(A84-CV84)," ")</f>
        <v xml:space="preserve"> </v>
      </c>
      <c r="AN84" s="290" t="str">
        <f>IF(CW84=1,'ARAT - Reference Sheet'!$C$19-(A84-CX84)," ")</f>
        <v xml:space="preserve"> </v>
      </c>
      <c r="AO84" s="290" t="str">
        <f>IF(CY84=1,'ARAT - Reference Sheet'!$C$20-(A84-CZ84)," ")</f>
        <v xml:space="preserve"> </v>
      </c>
      <c r="AP84" s="290" t="str">
        <f>IF(DA84=1,'ARAT - Reference Sheet'!$C$21-(A84-DB84)," ")</f>
        <v xml:space="preserve"> </v>
      </c>
      <c r="AQ84" s="290" t="str">
        <f>IF(DC84=1,'ARAT - Reference Sheet'!$C$22-(A84-DD84)," ")</f>
        <v xml:space="preserve"> </v>
      </c>
      <c r="AR84" s="290" t="str">
        <f>IF(DE84=1,'ARAT - Reference Sheet'!$C$23-(A84-DF84)," ")</f>
        <v xml:space="preserve"> </v>
      </c>
      <c r="AS84" s="288"/>
      <c r="AT84" s="313" t="str">
        <f>IF(ISBLANK('ARAT - Data Entry'!X82),"",'ARAT - Data Entry'!X82)</f>
        <v/>
      </c>
      <c r="AU84" s="313" t="str">
        <f>IF(ISBLANK('ARAT - Data Entry'!AA82),"",'ARAT - Data Entry'!AA82)</f>
        <v/>
      </c>
      <c r="AV84" s="313" t="str">
        <f>IF(ISBLANK('ARAT - Data Entry'!AD82),"",'ARAT - Data Entry'!AD82)</f>
        <v/>
      </c>
      <c r="AW84" s="313" t="str">
        <f>IF(ISBLANK('ARAT - Data Entry'!AG82),"",'ARAT - Data Entry'!AG82)</f>
        <v/>
      </c>
      <c r="AX84" s="313" t="str">
        <f>IF(ISBLANK('ARAT - Data Entry'!AJ82),"",'ARAT - Data Entry'!AJ82)</f>
        <v/>
      </c>
      <c r="AY84" s="313" t="str">
        <f>IF(ISBLANK('ARAT - Data Entry'!AM82),"",'ARAT - Data Entry'!AM82)</f>
        <v/>
      </c>
      <c r="AZ84" s="313" t="str">
        <f>IF(ISBLANK('ARAT - Data Entry'!AP82),"",'ARAT - Data Entry'!AP82)</f>
        <v/>
      </c>
      <c r="BA84" s="313" t="str">
        <f>IF(ISBLANK('ARAT - Data Entry'!AS82),"",'ARAT - Data Entry'!AS82)</f>
        <v/>
      </c>
      <c r="BB84" s="313" t="str">
        <f>IF(ISBLANK('ARAT - Data Entry'!AV82),"",'ARAT - Data Entry'!AV82)</f>
        <v/>
      </c>
      <c r="BC84" s="313" t="str">
        <f>IF(ISBLANK('ARAT - Data Entry'!AY82),"",'ARAT - Data Entry'!AY82)</f>
        <v/>
      </c>
      <c r="BD84" s="313" t="str">
        <f>IF(ISBLANK('ARAT - Data Entry'!BB82),"",'ARAT - Data Entry'!BB82)</f>
        <v/>
      </c>
      <c r="BE84" s="313" t="str">
        <f>IF(ISBLANK('ARAT - Data Entry'!BE82),"",'ARAT - Data Entry'!BE82)</f>
        <v/>
      </c>
      <c r="BF84" s="313" t="str">
        <f>IF(ISBLANK('ARAT - Data Entry'!BF82),"",'ARAT - Data Entry'!BF82)</f>
        <v/>
      </c>
      <c r="BG84" s="313" t="str">
        <f>IF(ISBLANK('ARAT - Data Entry'!BK82),"",'ARAT - Data Entry'!BK82)</f>
        <v/>
      </c>
      <c r="BH84" s="313" t="str">
        <f>IF(ISBLANK('ARAT - Data Entry'!BL82),"",'ARAT - Data Entry'!BL82)</f>
        <v/>
      </c>
      <c r="BI84" s="313" t="str">
        <f>IF(ISBLANK('ARAT - Data Entry'!BQ82),"",'ARAT - Data Entry'!BQ82)</f>
        <v/>
      </c>
      <c r="BJ84" s="313" t="str">
        <f>IF(ISBLANK('ARAT - Data Entry'!BR82),"",'ARAT - Data Entry'!BR82)</f>
        <v/>
      </c>
      <c r="BK84" s="313" t="str">
        <f>IF(ISBLANK('ARAT - Data Entry'!BW82),"",'ARAT - Data Entry'!BW82)</f>
        <v/>
      </c>
      <c r="BL84" s="313" t="str">
        <f>IF(ISBLANK('ARAT - Data Entry'!DB82),"",'ARAT - Data Entry'!DB82)</f>
        <v/>
      </c>
      <c r="BM84" s="296"/>
      <c r="BN84" s="290">
        <f>'ARAT - Data Entry'!P82</f>
        <v>0</v>
      </c>
      <c r="BO84" s="290">
        <f>'ARAT - Data Entry'!Q82</f>
        <v>0</v>
      </c>
      <c r="BP84" s="290">
        <f>'ARAT - Data Entry'!S82</f>
        <v>0</v>
      </c>
      <c r="BQ84" s="290">
        <f>'ARAT - Data Entry'!CG82</f>
        <v>0</v>
      </c>
      <c r="BR84" s="290">
        <f>'ARAT - Data Entry'!CU82</f>
        <v>0</v>
      </c>
      <c r="BS84" s="290">
        <f>'ARAT - Data Entry'!CY82</f>
        <v>0</v>
      </c>
      <c r="BT84" s="290">
        <f>'ARAT - Data Entry'!DA82</f>
        <v>0</v>
      </c>
      <c r="BU84" s="290">
        <f t="shared" si="33"/>
        <v>0</v>
      </c>
      <c r="BV84" s="288"/>
      <c r="BW84" s="290" t="str">
        <f>IF(ISBLANK('ARAT - Data Entry'!V82),"",'ARAT - Data Entry'!V82)</f>
        <v/>
      </c>
      <c r="BX84" s="290" t="str">
        <f>IF(ISBLANK('ARAT - Data Entry'!W82),"",'ARAT - Data Entry'!W82)</f>
        <v/>
      </c>
      <c r="BY84" s="290" t="str">
        <f>IF(ISBLANK('ARAT - Data Entry'!Y82),"",'ARAT - Data Entry'!Y82)</f>
        <v/>
      </c>
      <c r="BZ84" s="290" t="str">
        <f>IF(ISBLANK('ARAT - Data Entry'!Z82),"",'ARAT - Data Entry'!Z82)</f>
        <v/>
      </c>
      <c r="CA84" s="290" t="str">
        <f>IF(ISBLANK('ARAT - Data Entry'!AB82),"",'ARAT - Data Entry'!AB82)</f>
        <v/>
      </c>
      <c r="CB84" s="290" t="str">
        <f>IF(ISBLANK('ARAT - Data Entry'!AC82),"",'ARAT - Data Entry'!AC82)</f>
        <v/>
      </c>
      <c r="CC84" s="290" t="str">
        <f>IF(ISBLANK('ARAT - Data Entry'!AE82),"",'ARAT - Data Entry'!AE82)</f>
        <v/>
      </c>
      <c r="CD84" s="290" t="str">
        <f>IF(ISBLANK('ARAT - Data Entry'!AF82),"",'ARAT - Data Entry'!AF82)</f>
        <v/>
      </c>
      <c r="CE84" s="290" t="str">
        <f>IF(ISBLANK('ARAT - Data Entry'!AH82),"",'ARAT - Data Entry'!AH82)</f>
        <v/>
      </c>
      <c r="CF84" s="290" t="str">
        <f>IF(ISBLANK('ARAT - Data Entry'!AI82),"",'ARAT - Data Entry'!AI82)</f>
        <v/>
      </c>
      <c r="CG84" s="290" t="str">
        <f>IF(ISBLANK('ARAT - Data Entry'!AK82),"",'ARAT - Data Entry'!AK82)</f>
        <v/>
      </c>
      <c r="CH84" s="290" t="str">
        <f>IF(ISBLANK('ARAT - Data Entry'!AL82),"",'ARAT - Data Entry'!AL82)</f>
        <v/>
      </c>
      <c r="CI84" s="290" t="str">
        <f>IF(ISBLANK('ARAT - Data Entry'!AN82),"",'ARAT - Data Entry'!AN82)</f>
        <v/>
      </c>
      <c r="CJ84" s="290" t="str">
        <f>IF(ISBLANK('ARAT - Data Entry'!AO82),"",'ARAT - Data Entry'!AO82)</f>
        <v/>
      </c>
      <c r="CK84" s="290" t="str">
        <f>IF(ISBLANK('ARAT - Data Entry'!AQ82),"",'ARAT - Data Entry'!AQ82)</f>
        <v/>
      </c>
      <c r="CL84" s="290" t="str">
        <f>IF(ISBLANK('ARAT - Data Entry'!AR82),"",'ARAT - Data Entry'!AR82)</f>
        <v/>
      </c>
      <c r="CM84" s="290" t="str">
        <f>IF(ISBLANK('ARAT - Data Entry'!AT82),"",'ARAT - Data Entry'!AT82)</f>
        <v/>
      </c>
      <c r="CN84" s="290" t="str">
        <f>IF(ISBLANK('ARAT - Data Entry'!AU82),"",'ARAT - Data Entry'!AU82)</f>
        <v/>
      </c>
      <c r="CO84" s="290" t="str">
        <f>IF(ISBLANK('ARAT - Data Entry'!AW82),"",'ARAT - Data Entry'!AW82)</f>
        <v/>
      </c>
      <c r="CP84" s="290" t="str">
        <f>IF(ISBLANK('ARAT - Data Entry'!AX82),"",'ARAT - Data Entry'!AX82)</f>
        <v/>
      </c>
      <c r="CQ84" s="290" t="str">
        <f>IF(ISBLANK('ARAT - Data Entry'!AZ82),"",'ARAT - Data Entry'!AZ82)</f>
        <v/>
      </c>
      <c r="CR84" s="290" t="str">
        <f>IF(ISBLANK('ARAT - Data Entry'!BA82),"",'ARAT - Data Entry'!BA82)</f>
        <v/>
      </c>
      <c r="CS84" s="290" t="str">
        <f>IF(ISBLANK('ARAT - Data Entry'!BC82),"",'ARAT - Data Entry'!BC82)</f>
        <v/>
      </c>
      <c r="CT84" s="290" t="str">
        <f>IF(ISBLANK('ARAT - Data Entry'!BD82),"",'ARAT - Data Entry'!BD82)</f>
        <v/>
      </c>
      <c r="CU84" s="290" t="str">
        <f>IF(ISBLANK('ARAT - Data Entry'!BF82),"",'ARAT - Data Entry'!BF82)</f>
        <v/>
      </c>
      <c r="CV84" s="290" t="str">
        <f>IF(ISBLANK('ARAT - Data Entry'!BG82),"",'ARAT - Data Entry'!BG82)</f>
        <v/>
      </c>
      <c r="CW84" s="290" t="str">
        <f>IF(ISBLANK('ARAT - Data Entry'!BI82),"",'ARAT - Data Entry'!BI82)</f>
        <v/>
      </c>
      <c r="CX84" s="290" t="str">
        <f>IF(ISBLANK('ARAT - Data Entry'!BJ82),"",'ARAT - Data Entry'!BJ82)</f>
        <v/>
      </c>
      <c r="CY84" s="290" t="str">
        <f>IF(ISBLANK('ARAT - Data Entry'!BL82),"",'ARAT - Data Entry'!BL82)</f>
        <v/>
      </c>
      <c r="CZ84" s="290" t="str">
        <f>IF(ISBLANK('ARAT - Data Entry'!BM82),"",'ARAT - Data Entry'!BM82)</f>
        <v/>
      </c>
      <c r="DA84" s="290" t="str">
        <f>IF(ISBLANK('ARAT - Data Entry'!BO82),"",'ARAT - Data Entry'!BO82)</f>
        <v/>
      </c>
      <c r="DB84" s="290" t="str">
        <f>IF(ISBLANK('ARAT - Data Entry'!BP82),"",'ARAT - Data Entry'!BP82)</f>
        <v/>
      </c>
      <c r="DC84" s="290" t="str">
        <f>IF(ISBLANK('ARAT - Data Entry'!BR82),"",'ARAT - Data Entry'!BR82)</f>
        <v/>
      </c>
      <c r="DD84" s="290" t="str">
        <f>IF(ISBLANK('ARAT - Data Entry'!BS82),"",'ARAT - Data Entry'!BS82)</f>
        <v/>
      </c>
      <c r="DE84" s="290" t="str">
        <f>IF(ISBLANK('ARAT - Data Entry'!BU82),"",'ARAT - Data Entry'!BU82)</f>
        <v/>
      </c>
      <c r="DF84" s="290" t="str">
        <f>IF(ISBLANK('ARAT - Data Entry'!BV82),"",'ARAT - Data Entry'!BV82)</f>
        <v/>
      </c>
      <c r="DG84" s="290" t="str">
        <f>IF(ISBLANK('ARAT - Data Entry'!CZ82),"",'ARAT - Data Entry'!CZ82)</f>
        <v/>
      </c>
    </row>
    <row r="85" spans="1:111" x14ac:dyDescent="0.25">
      <c r="A85" s="312" t="str">
        <f>IF(ISBLANK('ARAT - Data Entry'!A83),"",'ARAT - Data Entry'!A83)</f>
        <v/>
      </c>
      <c r="B85" s="312" t="str">
        <f>IF(ISBLANK('ARAT - Data Entry'!C83),"",'ARAT - Data Entry'!C83)</f>
        <v/>
      </c>
      <c r="C85" s="357" t="str">
        <f>IF(ISBLANK('ARAT - Data Entry'!D83),"",'ARAT - Data Entry'!D83)</f>
        <v/>
      </c>
      <c r="D85" s="357" t="str">
        <f>IF(ISBLANK('ARAT - Data Entry'!E83),"",'ARAT - Data Entry'!E83)</f>
        <v/>
      </c>
      <c r="E85" s="357" t="str">
        <f>IF(ISBLANK('ARAT - Data Entry'!F83),"",'ARAT - Data Entry'!F83)</f>
        <v/>
      </c>
      <c r="F85" s="357" t="str">
        <f>IF(ISBLANK('ARAT - Data Entry'!G83),"",'ARAT - Data Entry'!G83)</f>
        <v/>
      </c>
      <c r="G85" s="357" t="str">
        <f>IF(ISBLANK('ARAT - Data Entry'!H83),"",'ARAT - Data Entry'!H83)</f>
        <v/>
      </c>
      <c r="H85" s="357" t="str">
        <f>IF(ISBLANK('ARAT - Data Entry'!I83),"",'ARAT - Data Entry'!I83)</f>
        <v/>
      </c>
      <c r="I85" s="357" t="str">
        <f>IF(ISBLANK('ARAT - Data Entry'!J83),"",'ARAT - Data Entry'!J83)</f>
        <v/>
      </c>
      <c r="J85" s="357" t="str">
        <f>IF(ISBLANK('ARAT - Data Entry'!K83),"",'ARAT - Data Entry'!K83)</f>
        <v/>
      </c>
      <c r="K85" s="312" t="str">
        <f>IF(ISBLANK('ARAT - Data Entry'!L83),"",'ARAT - Data Entry'!L83)</f>
        <v/>
      </c>
      <c r="L85" s="312" t="str">
        <f>IF(ISBLANK('ARAT - Data Entry'!M83),"",'ARAT - Data Entry'!M83)</f>
        <v/>
      </c>
      <c r="M85" s="312" t="str">
        <f>IF(ISBLANK('ARAT - Data Entry'!N83),"",'ARAT - Data Entry'!N83)</f>
        <v/>
      </c>
      <c r="N85" s="312" t="str">
        <f>IF(ISBLANK('ARAT - Data Entry'!R83),"",'ARAT - Data Entry'!R83)</f>
        <v/>
      </c>
      <c r="O85" s="312" t="str">
        <f>IF(ISBLANK('ARAT - Data Entry'!T83),"",'ARAT - Data Entry'!T83)</f>
        <v/>
      </c>
      <c r="P85" s="298"/>
      <c r="Q85" s="4" t="str">
        <f t="shared" si="26"/>
        <v>No Improved Water Point/System</v>
      </c>
      <c r="R85" s="4" t="str">
        <f t="shared" si="27"/>
        <v>No Improved Water Point/System</v>
      </c>
      <c r="S85" s="5" t="str">
        <f t="shared" si="28"/>
        <v>No Improved Water Point/System</v>
      </c>
      <c r="T85" s="4" t="str">
        <f t="shared" si="29"/>
        <v>New Construction Needed</v>
      </c>
      <c r="U85" s="15">
        <f t="shared" si="30"/>
        <v>0</v>
      </c>
      <c r="V85" s="284"/>
      <c r="W85" s="291" t="str">
        <f t="shared" si="20"/>
        <v>New Construction Needed</v>
      </c>
      <c r="X85" s="292" t="str">
        <f t="shared" si="31"/>
        <v xml:space="preserve"> </v>
      </c>
      <c r="Y85" s="292" t="str">
        <f t="shared" si="32"/>
        <v>Plan For Investment and Construction</v>
      </c>
      <c r="Z85" s="285"/>
      <c r="AA85" s="290" t="str">
        <f t="shared" si="21"/>
        <v xml:space="preserve"> </v>
      </c>
      <c r="AB85" s="290" t="str">
        <f t="shared" si="22"/>
        <v xml:space="preserve"> </v>
      </c>
      <c r="AC85" s="290" t="str">
        <f t="shared" si="23"/>
        <v xml:space="preserve"> </v>
      </c>
      <c r="AD85" s="290" t="str">
        <f t="shared" si="24"/>
        <v xml:space="preserve"> </v>
      </c>
      <c r="AE85" s="290" t="str">
        <f t="shared" si="25"/>
        <v xml:space="preserve"> </v>
      </c>
      <c r="AF85" s="290" t="str">
        <f>IF(CG85=1,'ARAT - Reference Sheet'!$C$11 -(A85-CH85)," ")</f>
        <v xml:space="preserve"> </v>
      </c>
      <c r="AG85" s="290" t="str">
        <f>IF(CI85=1,'ARAT - Reference Sheet'!$C$12-(A85-CJ85)," ")</f>
        <v xml:space="preserve"> </v>
      </c>
      <c r="AH85" s="290" t="str">
        <f>IF(CK85=1,'ARAT - Reference Sheet'!$C$13-(A85-CL85)," ")</f>
        <v xml:space="preserve"> </v>
      </c>
      <c r="AI85" s="290" t="str">
        <f>IF(CM85=1,'ARAT - Reference Sheet'!$C$14-(A85-CN85)," ")</f>
        <v xml:space="preserve"> </v>
      </c>
      <c r="AJ85" s="290" t="str">
        <f>IF(CO85=1,'ARAT - Reference Sheet'!$C$15-(A85-CP85)," ")</f>
        <v xml:space="preserve"> </v>
      </c>
      <c r="AK85" s="290" t="str">
        <f>IF(CQ85=1,'ARAT - Reference Sheet'!$C$16-(A85-CR85)," ")</f>
        <v xml:space="preserve"> </v>
      </c>
      <c r="AL85" s="290" t="str">
        <f>IF(CS85=1,'ARAT - Reference Sheet'!$C$17-(A85-CT85)," ")</f>
        <v xml:space="preserve"> </v>
      </c>
      <c r="AM85" s="290" t="str">
        <f>IF(CU85=1,'ARAT - Reference Sheet'!$C$18-(A85-CV85)," ")</f>
        <v xml:space="preserve"> </v>
      </c>
      <c r="AN85" s="290" t="str">
        <f>IF(CW85=1,'ARAT - Reference Sheet'!$C$19-(A85-CX85)," ")</f>
        <v xml:space="preserve"> </v>
      </c>
      <c r="AO85" s="290" t="str">
        <f>IF(CY85=1,'ARAT - Reference Sheet'!$C$20-(A85-CZ85)," ")</f>
        <v xml:space="preserve"> </v>
      </c>
      <c r="AP85" s="290" t="str">
        <f>IF(DA85=1,'ARAT - Reference Sheet'!$C$21-(A85-DB85)," ")</f>
        <v xml:space="preserve"> </v>
      </c>
      <c r="AQ85" s="290" t="str">
        <f>IF(DC85=1,'ARAT - Reference Sheet'!$C$22-(A85-DD85)," ")</f>
        <v xml:space="preserve"> </v>
      </c>
      <c r="AR85" s="290" t="str">
        <f>IF(DE85=1,'ARAT - Reference Sheet'!$C$23-(A85-DF85)," ")</f>
        <v xml:space="preserve"> </v>
      </c>
      <c r="AS85" s="288"/>
      <c r="AT85" s="313" t="str">
        <f>IF(ISBLANK('ARAT - Data Entry'!X83),"",'ARAT - Data Entry'!X83)</f>
        <v/>
      </c>
      <c r="AU85" s="313" t="str">
        <f>IF(ISBLANK('ARAT - Data Entry'!AA83),"",'ARAT - Data Entry'!AA83)</f>
        <v/>
      </c>
      <c r="AV85" s="313" t="str">
        <f>IF(ISBLANK('ARAT - Data Entry'!AD83),"",'ARAT - Data Entry'!AD83)</f>
        <v/>
      </c>
      <c r="AW85" s="313" t="str">
        <f>IF(ISBLANK('ARAT - Data Entry'!AG83),"",'ARAT - Data Entry'!AG83)</f>
        <v/>
      </c>
      <c r="AX85" s="313" t="str">
        <f>IF(ISBLANK('ARAT - Data Entry'!AJ83),"",'ARAT - Data Entry'!AJ83)</f>
        <v/>
      </c>
      <c r="AY85" s="313" t="str">
        <f>IF(ISBLANK('ARAT - Data Entry'!AM83),"",'ARAT - Data Entry'!AM83)</f>
        <v/>
      </c>
      <c r="AZ85" s="313" t="str">
        <f>IF(ISBLANK('ARAT - Data Entry'!AP83),"",'ARAT - Data Entry'!AP83)</f>
        <v/>
      </c>
      <c r="BA85" s="313" t="str">
        <f>IF(ISBLANK('ARAT - Data Entry'!AS83),"",'ARAT - Data Entry'!AS83)</f>
        <v/>
      </c>
      <c r="BB85" s="313" t="str">
        <f>IF(ISBLANK('ARAT - Data Entry'!AV83),"",'ARAT - Data Entry'!AV83)</f>
        <v/>
      </c>
      <c r="BC85" s="313" t="str">
        <f>IF(ISBLANK('ARAT - Data Entry'!AY83),"",'ARAT - Data Entry'!AY83)</f>
        <v/>
      </c>
      <c r="BD85" s="313" t="str">
        <f>IF(ISBLANK('ARAT - Data Entry'!BB83),"",'ARAT - Data Entry'!BB83)</f>
        <v/>
      </c>
      <c r="BE85" s="313" t="str">
        <f>IF(ISBLANK('ARAT - Data Entry'!BE83),"",'ARAT - Data Entry'!BE83)</f>
        <v/>
      </c>
      <c r="BF85" s="313" t="str">
        <f>IF(ISBLANK('ARAT - Data Entry'!BF83),"",'ARAT - Data Entry'!BF83)</f>
        <v/>
      </c>
      <c r="BG85" s="313" t="str">
        <f>IF(ISBLANK('ARAT - Data Entry'!BK83),"",'ARAT - Data Entry'!BK83)</f>
        <v/>
      </c>
      <c r="BH85" s="313" t="str">
        <f>IF(ISBLANK('ARAT - Data Entry'!BL83),"",'ARAT - Data Entry'!BL83)</f>
        <v/>
      </c>
      <c r="BI85" s="313" t="str">
        <f>IF(ISBLANK('ARAT - Data Entry'!BQ83),"",'ARAT - Data Entry'!BQ83)</f>
        <v/>
      </c>
      <c r="BJ85" s="313" t="str">
        <f>IF(ISBLANK('ARAT - Data Entry'!BR83),"",'ARAT - Data Entry'!BR83)</f>
        <v/>
      </c>
      <c r="BK85" s="313" t="str">
        <f>IF(ISBLANK('ARAT - Data Entry'!BW83),"",'ARAT - Data Entry'!BW83)</f>
        <v/>
      </c>
      <c r="BL85" s="313" t="str">
        <f>IF(ISBLANK('ARAT - Data Entry'!DB83),"",'ARAT - Data Entry'!DB83)</f>
        <v/>
      </c>
      <c r="BM85" s="296"/>
      <c r="BN85" s="290">
        <f>'ARAT - Data Entry'!P83</f>
        <v>0</v>
      </c>
      <c r="BO85" s="290">
        <f>'ARAT - Data Entry'!Q83</f>
        <v>0</v>
      </c>
      <c r="BP85" s="290">
        <f>'ARAT - Data Entry'!S83</f>
        <v>0</v>
      </c>
      <c r="BQ85" s="290">
        <f>'ARAT - Data Entry'!CG83</f>
        <v>0</v>
      </c>
      <c r="BR85" s="290">
        <f>'ARAT - Data Entry'!CU83</f>
        <v>0</v>
      </c>
      <c r="BS85" s="290">
        <f>'ARAT - Data Entry'!CY83</f>
        <v>0</v>
      </c>
      <c r="BT85" s="290">
        <f>'ARAT - Data Entry'!DA83</f>
        <v>0</v>
      </c>
      <c r="BU85" s="290">
        <f t="shared" si="33"/>
        <v>0</v>
      </c>
      <c r="BV85" s="288"/>
      <c r="BW85" s="290" t="str">
        <f>IF(ISBLANK('ARAT - Data Entry'!V83),"",'ARAT - Data Entry'!V83)</f>
        <v/>
      </c>
      <c r="BX85" s="290" t="str">
        <f>IF(ISBLANK('ARAT - Data Entry'!W83),"",'ARAT - Data Entry'!W83)</f>
        <v/>
      </c>
      <c r="BY85" s="290" t="str">
        <f>IF(ISBLANK('ARAT - Data Entry'!Y83),"",'ARAT - Data Entry'!Y83)</f>
        <v/>
      </c>
      <c r="BZ85" s="290" t="str">
        <f>IF(ISBLANK('ARAT - Data Entry'!Z83),"",'ARAT - Data Entry'!Z83)</f>
        <v/>
      </c>
      <c r="CA85" s="290" t="str">
        <f>IF(ISBLANK('ARAT - Data Entry'!AB83),"",'ARAT - Data Entry'!AB83)</f>
        <v/>
      </c>
      <c r="CB85" s="290" t="str">
        <f>IF(ISBLANK('ARAT - Data Entry'!AC83),"",'ARAT - Data Entry'!AC83)</f>
        <v/>
      </c>
      <c r="CC85" s="290" t="str">
        <f>IF(ISBLANK('ARAT - Data Entry'!AE83),"",'ARAT - Data Entry'!AE83)</f>
        <v/>
      </c>
      <c r="CD85" s="290" t="str">
        <f>IF(ISBLANK('ARAT - Data Entry'!AF83),"",'ARAT - Data Entry'!AF83)</f>
        <v/>
      </c>
      <c r="CE85" s="290" t="str">
        <f>IF(ISBLANK('ARAT - Data Entry'!AH83),"",'ARAT - Data Entry'!AH83)</f>
        <v/>
      </c>
      <c r="CF85" s="290" t="str">
        <f>IF(ISBLANK('ARAT - Data Entry'!AI83),"",'ARAT - Data Entry'!AI83)</f>
        <v/>
      </c>
      <c r="CG85" s="290" t="str">
        <f>IF(ISBLANK('ARAT - Data Entry'!AK83),"",'ARAT - Data Entry'!AK83)</f>
        <v/>
      </c>
      <c r="CH85" s="290" t="str">
        <f>IF(ISBLANK('ARAT - Data Entry'!AL83),"",'ARAT - Data Entry'!AL83)</f>
        <v/>
      </c>
      <c r="CI85" s="290" t="str">
        <f>IF(ISBLANK('ARAT - Data Entry'!AN83),"",'ARAT - Data Entry'!AN83)</f>
        <v/>
      </c>
      <c r="CJ85" s="290" t="str">
        <f>IF(ISBLANK('ARAT - Data Entry'!AO83),"",'ARAT - Data Entry'!AO83)</f>
        <v/>
      </c>
      <c r="CK85" s="290" t="str">
        <f>IF(ISBLANK('ARAT - Data Entry'!AQ83),"",'ARAT - Data Entry'!AQ83)</f>
        <v/>
      </c>
      <c r="CL85" s="290" t="str">
        <f>IF(ISBLANK('ARAT - Data Entry'!AR83),"",'ARAT - Data Entry'!AR83)</f>
        <v/>
      </c>
      <c r="CM85" s="290" t="str">
        <f>IF(ISBLANK('ARAT - Data Entry'!AT83),"",'ARAT - Data Entry'!AT83)</f>
        <v/>
      </c>
      <c r="CN85" s="290" t="str">
        <f>IF(ISBLANK('ARAT - Data Entry'!AU83),"",'ARAT - Data Entry'!AU83)</f>
        <v/>
      </c>
      <c r="CO85" s="290" t="str">
        <f>IF(ISBLANK('ARAT - Data Entry'!AW83),"",'ARAT - Data Entry'!AW83)</f>
        <v/>
      </c>
      <c r="CP85" s="290" t="str">
        <f>IF(ISBLANK('ARAT - Data Entry'!AX83),"",'ARAT - Data Entry'!AX83)</f>
        <v/>
      </c>
      <c r="CQ85" s="290" t="str">
        <f>IF(ISBLANK('ARAT - Data Entry'!AZ83),"",'ARAT - Data Entry'!AZ83)</f>
        <v/>
      </c>
      <c r="CR85" s="290" t="str">
        <f>IF(ISBLANK('ARAT - Data Entry'!BA83),"",'ARAT - Data Entry'!BA83)</f>
        <v/>
      </c>
      <c r="CS85" s="290" t="str">
        <f>IF(ISBLANK('ARAT - Data Entry'!BC83),"",'ARAT - Data Entry'!BC83)</f>
        <v/>
      </c>
      <c r="CT85" s="290" t="str">
        <f>IF(ISBLANK('ARAT - Data Entry'!BD83),"",'ARAT - Data Entry'!BD83)</f>
        <v/>
      </c>
      <c r="CU85" s="290" t="str">
        <f>IF(ISBLANK('ARAT - Data Entry'!BF83),"",'ARAT - Data Entry'!BF83)</f>
        <v/>
      </c>
      <c r="CV85" s="290" t="str">
        <f>IF(ISBLANK('ARAT - Data Entry'!BG83),"",'ARAT - Data Entry'!BG83)</f>
        <v/>
      </c>
      <c r="CW85" s="290" t="str">
        <f>IF(ISBLANK('ARAT - Data Entry'!BI83),"",'ARAT - Data Entry'!BI83)</f>
        <v/>
      </c>
      <c r="CX85" s="290" t="str">
        <f>IF(ISBLANK('ARAT - Data Entry'!BJ83),"",'ARAT - Data Entry'!BJ83)</f>
        <v/>
      </c>
      <c r="CY85" s="290" t="str">
        <f>IF(ISBLANK('ARAT - Data Entry'!BL83),"",'ARAT - Data Entry'!BL83)</f>
        <v/>
      </c>
      <c r="CZ85" s="290" t="str">
        <f>IF(ISBLANK('ARAT - Data Entry'!BM83),"",'ARAT - Data Entry'!BM83)</f>
        <v/>
      </c>
      <c r="DA85" s="290" t="str">
        <f>IF(ISBLANK('ARAT - Data Entry'!BO83),"",'ARAT - Data Entry'!BO83)</f>
        <v/>
      </c>
      <c r="DB85" s="290" t="str">
        <f>IF(ISBLANK('ARAT - Data Entry'!BP83),"",'ARAT - Data Entry'!BP83)</f>
        <v/>
      </c>
      <c r="DC85" s="290" t="str">
        <f>IF(ISBLANK('ARAT - Data Entry'!BR83),"",'ARAT - Data Entry'!BR83)</f>
        <v/>
      </c>
      <c r="DD85" s="290" t="str">
        <f>IF(ISBLANK('ARAT - Data Entry'!BS83),"",'ARAT - Data Entry'!BS83)</f>
        <v/>
      </c>
      <c r="DE85" s="290" t="str">
        <f>IF(ISBLANK('ARAT - Data Entry'!BU83),"",'ARAT - Data Entry'!BU83)</f>
        <v/>
      </c>
      <c r="DF85" s="290" t="str">
        <f>IF(ISBLANK('ARAT - Data Entry'!BV83),"",'ARAT - Data Entry'!BV83)</f>
        <v/>
      </c>
      <c r="DG85" s="290" t="str">
        <f>IF(ISBLANK('ARAT - Data Entry'!CZ83),"",'ARAT - Data Entry'!CZ83)</f>
        <v/>
      </c>
    </row>
    <row r="86" spans="1:111" x14ac:dyDescent="0.25">
      <c r="A86" s="312" t="str">
        <f>IF(ISBLANK('ARAT - Data Entry'!A84),"",'ARAT - Data Entry'!A84)</f>
        <v/>
      </c>
      <c r="B86" s="312" t="str">
        <f>IF(ISBLANK('ARAT - Data Entry'!C84),"",'ARAT - Data Entry'!C84)</f>
        <v/>
      </c>
      <c r="C86" s="357" t="str">
        <f>IF(ISBLANK('ARAT - Data Entry'!D84),"",'ARAT - Data Entry'!D84)</f>
        <v/>
      </c>
      <c r="D86" s="357" t="str">
        <f>IF(ISBLANK('ARAT - Data Entry'!E84),"",'ARAT - Data Entry'!E84)</f>
        <v/>
      </c>
      <c r="E86" s="357" t="str">
        <f>IF(ISBLANK('ARAT - Data Entry'!F84),"",'ARAT - Data Entry'!F84)</f>
        <v/>
      </c>
      <c r="F86" s="357" t="str">
        <f>IF(ISBLANK('ARAT - Data Entry'!G84),"",'ARAT - Data Entry'!G84)</f>
        <v/>
      </c>
      <c r="G86" s="357" t="str">
        <f>IF(ISBLANK('ARAT - Data Entry'!H84),"",'ARAT - Data Entry'!H84)</f>
        <v/>
      </c>
      <c r="H86" s="357" t="str">
        <f>IF(ISBLANK('ARAT - Data Entry'!I84),"",'ARAT - Data Entry'!I84)</f>
        <v/>
      </c>
      <c r="I86" s="357" t="str">
        <f>IF(ISBLANK('ARAT - Data Entry'!J84),"",'ARAT - Data Entry'!J84)</f>
        <v/>
      </c>
      <c r="J86" s="357" t="str">
        <f>IF(ISBLANK('ARAT - Data Entry'!K84),"",'ARAT - Data Entry'!K84)</f>
        <v/>
      </c>
      <c r="K86" s="312" t="str">
        <f>IF(ISBLANK('ARAT - Data Entry'!L84),"",'ARAT - Data Entry'!L84)</f>
        <v/>
      </c>
      <c r="L86" s="312" t="str">
        <f>IF(ISBLANK('ARAT - Data Entry'!M84),"",'ARAT - Data Entry'!M84)</f>
        <v/>
      </c>
      <c r="M86" s="312" t="str">
        <f>IF(ISBLANK('ARAT - Data Entry'!N84),"",'ARAT - Data Entry'!N84)</f>
        <v/>
      </c>
      <c r="N86" s="312" t="str">
        <f>IF(ISBLANK('ARAT - Data Entry'!R84),"",'ARAT - Data Entry'!R84)</f>
        <v/>
      </c>
      <c r="O86" s="312" t="str">
        <f>IF(ISBLANK('ARAT - Data Entry'!T84),"",'ARAT - Data Entry'!T84)</f>
        <v/>
      </c>
      <c r="P86" s="298"/>
      <c r="Q86" s="4" t="str">
        <f t="shared" si="26"/>
        <v>No Improved Water Point/System</v>
      </c>
      <c r="R86" s="4" t="str">
        <f t="shared" si="27"/>
        <v>No Improved Water Point/System</v>
      </c>
      <c r="S86" s="5" t="str">
        <f t="shared" si="28"/>
        <v>No Improved Water Point/System</v>
      </c>
      <c r="T86" s="4" t="str">
        <f t="shared" si="29"/>
        <v>New Construction Needed</v>
      </c>
      <c r="U86" s="15">
        <f t="shared" si="30"/>
        <v>0</v>
      </c>
      <c r="V86" s="284"/>
      <c r="W86" s="291" t="str">
        <f t="shared" si="20"/>
        <v>New Construction Needed</v>
      </c>
      <c r="X86" s="292" t="str">
        <f t="shared" si="31"/>
        <v xml:space="preserve"> </v>
      </c>
      <c r="Y86" s="292" t="str">
        <f t="shared" si="32"/>
        <v>Plan For Investment and Construction</v>
      </c>
      <c r="Z86" s="285"/>
      <c r="AA86" s="290" t="str">
        <f t="shared" si="21"/>
        <v xml:space="preserve"> </v>
      </c>
      <c r="AB86" s="290" t="str">
        <f t="shared" si="22"/>
        <v xml:space="preserve"> </v>
      </c>
      <c r="AC86" s="290" t="str">
        <f t="shared" si="23"/>
        <v xml:space="preserve"> </v>
      </c>
      <c r="AD86" s="290" t="str">
        <f t="shared" si="24"/>
        <v xml:space="preserve"> </v>
      </c>
      <c r="AE86" s="290" t="str">
        <f t="shared" si="25"/>
        <v xml:space="preserve"> </v>
      </c>
      <c r="AF86" s="290" t="str">
        <f>IF(CG86=1,'ARAT - Reference Sheet'!$C$11 -(A86-CH86)," ")</f>
        <v xml:space="preserve"> </v>
      </c>
      <c r="AG86" s="290" t="str">
        <f>IF(CI86=1,'ARAT - Reference Sheet'!$C$12-(A86-CJ86)," ")</f>
        <v xml:space="preserve"> </v>
      </c>
      <c r="AH86" s="290" t="str">
        <f>IF(CK86=1,'ARAT - Reference Sheet'!$C$13-(A86-CL86)," ")</f>
        <v xml:space="preserve"> </v>
      </c>
      <c r="AI86" s="290" t="str">
        <f>IF(CM86=1,'ARAT - Reference Sheet'!$C$14-(A86-CN86)," ")</f>
        <v xml:space="preserve"> </v>
      </c>
      <c r="AJ86" s="290" t="str">
        <f>IF(CO86=1,'ARAT - Reference Sheet'!$C$15-(A86-CP86)," ")</f>
        <v xml:space="preserve"> </v>
      </c>
      <c r="AK86" s="290" t="str">
        <f>IF(CQ86=1,'ARAT - Reference Sheet'!$C$16-(A86-CR86)," ")</f>
        <v xml:space="preserve"> </v>
      </c>
      <c r="AL86" s="290" t="str">
        <f>IF(CS86=1,'ARAT - Reference Sheet'!$C$17-(A86-CT86)," ")</f>
        <v xml:space="preserve"> </v>
      </c>
      <c r="AM86" s="290" t="str">
        <f>IF(CU86=1,'ARAT - Reference Sheet'!$C$18-(A86-CV86)," ")</f>
        <v xml:space="preserve"> </v>
      </c>
      <c r="AN86" s="290" t="str">
        <f>IF(CW86=1,'ARAT - Reference Sheet'!$C$19-(A86-CX86)," ")</f>
        <v xml:space="preserve"> </v>
      </c>
      <c r="AO86" s="290" t="str">
        <f>IF(CY86=1,'ARAT - Reference Sheet'!$C$20-(A86-CZ86)," ")</f>
        <v xml:space="preserve"> </v>
      </c>
      <c r="AP86" s="290" t="str">
        <f>IF(DA86=1,'ARAT - Reference Sheet'!$C$21-(A86-DB86)," ")</f>
        <v xml:space="preserve"> </v>
      </c>
      <c r="AQ86" s="290" t="str">
        <f>IF(DC86=1,'ARAT - Reference Sheet'!$C$22-(A86-DD86)," ")</f>
        <v xml:space="preserve"> </v>
      </c>
      <c r="AR86" s="290" t="str">
        <f>IF(DE86=1,'ARAT - Reference Sheet'!$C$23-(A86-DF86)," ")</f>
        <v xml:space="preserve"> </v>
      </c>
      <c r="AS86" s="288"/>
      <c r="AT86" s="313" t="str">
        <f>IF(ISBLANK('ARAT - Data Entry'!X84),"",'ARAT - Data Entry'!X84)</f>
        <v/>
      </c>
      <c r="AU86" s="313" t="str">
        <f>IF(ISBLANK('ARAT - Data Entry'!AA84),"",'ARAT - Data Entry'!AA84)</f>
        <v/>
      </c>
      <c r="AV86" s="313" t="str">
        <f>IF(ISBLANK('ARAT - Data Entry'!AD84),"",'ARAT - Data Entry'!AD84)</f>
        <v/>
      </c>
      <c r="AW86" s="313" t="str">
        <f>IF(ISBLANK('ARAT - Data Entry'!AG84),"",'ARAT - Data Entry'!AG84)</f>
        <v/>
      </c>
      <c r="AX86" s="313" t="str">
        <f>IF(ISBLANK('ARAT - Data Entry'!AJ84),"",'ARAT - Data Entry'!AJ84)</f>
        <v/>
      </c>
      <c r="AY86" s="313" t="str">
        <f>IF(ISBLANK('ARAT - Data Entry'!AM84),"",'ARAT - Data Entry'!AM84)</f>
        <v/>
      </c>
      <c r="AZ86" s="313" t="str">
        <f>IF(ISBLANK('ARAT - Data Entry'!AP84),"",'ARAT - Data Entry'!AP84)</f>
        <v/>
      </c>
      <c r="BA86" s="313" t="str">
        <f>IF(ISBLANK('ARAT - Data Entry'!AS84),"",'ARAT - Data Entry'!AS84)</f>
        <v/>
      </c>
      <c r="BB86" s="313" t="str">
        <f>IF(ISBLANK('ARAT - Data Entry'!AV84),"",'ARAT - Data Entry'!AV84)</f>
        <v/>
      </c>
      <c r="BC86" s="313" t="str">
        <f>IF(ISBLANK('ARAT - Data Entry'!AY84),"",'ARAT - Data Entry'!AY84)</f>
        <v/>
      </c>
      <c r="BD86" s="313" t="str">
        <f>IF(ISBLANK('ARAT - Data Entry'!BB84),"",'ARAT - Data Entry'!BB84)</f>
        <v/>
      </c>
      <c r="BE86" s="313" t="str">
        <f>IF(ISBLANK('ARAT - Data Entry'!BE84),"",'ARAT - Data Entry'!BE84)</f>
        <v/>
      </c>
      <c r="BF86" s="313" t="str">
        <f>IF(ISBLANK('ARAT - Data Entry'!BF84),"",'ARAT - Data Entry'!BF84)</f>
        <v/>
      </c>
      <c r="BG86" s="313" t="str">
        <f>IF(ISBLANK('ARAT - Data Entry'!BK84),"",'ARAT - Data Entry'!BK84)</f>
        <v/>
      </c>
      <c r="BH86" s="313" t="str">
        <f>IF(ISBLANK('ARAT - Data Entry'!BL84),"",'ARAT - Data Entry'!BL84)</f>
        <v/>
      </c>
      <c r="BI86" s="313" t="str">
        <f>IF(ISBLANK('ARAT - Data Entry'!BQ84),"",'ARAT - Data Entry'!BQ84)</f>
        <v/>
      </c>
      <c r="BJ86" s="313" t="str">
        <f>IF(ISBLANK('ARAT - Data Entry'!BR84),"",'ARAT - Data Entry'!BR84)</f>
        <v/>
      </c>
      <c r="BK86" s="313" t="str">
        <f>IF(ISBLANK('ARAT - Data Entry'!BW84),"",'ARAT - Data Entry'!BW84)</f>
        <v/>
      </c>
      <c r="BL86" s="313" t="str">
        <f>IF(ISBLANK('ARAT - Data Entry'!DB84),"",'ARAT - Data Entry'!DB84)</f>
        <v/>
      </c>
      <c r="BM86" s="296"/>
      <c r="BN86" s="290">
        <f>'ARAT - Data Entry'!P84</f>
        <v>0</v>
      </c>
      <c r="BO86" s="290">
        <f>'ARAT - Data Entry'!Q84</f>
        <v>0</v>
      </c>
      <c r="BP86" s="290">
        <f>'ARAT - Data Entry'!S84</f>
        <v>0</v>
      </c>
      <c r="BQ86" s="290">
        <f>'ARAT - Data Entry'!CG84</f>
        <v>0</v>
      </c>
      <c r="BR86" s="290">
        <f>'ARAT - Data Entry'!CU84</f>
        <v>0</v>
      </c>
      <c r="BS86" s="290">
        <f>'ARAT - Data Entry'!CY84</f>
        <v>0</v>
      </c>
      <c r="BT86" s="290">
        <f>'ARAT - Data Entry'!DA84</f>
        <v>0</v>
      </c>
      <c r="BU86" s="290">
        <f t="shared" si="33"/>
        <v>0</v>
      </c>
      <c r="BV86" s="288"/>
      <c r="BW86" s="290" t="str">
        <f>IF(ISBLANK('ARAT - Data Entry'!V84),"",'ARAT - Data Entry'!V84)</f>
        <v/>
      </c>
      <c r="BX86" s="290" t="str">
        <f>IF(ISBLANK('ARAT - Data Entry'!W84),"",'ARAT - Data Entry'!W84)</f>
        <v/>
      </c>
      <c r="BY86" s="290" t="str">
        <f>IF(ISBLANK('ARAT - Data Entry'!Y84),"",'ARAT - Data Entry'!Y84)</f>
        <v/>
      </c>
      <c r="BZ86" s="290" t="str">
        <f>IF(ISBLANK('ARAT - Data Entry'!Z84),"",'ARAT - Data Entry'!Z84)</f>
        <v/>
      </c>
      <c r="CA86" s="290" t="str">
        <f>IF(ISBLANK('ARAT - Data Entry'!AB84),"",'ARAT - Data Entry'!AB84)</f>
        <v/>
      </c>
      <c r="CB86" s="290" t="str">
        <f>IF(ISBLANK('ARAT - Data Entry'!AC84),"",'ARAT - Data Entry'!AC84)</f>
        <v/>
      </c>
      <c r="CC86" s="290" t="str">
        <f>IF(ISBLANK('ARAT - Data Entry'!AE84),"",'ARAT - Data Entry'!AE84)</f>
        <v/>
      </c>
      <c r="CD86" s="290" t="str">
        <f>IF(ISBLANK('ARAT - Data Entry'!AF84),"",'ARAT - Data Entry'!AF84)</f>
        <v/>
      </c>
      <c r="CE86" s="290" t="str">
        <f>IF(ISBLANK('ARAT - Data Entry'!AH84),"",'ARAT - Data Entry'!AH84)</f>
        <v/>
      </c>
      <c r="CF86" s="290" t="str">
        <f>IF(ISBLANK('ARAT - Data Entry'!AI84),"",'ARAT - Data Entry'!AI84)</f>
        <v/>
      </c>
      <c r="CG86" s="290" t="str">
        <f>IF(ISBLANK('ARAT - Data Entry'!AK84),"",'ARAT - Data Entry'!AK84)</f>
        <v/>
      </c>
      <c r="CH86" s="290" t="str">
        <f>IF(ISBLANK('ARAT - Data Entry'!AL84),"",'ARAT - Data Entry'!AL84)</f>
        <v/>
      </c>
      <c r="CI86" s="290" t="str">
        <f>IF(ISBLANK('ARAT - Data Entry'!AN84),"",'ARAT - Data Entry'!AN84)</f>
        <v/>
      </c>
      <c r="CJ86" s="290" t="str">
        <f>IF(ISBLANK('ARAT - Data Entry'!AO84),"",'ARAT - Data Entry'!AO84)</f>
        <v/>
      </c>
      <c r="CK86" s="290" t="str">
        <f>IF(ISBLANK('ARAT - Data Entry'!AQ84),"",'ARAT - Data Entry'!AQ84)</f>
        <v/>
      </c>
      <c r="CL86" s="290" t="str">
        <f>IF(ISBLANK('ARAT - Data Entry'!AR84),"",'ARAT - Data Entry'!AR84)</f>
        <v/>
      </c>
      <c r="CM86" s="290" t="str">
        <f>IF(ISBLANK('ARAT - Data Entry'!AT84),"",'ARAT - Data Entry'!AT84)</f>
        <v/>
      </c>
      <c r="CN86" s="290" t="str">
        <f>IF(ISBLANK('ARAT - Data Entry'!AU84),"",'ARAT - Data Entry'!AU84)</f>
        <v/>
      </c>
      <c r="CO86" s="290" t="str">
        <f>IF(ISBLANK('ARAT - Data Entry'!AW84),"",'ARAT - Data Entry'!AW84)</f>
        <v/>
      </c>
      <c r="CP86" s="290" t="str">
        <f>IF(ISBLANK('ARAT - Data Entry'!AX84),"",'ARAT - Data Entry'!AX84)</f>
        <v/>
      </c>
      <c r="CQ86" s="290" t="str">
        <f>IF(ISBLANK('ARAT - Data Entry'!AZ84),"",'ARAT - Data Entry'!AZ84)</f>
        <v/>
      </c>
      <c r="CR86" s="290" t="str">
        <f>IF(ISBLANK('ARAT - Data Entry'!BA84),"",'ARAT - Data Entry'!BA84)</f>
        <v/>
      </c>
      <c r="CS86" s="290" t="str">
        <f>IF(ISBLANK('ARAT - Data Entry'!BC84),"",'ARAT - Data Entry'!BC84)</f>
        <v/>
      </c>
      <c r="CT86" s="290" t="str">
        <f>IF(ISBLANK('ARAT - Data Entry'!BD84),"",'ARAT - Data Entry'!BD84)</f>
        <v/>
      </c>
      <c r="CU86" s="290" t="str">
        <f>IF(ISBLANK('ARAT - Data Entry'!BF84),"",'ARAT - Data Entry'!BF84)</f>
        <v/>
      </c>
      <c r="CV86" s="290" t="str">
        <f>IF(ISBLANK('ARAT - Data Entry'!BG84),"",'ARAT - Data Entry'!BG84)</f>
        <v/>
      </c>
      <c r="CW86" s="290" t="str">
        <f>IF(ISBLANK('ARAT - Data Entry'!BI84),"",'ARAT - Data Entry'!BI84)</f>
        <v/>
      </c>
      <c r="CX86" s="290" t="str">
        <f>IF(ISBLANK('ARAT - Data Entry'!BJ84),"",'ARAT - Data Entry'!BJ84)</f>
        <v/>
      </c>
      <c r="CY86" s="290" t="str">
        <f>IF(ISBLANK('ARAT - Data Entry'!BL84),"",'ARAT - Data Entry'!BL84)</f>
        <v/>
      </c>
      <c r="CZ86" s="290" t="str">
        <f>IF(ISBLANK('ARAT - Data Entry'!BM84),"",'ARAT - Data Entry'!BM84)</f>
        <v/>
      </c>
      <c r="DA86" s="290" t="str">
        <f>IF(ISBLANK('ARAT - Data Entry'!BO84),"",'ARAT - Data Entry'!BO84)</f>
        <v/>
      </c>
      <c r="DB86" s="290" t="str">
        <f>IF(ISBLANK('ARAT - Data Entry'!BP84),"",'ARAT - Data Entry'!BP84)</f>
        <v/>
      </c>
      <c r="DC86" s="290" t="str">
        <f>IF(ISBLANK('ARAT - Data Entry'!BR84),"",'ARAT - Data Entry'!BR84)</f>
        <v/>
      </c>
      <c r="DD86" s="290" t="str">
        <f>IF(ISBLANK('ARAT - Data Entry'!BS84),"",'ARAT - Data Entry'!BS84)</f>
        <v/>
      </c>
      <c r="DE86" s="290" t="str">
        <f>IF(ISBLANK('ARAT - Data Entry'!BU84),"",'ARAT - Data Entry'!BU84)</f>
        <v/>
      </c>
      <c r="DF86" s="290" t="str">
        <f>IF(ISBLANK('ARAT - Data Entry'!BV84),"",'ARAT - Data Entry'!BV84)</f>
        <v/>
      </c>
      <c r="DG86" s="290" t="str">
        <f>IF(ISBLANK('ARAT - Data Entry'!CZ84),"",'ARAT - Data Entry'!CZ84)</f>
        <v/>
      </c>
    </row>
    <row r="87" spans="1:111" x14ac:dyDescent="0.25">
      <c r="A87" s="312" t="str">
        <f>IF(ISBLANK('ARAT - Data Entry'!A85),"",'ARAT - Data Entry'!A85)</f>
        <v/>
      </c>
      <c r="B87" s="312" t="str">
        <f>IF(ISBLANK('ARAT - Data Entry'!C85),"",'ARAT - Data Entry'!C85)</f>
        <v/>
      </c>
      <c r="C87" s="357" t="str">
        <f>IF(ISBLANK('ARAT - Data Entry'!D85),"",'ARAT - Data Entry'!D85)</f>
        <v/>
      </c>
      <c r="D87" s="357" t="str">
        <f>IF(ISBLANK('ARAT - Data Entry'!E85),"",'ARAT - Data Entry'!E85)</f>
        <v/>
      </c>
      <c r="E87" s="357" t="str">
        <f>IF(ISBLANK('ARAT - Data Entry'!F85),"",'ARAT - Data Entry'!F85)</f>
        <v/>
      </c>
      <c r="F87" s="357" t="str">
        <f>IF(ISBLANK('ARAT - Data Entry'!G85),"",'ARAT - Data Entry'!G85)</f>
        <v/>
      </c>
      <c r="G87" s="357" t="str">
        <f>IF(ISBLANK('ARAT - Data Entry'!H85),"",'ARAT - Data Entry'!H85)</f>
        <v/>
      </c>
      <c r="H87" s="357" t="str">
        <f>IF(ISBLANK('ARAT - Data Entry'!I85),"",'ARAT - Data Entry'!I85)</f>
        <v/>
      </c>
      <c r="I87" s="357" t="str">
        <f>IF(ISBLANK('ARAT - Data Entry'!J85),"",'ARAT - Data Entry'!J85)</f>
        <v/>
      </c>
      <c r="J87" s="357" t="str">
        <f>IF(ISBLANK('ARAT - Data Entry'!K85),"",'ARAT - Data Entry'!K85)</f>
        <v/>
      </c>
      <c r="K87" s="312" t="str">
        <f>IF(ISBLANK('ARAT - Data Entry'!L85),"",'ARAT - Data Entry'!L85)</f>
        <v/>
      </c>
      <c r="L87" s="312" t="str">
        <f>IF(ISBLANK('ARAT - Data Entry'!M85),"",'ARAT - Data Entry'!M85)</f>
        <v/>
      </c>
      <c r="M87" s="312" t="str">
        <f>IF(ISBLANK('ARAT - Data Entry'!N85),"",'ARAT - Data Entry'!N85)</f>
        <v/>
      </c>
      <c r="N87" s="312" t="str">
        <f>IF(ISBLANK('ARAT - Data Entry'!R85),"",'ARAT - Data Entry'!R85)</f>
        <v/>
      </c>
      <c r="O87" s="312" t="str">
        <f>IF(ISBLANK('ARAT - Data Entry'!T85),"",'ARAT - Data Entry'!T85)</f>
        <v/>
      </c>
      <c r="P87" s="298"/>
      <c r="Q87" s="4" t="str">
        <f t="shared" si="26"/>
        <v>No Improved Water Point/System</v>
      </c>
      <c r="R87" s="4" t="str">
        <f t="shared" si="27"/>
        <v>No Improved Water Point/System</v>
      </c>
      <c r="S87" s="5" t="str">
        <f t="shared" si="28"/>
        <v>No Improved Water Point/System</v>
      </c>
      <c r="T87" s="4" t="str">
        <f t="shared" si="29"/>
        <v>New Construction Needed</v>
      </c>
      <c r="U87" s="15">
        <f t="shared" si="30"/>
        <v>0</v>
      </c>
      <c r="V87" s="284"/>
      <c r="W87" s="291" t="str">
        <f t="shared" si="20"/>
        <v>New Construction Needed</v>
      </c>
      <c r="X87" s="292" t="str">
        <f t="shared" si="31"/>
        <v xml:space="preserve"> </v>
      </c>
      <c r="Y87" s="292" t="str">
        <f t="shared" si="32"/>
        <v>Plan For Investment and Construction</v>
      </c>
      <c r="Z87" s="285"/>
      <c r="AA87" s="290" t="str">
        <f t="shared" si="21"/>
        <v xml:space="preserve"> </v>
      </c>
      <c r="AB87" s="290" t="str">
        <f t="shared" si="22"/>
        <v xml:space="preserve"> </v>
      </c>
      <c r="AC87" s="290" t="str">
        <f t="shared" si="23"/>
        <v xml:space="preserve"> </v>
      </c>
      <c r="AD87" s="290" t="str">
        <f t="shared" si="24"/>
        <v xml:space="preserve"> </v>
      </c>
      <c r="AE87" s="290" t="str">
        <f t="shared" si="25"/>
        <v xml:space="preserve"> </v>
      </c>
      <c r="AF87" s="290" t="str">
        <f>IF(CG87=1,'ARAT - Reference Sheet'!$C$11 -(A87-CH87)," ")</f>
        <v xml:space="preserve"> </v>
      </c>
      <c r="AG87" s="290" t="str">
        <f>IF(CI87=1,'ARAT - Reference Sheet'!$C$12-(A87-CJ87)," ")</f>
        <v xml:space="preserve"> </v>
      </c>
      <c r="AH87" s="290" t="str">
        <f>IF(CK87=1,'ARAT - Reference Sheet'!$C$13-(A87-CL87)," ")</f>
        <v xml:space="preserve"> </v>
      </c>
      <c r="AI87" s="290" t="str">
        <f>IF(CM87=1,'ARAT - Reference Sheet'!$C$14-(A87-CN87)," ")</f>
        <v xml:space="preserve"> </v>
      </c>
      <c r="AJ87" s="290" t="str">
        <f>IF(CO87=1,'ARAT - Reference Sheet'!$C$15-(A87-CP87)," ")</f>
        <v xml:space="preserve"> </v>
      </c>
      <c r="AK87" s="290" t="str">
        <f>IF(CQ87=1,'ARAT - Reference Sheet'!$C$16-(A87-CR87)," ")</f>
        <v xml:space="preserve"> </v>
      </c>
      <c r="AL87" s="290" t="str">
        <f>IF(CS87=1,'ARAT - Reference Sheet'!$C$17-(A87-CT87)," ")</f>
        <v xml:space="preserve"> </v>
      </c>
      <c r="AM87" s="290" t="str">
        <f>IF(CU87=1,'ARAT - Reference Sheet'!$C$18-(A87-CV87)," ")</f>
        <v xml:space="preserve"> </v>
      </c>
      <c r="AN87" s="290" t="str">
        <f>IF(CW87=1,'ARAT - Reference Sheet'!$C$19-(A87-CX87)," ")</f>
        <v xml:space="preserve"> </v>
      </c>
      <c r="AO87" s="290" t="str">
        <f>IF(CY87=1,'ARAT - Reference Sheet'!$C$20-(A87-CZ87)," ")</f>
        <v xml:space="preserve"> </v>
      </c>
      <c r="AP87" s="290" t="str">
        <f>IF(DA87=1,'ARAT - Reference Sheet'!$C$21-(A87-DB87)," ")</f>
        <v xml:space="preserve"> </v>
      </c>
      <c r="AQ87" s="290" t="str">
        <f>IF(DC87=1,'ARAT - Reference Sheet'!$C$22-(A87-DD87)," ")</f>
        <v xml:space="preserve"> </v>
      </c>
      <c r="AR87" s="290" t="str">
        <f>IF(DE87=1,'ARAT - Reference Sheet'!$C$23-(A87-DF87)," ")</f>
        <v xml:space="preserve"> </v>
      </c>
      <c r="AS87" s="288"/>
      <c r="AT87" s="313" t="str">
        <f>IF(ISBLANK('ARAT - Data Entry'!X85),"",'ARAT - Data Entry'!X85)</f>
        <v/>
      </c>
      <c r="AU87" s="313" t="str">
        <f>IF(ISBLANK('ARAT - Data Entry'!AA85),"",'ARAT - Data Entry'!AA85)</f>
        <v/>
      </c>
      <c r="AV87" s="313" t="str">
        <f>IF(ISBLANK('ARAT - Data Entry'!AD85),"",'ARAT - Data Entry'!AD85)</f>
        <v/>
      </c>
      <c r="AW87" s="313" t="str">
        <f>IF(ISBLANK('ARAT - Data Entry'!AG85),"",'ARAT - Data Entry'!AG85)</f>
        <v/>
      </c>
      <c r="AX87" s="313" t="str">
        <f>IF(ISBLANK('ARAT - Data Entry'!AJ85),"",'ARAT - Data Entry'!AJ85)</f>
        <v/>
      </c>
      <c r="AY87" s="313" t="str">
        <f>IF(ISBLANK('ARAT - Data Entry'!AM85),"",'ARAT - Data Entry'!AM85)</f>
        <v/>
      </c>
      <c r="AZ87" s="313" t="str">
        <f>IF(ISBLANK('ARAT - Data Entry'!AP85),"",'ARAT - Data Entry'!AP85)</f>
        <v/>
      </c>
      <c r="BA87" s="313" t="str">
        <f>IF(ISBLANK('ARAT - Data Entry'!AS85),"",'ARAT - Data Entry'!AS85)</f>
        <v/>
      </c>
      <c r="BB87" s="313" t="str">
        <f>IF(ISBLANK('ARAT - Data Entry'!AV85),"",'ARAT - Data Entry'!AV85)</f>
        <v/>
      </c>
      <c r="BC87" s="313" t="str">
        <f>IF(ISBLANK('ARAT - Data Entry'!AY85),"",'ARAT - Data Entry'!AY85)</f>
        <v/>
      </c>
      <c r="BD87" s="313" t="str">
        <f>IF(ISBLANK('ARAT - Data Entry'!BB85),"",'ARAT - Data Entry'!BB85)</f>
        <v/>
      </c>
      <c r="BE87" s="313" t="str">
        <f>IF(ISBLANK('ARAT - Data Entry'!BE85),"",'ARAT - Data Entry'!BE85)</f>
        <v/>
      </c>
      <c r="BF87" s="313" t="str">
        <f>IF(ISBLANK('ARAT - Data Entry'!BF85),"",'ARAT - Data Entry'!BF85)</f>
        <v/>
      </c>
      <c r="BG87" s="313" t="str">
        <f>IF(ISBLANK('ARAT - Data Entry'!BK85),"",'ARAT - Data Entry'!BK85)</f>
        <v/>
      </c>
      <c r="BH87" s="313" t="str">
        <f>IF(ISBLANK('ARAT - Data Entry'!BL85),"",'ARAT - Data Entry'!BL85)</f>
        <v/>
      </c>
      <c r="BI87" s="313" t="str">
        <f>IF(ISBLANK('ARAT - Data Entry'!BQ85),"",'ARAT - Data Entry'!BQ85)</f>
        <v/>
      </c>
      <c r="BJ87" s="313" t="str">
        <f>IF(ISBLANK('ARAT - Data Entry'!BR85),"",'ARAT - Data Entry'!BR85)</f>
        <v/>
      </c>
      <c r="BK87" s="313" t="str">
        <f>IF(ISBLANK('ARAT - Data Entry'!BW85),"",'ARAT - Data Entry'!BW85)</f>
        <v/>
      </c>
      <c r="BL87" s="313" t="str">
        <f>IF(ISBLANK('ARAT - Data Entry'!DB85),"",'ARAT - Data Entry'!DB85)</f>
        <v/>
      </c>
      <c r="BM87" s="296"/>
      <c r="BN87" s="290">
        <f>'ARAT - Data Entry'!P85</f>
        <v>0</v>
      </c>
      <c r="BO87" s="290">
        <f>'ARAT - Data Entry'!Q85</f>
        <v>0</v>
      </c>
      <c r="BP87" s="290">
        <f>'ARAT - Data Entry'!S85</f>
        <v>0</v>
      </c>
      <c r="BQ87" s="290">
        <f>'ARAT - Data Entry'!CG85</f>
        <v>0</v>
      </c>
      <c r="BR87" s="290">
        <f>'ARAT - Data Entry'!CU85</f>
        <v>0</v>
      </c>
      <c r="BS87" s="290">
        <f>'ARAT - Data Entry'!CY85</f>
        <v>0</v>
      </c>
      <c r="BT87" s="290">
        <f>'ARAT - Data Entry'!DA85</f>
        <v>0</v>
      </c>
      <c r="BU87" s="290">
        <f t="shared" si="33"/>
        <v>0</v>
      </c>
      <c r="BV87" s="288"/>
      <c r="BW87" s="290" t="str">
        <f>IF(ISBLANK('ARAT - Data Entry'!V85),"",'ARAT - Data Entry'!V85)</f>
        <v/>
      </c>
      <c r="BX87" s="290" t="str">
        <f>IF(ISBLANK('ARAT - Data Entry'!W85),"",'ARAT - Data Entry'!W85)</f>
        <v/>
      </c>
      <c r="BY87" s="290" t="str">
        <f>IF(ISBLANK('ARAT - Data Entry'!Y85),"",'ARAT - Data Entry'!Y85)</f>
        <v/>
      </c>
      <c r="BZ87" s="290" t="str">
        <f>IF(ISBLANK('ARAT - Data Entry'!Z85),"",'ARAT - Data Entry'!Z85)</f>
        <v/>
      </c>
      <c r="CA87" s="290" t="str">
        <f>IF(ISBLANK('ARAT - Data Entry'!AB85),"",'ARAT - Data Entry'!AB85)</f>
        <v/>
      </c>
      <c r="CB87" s="290" t="str">
        <f>IF(ISBLANK('ARAT - Data Entry'!AC85),"",'ARAT - Data Entry'!AC85)</f>
        <v/>
      </c>
      <c r="CC87" s="290" t="str">
        <f>IF(ISBLANK('ARAT - Data Entry'!AE85),"",'ARAT - Data Entry'!AE85)</f>
        <v/>
      </c>
      <c r="CD87" s="290" t="str">
        <f>IF(ISBLANK('ARAT - Data Entry'!AF85),"",'ARAT - Data Entry'!AF85)</f>
        <v/>
      </c>
      <c r="CE87" s="290" t="str">
        <f>IF(ISBLANK('ARAT - Data Entry'!AH85),"",'ARAT - Data Entry'!AH85)</f>
        <v/>
      </c>
      <c r="CF87" s="290" t="str">
        <f>IF(ISBLANK('ARAT - Data Entry'!AI85),"",'ARAT - Data Entry'!AI85)</f>
        <v/>
      </c>
      <c r="CG87" s="290" t="str">
        <f>IF(ISBLANK('ARAT - Data Entry'!AK85),"",'ARAT - Data Entry'!AK85)</f>
        <v/>
      </c>
      <c r="CH87" s="290" t="str">
        <f>IF(ISBLANK('ARAT - Data Entry'!AL85),"",'ARAT - Data Entry'!AL85)</f>
        <v/>
      </c>
      <c r="CI87" s="290" t="str">
        <f>IF(ISBLANK('ARAT - Data Entry'!AN85),"",'ARAT - Data Entry'!AN85)</f>
        <v/>
      </c>
      <c r="CJ87" s="290" t="str">
        <f>IF(ISBLANK('ARAT - Data Entry'!AO85),"",'ARAT - Data Entry'!AO85)</f>
        <v/>
      </c>
      <c r="CK87" s="290" t="str">
        <f>IF(ISBLANK('ARAT - Data Entry'!AQ85),"",'ARAT - Data Entry'!AQ85)</f>
        <v/>
      </c>
      <c r="CL87" s="290" t="str">
        <f>IF(ISBLANK('ARAT - Data Entry'!AR85),"",'ARAT - Data Entry'!AR85)</f>
        <v/>
      </c>
      <c r="CM87" s="290" t="str">
        <f>IF(ISBLANK('ARAT - Data Entry'!AT85),"",'ARAT - Data Entry'!AT85)</f>
        <v/>
      </c>
      <c r="CN87" s="290" t="str">
        <f>IF(ISBLANK('ARAT - Data Entry'!AU85),"",'ARAT - Data Entry'!AU85)</f>
        <v/>
      </c>
      <c r="CO87" s="290" t="str">
        <f>IF(ISBLANK('ARAT - Data Entry'!AW85),"",'ARAT - Data Entry'!AW85)</f>
        <v/>
      </c>
      <c r="CP87" s="290" t="str">
        <f>IF(ISBLANK('ARAT - Data Entry'!AX85),"",'ARAT - Data Entry'!AX85)</f>
        <v/>
      </c>
      <c r="CQ87" s="290" t="str">
        <f>IF(ISBLANK('ARAT - Data Entry'!AZ85),"",'ARAT - Data Entry'!AZ85)</f>
        <v/>
      </c>
      <c r="CR87" s="290" t="str">
        <f>IF(ISBLANK('ARAT - Data Entry'!BA85),"",'ARAT - Data Entry'!BA85)</f>
        <v/>
      </c>
      <c r="CS87" s="290" t="str">
        <f>IF(ISBLANK('ARAT - Data Entry'!BC85),"",'ARAT - Data Entry'!BC85)</f>
        <v/>
      </c>
      <c r="CT87" s="290" t="str">
        <f>IF(ISBLANK('ARAT - Data Entry'!BD85),"",'ARAT - Data Entry'!BD85)</f>
        <v/>
      </c>
      <c r="CU87" s="290" t="str">
        <f>IF(ISBLANK('ARAT - Data Entry'!BF85),"",'ARAT - Data Entry'!BF85)</f>
        <v/>
      </c>
      <c r="CV87" s="290" t="str">
        <f>IF(ISBLANK('ARAT - Data Entry'!BG85),"",'ARAT - Data Entry'!BG85)</f>
        <v/>
      </c>
      <c r="CW87" s="290" t="str">
        <f>IF(ISBLANK('ARAT - Data Entry'!BI85),"",'ARAT - Data Entry'!BI85)</f>
        <v/>
      </c>
      <c r="CX87" s="290" t="str">
        <f>IF(ISBLANK('ARAT - Data Entry'!BJ85),"",'ARAT - Data Entry'!BJ85)</f>
        <v/>
      </c>
      <c r="CY87" s="290" t="str">
        <f>IF(ISBLANK('ARAT - Data Entry'!BL85),"",'ARAT - Data Entry'!BL85)</f>
        <v/>
      </c>
      <c r="CZ87" s="290" t="str">
        <f>IF(ISBLANK('ARAT - Data Entry'!BM85),"",'ARAT - Data Entry'!BM85)</f>
        <v/>
      </c>
      <c r="DA87" s="290" t="str">
        <f>IF(ISBLANK('ARAT - Data Entry'!BO85),"",'ARAT - Data Entry'!BO85)</f>
        <v/>
      </c>
      <c r="DB87" s="290" t="str">
        <f>IF(ISBLANK('ARAT - Data Entry'!BP85),"",'ARAT - Data Entry'!BP85)</f>
        <v/>
      </c>
      <c r="DC87" s="290" t="str">
        <f>IF(ISBLANK('ARAT - Data Entry'!BR85),"",'ARAT - Data Entry'!BR85)</f>
        <v/>
      </c>
      <c r="DD87" s="290" t="str">
        <f>IF(ISBLANK('ARAT - Data Entry'!BS85),"",'ARAT - Data Entry'!BS85)</f>
        <v/>
      </c>
      <c r="DE87" s="290" t="str">
        <f>IF(ISBLANK('ARAT - Data Entry'!BU85),"",'ARAT - Data Entry'!BU85)</f>
        <v/>
      </c>
      <c r="DF87" s="290" t="str">
        <f>IF(ISBLANK('ARAT - Data Entry'!BV85),"",'ARAT - Data Entry'!BV85)</f>
        <v/>
      </c>
      <c r="DG87" s="290" t="str">
        <f>IF(ISBLANK('ARAT - Data Entry'!CZ85),"",'ARAT - Data Entry'!CZ85)</f>
        <v/>
      </c>
    </row>
    <row r="88" spans="1:111" x14ac:dyDescent="0.25">
      <c r="A88" s="312" t="str">
        <f>IF(ISBLANK('ARAT - Data Entry'!A86),"",'ARAT - Data Entry'!A86)</f>
        <v/>
      </c>
      <c r="B88" s="312" t="str">
        <f>IF(ISBLANK('ARAT - Data Entry'!C86),"",'ARAT - Data Entry'!C86)</f>
        <v/>
      </c>
      <c r="C88" s="357" t="str">
        <f>IF(ISBLANK('ARAT - Data Entry'!D86),"",'ARAT - Data Entry'!D86)</f>
        <v/>
      </c>
      <c r="D88" s="357" t="str">
        <f>IF(ISBLANK('ARAT - Data Entry'!E86),"",'ARAT - Data Entry'!E86)</f>
        <v/>
      </c>
      <c r="E88" s="357" t="str">
        <f>IF(ISBLANK('ARAT - Data Entry'!F86),"",'ARAT - Data Entry'!F86)</f>
        <v/>
      </c>
      <c r="F88" s="357" t="str">
        <f>IF(ISBLANK('ARAT - Data Entry'!G86),"",'ARAT - Data Entry'!G86)</f>
        <v/>
      </c>
      <c r="G88" s="357" t="str">
        <f>IF(ISBLANK('ARAT - Data Entry'!H86),"",'ARAT - Data Entry'!H86)</f>
        <v/>
      </c>
      <c r="H88" s="357" t="str">
        <f>IF(ISBLANK('ARAT - Data Entry'!I86),"",'ARAT - Data Entry'!I86)</f>
        <v/>
      </c>
      <c r="I88" s="357" t="str">
        <f>IF(ISBLANK('ARAT - Data Entry'!J86),"",'ARAT - Data Entry'!J86)</f>
        <v/>
      </c>
      <c r="J88" s="357" t="str">
        <f>IF(ISBLANK('ARAT - Data Entry'!K86),"",'ARAT - Data Entry'!K86)</f>
        <v/>
      </c>
      <c r="K88" s="312" t="str">
        <f>IF(ISBLANK('ARAT - Data Entry'!L86),"",'ARAT - Data Entry'!L86)</f>
        <v/>
      </c>
      <c r="L88" s="312" t="str">
        <f>IF(ISBLANK('ARAT - Data Entry'!M86),"",'ARAT - Data Entry'!M86)</f>
        <v/>
      </c>
      <c r="M88" s="312" t="str">
        <f>IF(ISBLANK('ARAT - Data Entry'!N86),"",'ARAT - Data Entry'!N86)</f>
        <v/>
      </c>
      <c r="N88" s="312" t="str">
        <f>IF(ISBLANK('ARAT - Data Entry'!R86),"",'ARAT - Data Entry'!R86)</f>
        <v/>
      </c>
      <c r="O88" s="312" t="str">
        <f>IF(ISBLANK('ARAT - Data Entry'!T86),"",'ARAT - Data Entry'!T86)</f>
        <v/>
      </c>
      <c r="P88" s="298"/>
      <c r="Q88" s="4" t="str">
        <f t="shared" si="26"/>
        <v>No Improved Water Point/System</v>
      </c>
      <c r="R88" s="4" t="str">
        <f t="shared" si="27"/>
        <v>No Improved Water Point/System</v>
      </c>
      <c r="S88" s="5" t="str">
        <f t="shared" si="28"/>
        <v>No Improved Water Point/System</v>
      </c>
      <c r="T88" s="4" t="str">
        <f t="shared" si="29"/>
        <v>New Construction Needed</v>
      </c>
      <c r="U88" s="15">
        <f t="shared" si="30"/>
        <v>0</v>
      </c>
      <c r="V88" s="284"/>
      <c r="W88" s="291" t="str">
        <f t="shared" si="20"/>
        <v>New Construction Needed</v>
      </c>
      <c r="X88" s="292" t="str">
        <f t="shared" si="31"/>
        <v xml:space="preserve"> </v>
      </c>
      <c r="Y88" s="292" t="str">
        <f t="shared" si="32"/>
        <v>Plan For Investment and Construction</v>
      </c>
      <c r="Z88" s="285"/>
      <c r="AA88" s="290" t="str">
        <f t="shared" si="21"/>
        <v xml:space="preserve"> </v>
      </c>
      <c r="AB88" s="290" t="str">
        <f t="shared" si="22"/>
        <v xml:space="preserve"> </v>
      </c>
      <c r="AC88" s="290" t="str">
        <f t="shared" si="23"/>
        <v xml:space="preserve"> </v>
      </c>
      <c r="AD88" s="290" t="str">
        <f t="shared" si="24"/>
        <v xml:space="preserve"> </v>
      </c>
      <c r="AE88" s="290" t="str">
        <f t="shared" si="25"/>
        <v xml:space="preserve"> </v>
      </c>
      <c r="AF88" s="290" t="str">
        <f>IF(CG88=1,'ARAT - Reference Sheet'!$C$11 -(A88-CH88)," ")</f>
        <v xml:space="preserve"> </v>
      </c>
      <c r="AG88" s="290" t="str">
        <f>IF(CI88=1,'ARAT - Reference Sheet'!$C$12-(A88-CJ88)," ")</f>
        <v xml:space="preserve"> </v>
      </c>
      <c r="AH88" s="290" t="str">
        <f>IF(CK88=1,'ARAT - Reference Sheet'!$C$13-(A88-CL88)," ")</f>
        <v xml:space="preserve"> </v>
      </c>
      <c r="AI88" s="290" t="str">
        <f>IF(CM88=1,'ARAT - Reference Sheet'!$C$14-(A88-CN88)," ")</f>
        <v xml:space="preserve"> </v>
      </c>
      <c r="AJ88" s="290" t="str">
        <f>IF(CO88=1,'ARAT - Reference Sheet'!$C$15-(A88-CP88)," ")</f>
        <v xml:space="preserve"> </v>
      </c>
      <c r="AK88" s="290" t="str">
        <f>IF(CQ88=1,'ARAT - Reference Sheet'!$C$16-(A88-CR88)," ")</f>
        <v xml:space="preserve"> </v>
      </c>
      <c r="AL88" s="290" t="str">
        <f>IF(CS88=1,'ARAT - Reference Sheet'!$C$17-(A88-CT88)," ")</f>
        <v xml:space="preserve"> </v>
      </c>
      <c r="AM88" s="290" t="str">
        <f>IF(CU88=1,'ARAT - Reference Sheet'!$C$18-(A88-CV88)," ")</f>
        <v xml:space="preserve"> </v>
      </c>
      <c r="AN88" s="290" t="str">
        <f>IF(CW88=1,'ARAT - Reference Sheet'!$C$19-(A88-CX88)," ")</f>
        <v xml:space="preserve"> </v>
      </c>
      <c r="AO88" s="290" t="str">
        <f>IF(CY88=1,'ARAT - Reference Sheet'!$C$20-(A88-CZ88)," ")</f>
        <v xml:space="preserve"> </v>
      </c>
      <c r="AP88" s="290" t="str">
        <f>IF(DA88=1,'ARAT - Reference Sheet'!$C$21-(A88-DB88)," ")</f>
        <v xml:space="preserve"> </v>
      </c>
      <c r="AQ88" s="290" t="str">
        <f>IF(DC88=1,'ARAT - Reference Sheet'!$C$22-(A88-DD88)," ")</f>
        <v xml:space="preserve"> </v>
      </c>
      <c r="AR88" s="290" t="str">
        <f>IF(DE88=1,'ARAT - Reference Sheet'!$C$23-(A88-DF88)," ")</f>
        <v xml:space="preserve"> </v>
      </c>
      <c r="AS88" s="288"/>
      <c r="AT88" s="313" t="str">
        <f>IF(ISBLANK('ARAT - Data Entry'!X86),"",'ARAT - Data Entry'!X86)</f>
        <v/>
      </c>
      <c r="AU88" s="313" t="str">
        <f>IF(ISBLANK('ARAT - Data Entry'!AA86),"",'ARAT - Data Entry'!AA86)</f>
        <v/>
      </c>
      <c r="AV88" s="313" t="str">
        <f>IF(ISBLANK('ARAT - Data Entry'!AD86),"",'ARAT - Data Entry'!AD86)</f>
        <v/>
      </c>
      <c r="AW88" s="313" t="str">
        <f>IF(ISBLANK('ARAT - Data Entry'!AG86),"",'ARAT - Data Entry'!AG86)</f>
        <v/>
      </c>
      <c r="AX88" s="313" t="str">
        <f>IF(ISBLANK('ARAT - Data Entry'!AJ86),"",'ARAT - Data Entry'!AJ86)</f>
        <v/>
      </c>
      <c r="AY88" s="313" t="str">
        <f>IF(ISBLANK('ARAT - Data Entry'!AM86),"",'ARAT - Data Entry'!AM86)</f>
        <v/>
      </c>
      <c r="AZ88" s="313" t="str">
        <f>IF(ISBLANK('ARAT - Data Entry'!AP86),"",'ARAT - Data Entry'!AP86)</f>
        <v/>
      </c>
      <c r="BA88" s="313" t="str">
        <f>IF(ISBLANK('ARAT - Data Entry'!AS86),"",'ARAT - Data Entry'!AS86)</f>
        <v/>
      </c>
      <c r="BB88" s="313" t="str">
        <f>IF(ISBLANK('ARAT - Data Entry'!AV86),"",'ARAT - Data Entry'!AV86)</f>
        <v/>
      </c>
      <c r="BC88" s="313" t="str">
        <f>IF(ISBLANK('ARAT - Data Entry'!AY86),"",'ARAT - Data Entry'!AY86)</f>
        <v/>
      </c>
      <c r="BD88" s="313" t="str">
        <f>IF(ISBLANK('ARAT - Data Entry'!BB86),"",'ARAT - Data Entry'!BB86)</f>
        <v/>
      </c>
      <c r="BE88" s="313" t="str">
        <f>IF(ISBLANK('ARAT - Data Entry'!BE86),"",'ARAT - Data Entry'!BE86)</f>
        <v/>
      </c>
      <c r="BF88" s="313" t="str">
        <f>IF(ISBLANK('ARAT - Data Entry'!BF86),"",'ARAT - Data Entry'!BF86)</f>
        <v/>
      </c>
      <c r="BG88" s="313" t="str">
        <f>IF(ISBLANK('ARAT - Data Entry'!BK86),"",'ARAT - Data Entry'!BK86)</f>
        <v/>
      </c>
      <c r="BH88" s="313" t="str">
        <f>IF(ISBLANK('ARAT - Data Entry'!BL86),"",'ARAT - Data Entry'!BL86)</f>
        <v/>
      </c>
      <c r="BI88" s="313" t="str">
        <f>IF(ISBLANK('ARAT - Data Entry'!BQ86),"",'ARAT - Data Entry'!BQ86)</f>
        <v/>
      </c>
      <c r="BJ88" s="313" t="str">
        <f>IF(ISBLANK('ARAT - Data Entry'!BR86),"",'ARAT - Data Entry'!BR86)</f>
        <v/>
      </c>
      <c r="BK88" s="313" t="str">
        <f>IF(ISBLANK('ARAT - Data Entry'!BW86),"",'ARAT - Data Entry'!BW86)</f>
        <v/>
      </c>
      <c r="BL88" s="313" t="str">
        <f>IF(ISBLANK('ARAT - Data Entry'!DB86),"",'ARAT - Data Entry'!DB86)</f>
        <v/>
      </c>
      <c r="BM88" s="296"/>
      <c r="BN88" s="290">
        <f>'ARAT - Data Entry'!P86</f>
        <v>0</v>
      </c>
      <c r="BO88" s="290">
        <f>'ARAT - Data Entry'!Q86</f>
        <v>0</v>
      </c>
      <c r="BP88" s="290">
        <f>'ARAT - Data Entry'!S86</f>
        <v>0</v>
      </c>
      <c r="BQ88" s="290">
        <f>'ARAT - Data Entry'!CG86</f>
        <v>0</v>
      </c>
      <c r="BR88" s="290">
        <f>'ARAT - Data Entry'!CU86</f>
        <v>0</v>
      </c>
      <c r="BS88" s="290">
        <f>'ARAT - Data Entry'!CY86</f>
        <v>0</v>
      </c>
      <c r="BT88" s="290">
        <f>'ARAT - Data Entry'!DA86</f>
        <v>0</v>
      </c>
      <c r="BU88" s="290">
        <f t="shared" si="33"/>
        <v>0</v>
      </c>
      <c r="BV88" s="288"/>
      <c r="BW88" s="290" t="str">
        <f>IF(ISBLANK('ARAT - Data Entry'!V86),"",'ARAT - Data Entry'!V86)</f>
        <v/>
      </c>
      <c r="BX88" s="290" t="str">
        <f>IF(ISBLANK('ARAT - Data Entry'!W86),"",'ARAT - Data Entry'!W86)</f>
        <v/>
      </c>
      <c r="BY88" s="290" t="str">
        <f>IF(ISBLANK('ARAT - Data Entry'!Y86),"",'ARAT - Data Entry'!Y86)</f>
        <v/>
      </c>
      <c r="BZ88" s="290" t="str">
        <f>IF(ISBLANK('ARAT - Data Entry'!Z86),"",'ARAT - Data Entry'!Z86)</f>
        <v/>
      </c>
      <c r="CA88" s="290" t="str">
        <f>IF(ISBLANK('ARAT - Data Entry'!AB86),"",'ARAT - Data Entry'!AB86)</f>
        <v/>
      </c>
      <c r="CB88" s="290" t="str">
        <f>IF(ISBLANK('ARAT - Data Entry'!AC86),"",'ARAT - Data Entry'!AC86)</f>
        <v/>
      </c>
      <c r="CC88" s="290" t="str">
        <f>IF(ISBLANK('ARAT - Data Entry'!AE86),"",'ARAT - Data Entry'!AE86)</f>
        <v/>
      </c>
      <c r="CD88" s="290" t="str">
        <f>IF(ISBLANK('ARAT - Data Entry'!AF86),"",'ARAT - Data Entry'!AF86)</f>
        <v/>
      </c>
      <c r="CE88" s="290" t="str">
        <f>IF(ISBLANK('ARAT - Data Entry'!AH86),"",'ARAT - Data Entry'!AH86)</f>
        <v/>
      </c>
      <c r="CF88" s="290" t="str">
        <f>IF(ISBLANK('ARAT - Data Entry'!AI86),"",'ARAT - Data Entry'!AI86)</f>
        <v/>
      </c>
      <c r="CG88" s="290" t="str">
        <f>IF(ISBLANK('ARAT - Data Entry'!AK86),"",'ARAT - Data Entry'!AK86)</f>
        <v/>
      </c>
      <c r="CH88" s="290" t="str">
        <f>IF(ISBLANK('ARAT - Data Entry'!AL86),"",'ARAT - Data Entry'!AL86)</f>
        <v/>
      </c>
      <c r="CI88" s="290" t="str">
        <f>IF(ISBLANK('ARAT - Data Entry'!AN86),"",'ARAT - Data Entry'!AN86)</f>
        <v/>
      </c>
      <c r="CJ88" s="290" t="str">
        <f>IF(ISBLANK('ARAT - Data Entry'!AO86),"",'ARAT - Data Entry'!AO86)</f>
        <v/>
      </c>
      <c r="CK88" s="290" t="str">
        <f>IF(ISBLANK('ARAT - Data Entry'!AQ86),"",'ARAT - Data Entry'!AQ86)</f>
        <v/>
      </c>
      <c r="CL88" s="290" t="str">
        <f>IF(ISBLANK('ARAT - Data Entry'!AR86),"",'ARAT - Data Entry'!AR86)</f>
        <v/>
      </c>
      <c r="CM88" s="290" t="str">
        <f>IF(ISBLANK('ARAT - Data Entry'!AT86),"",'ARAT - Data Entry'!AT86)</f>
        <v/>
      </c>
      <c r="CN88" s="290" t="str">
        <f>IF(ISBLANK('ARAT - Data Entry'!AU86),"",'ARAT - Data Entry'!AU86)</f>
        <v/>
      </c>
      <c r="CO88" s="290" t="str">
        <f>IF(ISBLANK('ARAT - Data Entry'!AW86),"",'ARAT - Data Entry'!AW86)</f>
        <v/>
      </c>
      <c r="CP88" s="290" t="str">
        <f>IF(ISBLANK('ARAT - Data Entry'!AX86),"",'ARAT - Data Entry'!AX86)</f>
        <v/>
      </c>
      <c r="CQ88" s="290" t="str">
        <f>IF(ISBLANK('ARAT - Data Entry'!AZ86),"",'ARAT - Data Entry'!AZ86)</f>
        <v/>
      </c>
      <c r="CR88" s="290" t="str">
        <f>IF(ISBLANK('ARAT - Data Entry'!BA86),"",'ARAT - Data Entry'!BA86)</f>
        <v/>
      </c>
      <c r="CS88" s="290" t="str">
        <f>IF(ISBLANK('ARAT - Data Entry'!BC86),"",'ARAT - Data Entry'!BC86)</f>
        <v/>
      </c>
      <c r="CT88" s="290" t="str">
        <f>IF(ISBLANK('ARAT - Data Entry'!BD86),"",'ARAT - Data Entry'!BD86)</f>
        <v/>
      </c>
      <c r="CU88" s="290" t="str">
        <f>IF(ISBLANK('ARAT - Data Entry'!BF86),"",'ARAT - Data Entry'!BF86)</f>
        <v/>
      </c>
      <c r="CV88" s="290" t="str">
        <f>IF(ISBLANK('ARAT - Data Entry'!BG86),"",'ARAT - Data Entry'!BG86)</f>
        <v/>
      </c>
      <c r="CW88" s="290" t="str">
        <f>IF(ISBLANK('ARAT - Data Entry'!BI86),"",'ARAT - Data Entry'!BI86)</f>
        <v/>
      </c>
      <c r="CX88" s="290" t="str">
        <f>IF(ISBLANK('ARAT - Data Entry'!BJ86),"",'ARAT - Data Entry'!BJ86)</f>
        <v/>
      </c>
      <c r="CY88" s="290" t="str">
        <f>IF(ISBLANK('ARAT - Data Entry'!BL86),"",'ARAT - Data Entry'!BL86)</f>
        <v/>
      </c>
      <c r="CZ88" s="290" t="str">
        <f>IF(ISBLANK('ARAT - Data Entry'!BM86),"",'ARAT - Data Entry'!BM86)</f>
        <v/>
      </c>
      <c r="DA88" s="290" t="str">
        <f>IF(ISBLANK('ARAT - Data Entry'!BO86),"",'ARAT - Data Entry'!BO86)</f>
        <v/>
      </c>
      <c r="DB88" s="290" t="str">
        <f>IF(ISBLANK('ARAT - Data Entry'!BP86),"",'ARAT - Data Entry'!BP86)</f>
        <v/>
      </c>
      <c r="DC88" s="290" t="str">
        <f>IF(ISBLANK('ARAT - Data Entry'!BR86),"",'ARAT - Data Entry'!BR86)</f>
        <v/>
      </c>
      <c r="DD88" s="290" t="str">
        <f>IF(ISBLANK('ARAT - Data Entry'!BS86),"",'ARAT - Data Entry'!BS86)</f>
        <v/>
      </c>
      <c r="DE88" s="290" t="str">
        <f>IF(ISBLANK('ARAT - Data Entry'!BU86),"",'ARAT - Data Entry'!BU86)</f>
        <v/>
      </c>
      <c r="DF88" s="290" t="str">
        <f>IF(ISBLANK('ARAT - Data Entry'!BV86),"",'ARAT - Data Entry'!BV86)</f>
        <v/>
      </c>
      <c r="DG88" s="290" t="str">
        <f>IF(ISBLANK('ARAT - Data Entry'!CZ86),"",'ARAT - Data Entry'!CZ86)</f>
        <v/>
      </c>
    </row>
    <row r="89" spans="1:111" x14ac:dyDescent="0.25">
      <c r="A89" s="312" t="str">
        <f>IF(ISBLANK('ARAT - Data Entry'!A87),"",'ARAT - Data Entry'!A87)</f>
        <v/>
      </c>
      <c r="B89" s="312" t="str">
        <f>IF(ISBLANK('ARAT - Data Entry'!C87),"",'ARAT - Data Entry'!C87)</f>
        <v/>
      </c>
      <c r="C89" s="357" t="str">
        <f>IF(ISBLANK('ARAT - Data Entry'!D87),"",'ARAT - Data Entry'!D87)</f>
        <v/>
      </c>
      <c r="D89" s="357" t="str">
        <f>IF(ISBLANK('ARAT - Data Entry'!E87),"",'ARAT - Data Entry'!E87)</f>
        <v/>
      </c>
      <c r="E89" s="357" t="str">
        <f>IF(ISBLANK('ARAT - Data Entry'!F87),"",'ARAT - Data Entry'!F87)</f>
        <v/>
      </c>
      <c r="F89" s="357" t="str">
        <f>IF(ISBLANK('ARAT - Data Entry'!G87),"",'ARAT - Data Entry'!G87)</f>
        <v/>
      </c>
      <c r="G89" s="357" t="str">
        <f>IF(ISBLANK('ARAT - Data Entry'!H87),"",'ARAT - Data Entry'!H87)</f>
        <v/>
      </c>
      <c r="H89" s="357" t="str">
        <f>IF(ISBLANK('ARAT - Data Entry'!I87),"",'ARAT - Data Entry'!I87)</f>
        <v/>
      </c>
      <c r="I89" s="357" t="str">
        <f>IF(ISBLANK('ARAT - Data Entry'!J87),"",'ARAT - Data Entry'!J87)</f>
        <v/>
      </c>
      <c r="J89" s="357" t="str">
        <f>IF(ISBLANK('ARAT - Data Entry'!K87),"",'ARAT - Data Entry'!K87)</f>
        <v/>
      </c>
      <c r="K89" s="312" t="str">
        <f>IF(ISBLANK('ARAT - Data Entry'!L87),"",'ARAT - Data Entry'!L87)</f>
        <v/>
      </c>
      <c r="L89" s="312" t="str">
        <f>IF(ISBLANK('ARAT - Data Entry'!M87),"",'ARAT - Data Entry'!M87)</f>
        <v/>
      </c>
      <c r="M89" s="312" t="str">
        <f>IF(ISBLANK('ARAT - Data Entry'!N87),"",'ARAT - Data Entry'!N87)</f>
        <v/>
      </c>
      <c r="N89" s="312" t="str">
        <f>IF(ISBLANK('ARAT - Data Entry'!R87),"",'ARAT - Data Entry'!R87)</f>
        <v/>
      </c>
      <c r="O89" s="312" t="str">
        <f>IF(ISBLANK('ARAT - Data Entry'!T87),"",'ARAT - Data Entry'!T87)</f>
        <v/>
      </c>
      <c r="P89" s="298"/>
      <c r="Q89" s="4" t="str">
        <f t="shared" si="26"/>
        <v>No Improved Water Point/System</v>
      </c>
      <c r="R89" s="4" t="str">
        <f t="shared" si="27"/>
        <v>No Improved Water Point/System</v>
      </c>
      <c r="S89" s="5" t="str">
        <f t="shared" si="28"/>
        <v>No Improved Water Point/System</v>
      </c>
      <c r="T89" s="4" t="str">
        <f t="shared" si="29"/>
        <v>New Construction Needed</v>
      </c>
      <c r="U89" s="15">
        <f t="shared" si="30"/>
        <v>0</v>
      </c>
      <c r="V89" s="284"/>
      <c r="W89" s="291" t="str">
        <f t="shared" si="20"/>
        <v>New Construction Needed</v>
      </c>
      <c r="X89" s="292" t="str">
        <f t="shared" si="31"/>
        <v xml:space="preserve"> </v>
      </c>
      <c r="Y89" s="292" t="str">
        <f t="shared" si="32"/>
        <v>Plan For Investment and Construction</v>
      </c>
      <c r="Z89" s="285"/>
      <c r="AA89" s="290" t="str">
        <f t="shared" si="21"/>
        <v xml:space="preserve"> </v>
      </c>
      <c r="AB89" s="290" t="str">
        <f t="shared" si="22"/>
        <v xml:space="preserve"> </v>
      </c>
      <c r="AC89" s="290" t="str">
        <f t="shared" si="23"/>
        <v xml:space="preserve"> </v>
      </c>
      <c r="AD89" s="290" t="str">
        <f t="shared" si="24"/>
        <v xml:space="preserve"> </v>
      </c>
      <c r="AE89" s="290" t="str">
        <f t="shared" si="25"/>
        <v xml:space="preserve"> </v>
      </c>
      <c r="AF89" s="290" t="str">
        <f>IF(CG89=1,'ARAT - Reference Sheet'!$C$11 -(A89-CH89)," ")</f>
        <v xml:space="preserve"> </v>
      </c>
      <c r="AG89" s="290" t="str">
        <f>IF(CI89=1,'ARAT - Reference Sheet'!$C$12-(A89-CJ89)," ")</f>
        <v xml:space="preserve"> </v>
      </c>
      <c r="AH89" s="290" t="str">
        <f>IF(CK89=1,'ARAT - Reference Sheet'!$C$13-(A89-CL89)," ")</f>
        <v xml:space="preserve"> </v>
      </c>
      <c r="AI89" s="290" t="str">
        <f>IF(CM89=1,'ARAT - Reference Sheet'!$C$14-(A89-CN89)," ")</f>
        <v xml:space="preserve"> </v>
      </c>
      <c r="AJ89" s="290" t="str">
        <f>IF(CO89=1,'ARAT - Reference Sheet'!$C$15-(A89-CP89)," ")</f>
        <v xml:space="preserve"> </v>
      </c>
      <c r="AK89" s="290" t="str">
        <f>IF(CQ89=1,'ARAT - Reference Sheet'!$C$16-(A89-CR89)," ")</f>
        <v xml:space="preserve"> </v>
      </c>
      <c r="AL89" s="290" t="str">
        <f>IF(CS89=1,'ARAT - Reference Sheet'!$C$17-(A89-CT89)," ")</f>
        <v xml:space="preserve"> </v>
      </c>
      <c r="AM89" s="290" t="str">
        <f>IF(CU89=1,'ARAT - Reference Sheet'!$C$18-(A89-CV89)," ")</f>
        <v xml:space="preserve"> </v>
      </c>
      <c r="AN89" s="290" t="str">
        <f>IF(CW89=1,'ARAT - Reference Sheet'!$C$19-(A89-CX89)," ")</f>
        <v xml:space="preserve"> </v>
      </c>
      <c r="AO89" s="290" t="str">
        <f>IF(CY89=1,'ARAT - Reference Sheet'!$C$20-(A89-CZ89)," ")</f>
        <v xml:space="preserve"> </v>
      </c>
      <c r="AP89" s="290" t="str">
        <f>IF(DA89=1,'ARAT - Reference Sheet'!$C$21-(A89-DB89)," ")</f>
        <v xml:space="preserve"> </v>
      </c>
      <c r="AQ89" s="290" t="str">
        <f>IF(DC89=1,'ARAT - Reference Sheet'!$C$22-(A89-DD89)," ")</f>
        <v xml:space="preserve"> </v>
      </c>
      <c r="AR89" s="290" t="str">
        <f>IF(DE89=1,'ARAT - Reference Sheet'!$C$23-(A89-DF89)," ")</f>
        <v xml:space="preserve"> </v>
      </c>
      <c r="AS89" s="288"/>
      <c r="AT89" s="313" t="str">
        <f>IF(ISBLANK('ARAT - Data Entry'!X87),"",'ARAT - Data Entry'!X87)</f>
        <v/>
      </c>
      <c r="AU89" s="313" t="str">
        <f>IF(ISBLANK('ARAT - Data Entry'!AA87),"",'ARAT - Data Entry'!AA87)</f>
        <v/>
      </c>
      <c r="AV89" s="313" t="str">
        <f>IF(ISBLANK('ARAT - Data Entry'!AD87),"",'ARAT - Data Entry'!AD87)</f>
        <v/>
      </c>
      <c r="AW89" s="313" t="str">
        <f>IF(ISBLANK('ARAT - Data Entry'!AG87),"",'ARAT - Data Entry'!AG87)</f>
        <v/>
      </c>
      <c r="AX89" s="313" t="str">
        <f>IF(ISBLANK('ARAT - Data Entry'!AJ87),"",'ARAT - Data Entry'!AJ87)</f>
        <v/>
      </c>
      <c r="AY89" s="313" t="str">
        <f>IF(ISBLANK('ARAT - Data Entry'!AM87),"",'ARAT - Data Entry'!AM87)</f>
        <v/>
      </c>
      <c r="AZ89" s="313" t="str">
        <f>IF(ISBLANK('ARAT - Data Entry'!AP87),"",'ARAT - Data Entry'!AP87)</f>
        <v/>
      </c>
      <c r="BA89" s="313" t="str">
        <f>IF(ISBLANK('ARAT - Data Entry'!AS87),"",'ARAT - Data Entry'!AS87)</f>
        <v/>
      </c>
      <c r="BB89" s="313" t="str">
        <f>IF(ISBLANK('ARAT - Data Entry'!AV87),"",'ARAT - Data Entry'!AV87)</f>
        <v/>
      </c>
      <c r="BC89" s="313" t="str">
        <f>IF(ISBLANK('ARAT - Data Entry'!AY87),"",'ARAT - Data Entry'!AY87)</f>
        <v/>
      </c>
      <c r="BD89" s="313" t="str">
        <f>IF(ISBLANK('ARAT - Data Entry'!BB87),"",'ARAT - Data Entry'!BB87)</f>
        <v/>
      </c>
      <c r="BE89" s="313" t="str">
        <f>IF(ISBLANK('ARAT - Data Entry'!BE87),"",'ARAT - Data Entry'!BE87)</f>
        <v/>
      </c>
      <c r="BF89" s="313" t="str">
        <f>IF(ISBLANK('ARAT - Data Entry'!BF87),"",'ARAT - Data Entry'!BF87)</f>
        <v/>
      </c>
      <c r="BG89" s="313" t="str">
        <f>IF(ISBLANK('ARAT - Data Entry'!BK87),"",'ARAT - Data Entry'!BK87)</f>
        <v/>
      </c>
      <c r="BH89" s="313" t="str">
        <f>IF(ISBLANK('ARAT - Data Entry'!BL87),"",'ARAT - Data Entry'!BL87)</f>
        <v/>
      </c>
      <c r="BI89" s="313" t="str">
        <f>IF(ISBLANK('ARAT - Data Entry'!BQ87),"",'ARAT - Data Entry'!BQ87)</f>
        <v/>
      </c>
      <c r="BJ89" s="313" t="str">
        <f>IF(ISBLANK('ARAT - Data Entry'!BR87),"",'ARAT - Data Entry'!BR87)</f>
        <v/>
      </c>
      <c r="BK89" s="313" t="str">
        <f>IF(ISBLANK('ARAT - Data Entry'!BW87),"",'ARAT - Data Entry'!BW87)</f>
        <v/>
      </c>
      <c r="BL89" s="313" t="str">
        <f>IF(ISBLANK('ARAT - Data Entry'!DB87),"",'ARAT - Data Entry'!DB87)</f>
        <v/>
      </c>
      <c r="BM89" s="296"/>
      <c r="BN89" s="290">
        <f>'ARAT - Data Entry'!P87</f>
        <v>0</v>
      </c>
      <c r="BO89" s="290">
        <f>'ARAT - Data Entry'!Q87</f>
        <v>0</v>
      </c>
      <c r="BP89" s="290">
        <f>'ARAT - Data Entry'!S87</f>
        <v>0</v>
      </c>
      <c r="BQ89" s="290">
        <f>'ARAT - Data Entry'!CG87</f>
        <v>0</v>
      </c>
      <c r="BR89" s="290">
        <f>'ARAT - Data Entry'!CU87</f>
        <v>0</v>
      </c>
      <c r="BS89" s="290">
        <f>'ARAT - Data Entry'!CY87</f>
        <v>0</v>
      </c>
      <c r="BT89" s="290">
        <f>'ARAT - Data Entry'!DA87</f>
        <v>0</v>
      </c>
      <c r="BU89" s="290">
        <f t="shared" si="33"/>
        <v>0</v>
      </c>
      <c r="BV89" s="288"/>
      <c r="BW89" s="290" t="str">
        <f>IF(ISBLANK('ARAT - Data Entry'!V87),"",'ARAT - Data Entry'!V87)</f>
        <v/>
      </c>
      <c r="BX89" s="290" t="str">
        <f>IF(ISBLANK('ARAT - Data Entry'!W87),"",'ARAT - Data Entry'!W87)</f>
        <v/>
      </c>
      <c r="BY89" s="290" t="str">
        <f>IF(ISBLANK('ARAT - Data Entry'!Y87),"",'ARAT - Data Entry'!Y87)</f>
        <v/>
      </c>
      <c r="BZ89" s="290" t="str">
        <f>IF(ISBLANK('ARAT - Data Entry'!Z87),"",'ARAT - Data Entry'!Z87)</f>
        <v/>
      </c>
      <c r="CA89" s="290" t="str">
        <f>IF(ISBLANK('ARAT - Data Entry'!AB87),"",'ARAT - Data Entry'!AB87)</f>
        <v/>
      </c>
      <c r="CB89" s="290" t="str">
        <f>IF(ISBLANK('ARAT - Data Entry'!AC87),"",'ARAT - Data Entry'!AC87)</f>
        <v/>
      </c>
      <c r="CC89" s="290" t="str">
        <f>IF(ISBLANK('ARAT - Data Entry'!AE87),"",'ARAT - Data Entry'!AE87)</f>
        <v/>
      </c>
      <c r="CD89" s="290" t="str">
        <f>IF(ISBLANK('ARAT - Data Entry'!AF87),"",'ARAT - Data Entry'!AF87)</f>
        <v/>
      </c>
      <c r="CE89" s="290" t="str">
        <f>IF(ISBLANK('ARAT - Data Entry'!AH87),"",'ARAT - Data Entry'!AH87)</f>
        <v/>
      </c>
      <c r="CF89" s="290" t="str">
        <f>IF(ISBLANK('ARAT - Data Entry'!AI87),"",'ARAT - Data Entry'!AI87)</f>
        <v/>
      </c>
      <c r="CG89" s="290" t="str">
        <f>IF(ISBLANK('ARAT - Data Entry'!AK87),"",'ARAT - Data Entry'!AK87)</f>
        <v/>
      </c>
      <c r="CH89" s="290" t="str">
        <f>IF(ISBLANK('ARAT - Data Entry'!AL87),"",'ARAT - Data Entry'!AL87)</f>
        <v/>
      </c>
      <c r="CI89" s="290" t="str">
        <f>IF(ISBLANK('ARAT - Data Entry'!AN87),"",'ARAT - Data Entry'!AN87)</f>
        <v/>
      </c>
      <c r="CJ89" s="290" t="str">
        <f>IF(ISBLANK('ARAT - Data Entry'!AO87),"",'ARAT - Data Entry'!AO87)</f>
        <v/>
      </c>
      <c r="CK89" s="290" t="str">
        <f>IF(ISBLANK('ARAT - Data Entry'!AQ87),"",'ARAT - Data Entry'!AQ87)</f>
        <v/>
      </c>
      <c r="CL89" s="290" t="str">
        <f>IF(ISBLANK('ARAT - Data Entry'!AR87),"",'ARAT - Data Entry'!AR87)</f>
        <v/>
      </c>
      <c r="CM89" s="290" t="str">
        <f>IF(ISBLANK('ARAT - Data Entry'!AT87),"",'ARAT - Data Entry'!AT87)</f>
        <v/>
      </c>
      <c r="CN89" s="290" t="str">
        <f>IF(ISBLANK('ARAT - Data Entry'!AU87),"",'ARAT - Data Entry'!AU87)</f>
        <v/>
      </c>
      <c r="CO89" s="290" t="str">
        <f>IF(ISBLANK('ARAT - Data Entry'!AW87),"",'ARAT - Data Entry'!AW87)</f>
        <v/>
      </c>
      <c r="CP89" s="290" t="str">
        <f>IF(ISBLANK('ARAT - Data Entry'!AX87),"",'ARAT - Data Entry'!AX87)</f>
        <v/>
      </c>
      <c r="CQ89" s="290" t="str">
        <f>IF(ISBLANK('ARAT - Data Entry'!AZ87),"",'ARAT - Data Entry'!AZ87)</f>
        <v/>
      </c>
      <c r="CR89" s="290" t="str">
        <f>IF(ISBLANK('ARAT - Data Entry'!BA87),"",'ARAT - Data Entry'!BA87)</f>
        <v/>
      </c>
      <c r="CS89" s="290" t="str">
        <f>IF(ISBLANK('ARAT - Data Entry'!BC87),"",'ARAT - Data Entry'!BC87)</f>
        <v/>
      </c>
      <c r="CT89" s="290" t="str">
        <f>IF(ISBLANK('ARAT - Data Entry'!BD87),"",'ARAT - Data Entry'!BD87)</f>
        <v/>
      </c>
      <c r="CU89" s="290" t="str">
        <f>IF(ISBLANK('ARAT - Data Entry'!BF87),"",'ARAT - Data Entry'!BF87)</f>
        <v/>
      </c>
      <c r="CV89" s="290" t="str">
        <f>IF(ISBLANK('ARAT - Data Entry'!BG87),"",'ARAT - Data Entry'!BG87)</f>
        <v/>
      </c>
      <c r="CW89" s="290" t="str">
        <f>IF(ISBLANK('ARAT - Data Entry'!BI87),"",'ARAT - Data Entry'!BI87)</f>
        <v/>
      </c>
      <c r="CX89" s="290" t="str">
        <f>IF(ISBLANK('ARAT - Data Entry'!BJ87),"",'ARAT - Data Entry'!BJ87)</f>
        <v/>
      </c>
      <c r="CY89" s="290" t="str">
        <f>IF(ISBLANK('ARAT - Data Entry'!BL87),"",'ARAT - Data Entry'!BL87)</f>
        <v/>
      </c>
      <c r="CZ89" s="290" t="str">
        <f>IF(ISBLANK('ARAT - Data Entry'!BM87),"",'ARAT - Data Entry'!BM87)</f>
        <v/>
      </c>
      <c r="DA89" s="290" t="str">
        <f>IF(ISBLANK('ARAT - Data Entry'!BO87),"",'ARAT - Data Entry'!BO87)</f>
        <v/>
      </c>
      <c r="DB89" s="290" t="str">
        <f>IF(ISBLANK('ARAT - Data Entry'!BP87),"",'ARAT - Data Entry'!BP87)</f>
        <v/>
      </c>
      <c r="DC89" s="290" t="str">
        <f>IF(ISBLANK('ARAT - Data Entry'!BR87),"",'ARAT - Data Entry'!BR87)</f>
        <v/>
      </c>
      <c r="DD89" s="290" t="str">
        <f>IF(ISBLANK('ARAT - Data Entry'!BS87),"",'ARAT - Data Entry'!BS87)</f>
        <v/>
      </c>
      <c r="DE89" s="290" t="str">
        <f>IF(ISBLANK('ARAT - Data Entry'!BU87),"",'ARAT - Data Entry'!BU87)</f>
        <v/>
      </c>
      <c r="DF89" s="290" t="str">
        <f>IF(ISBLANK('ARAT - Data Entry'!BV87),"",'ARAT - Data Entry'!BV87)</f>
        <v/>
      </c>
      <c r="DG89" s="290" t="str">
        <f>IF(ISBLANK('ARAT - Data Entry'!CZ87),"",'ARAT - Data Entry'!CZ87)</f>
        <v/>
      </c>
    </row>
    <row r="90" spans="1:111" x14ac:dyDescent="0.25">
      <c r="A90" s="312" t="str">
        <f>IF(ISBLANK('ARAT - Data Entry'!A88),"",'ARAT - Data Entry'!A88)</f>
        <v/>
      </c>
      <c r="B90" s="312" t="str">
        <f>IF(ISBLANK('ARAT - Data Entry'!C88),"",'ARAT - Data Entry'!C88)</f>
        <v/>
      </c>
      <c r="C90" s="357" t="str">
        <f>IF(ISBLANK('ARAT - Data Entry'!D88),"",'ARAT - Data Entry'!D88)</f>
        <v/>
      </c>
      <c r="D90" s="357" t="str">
        <f>IF(ISBLANK('ARAT - Data Entry'!E88),"",'ARAT - Data Entry'!E88)</f>
        <v/>
      </c>
      <c r="E90" s="357" t="str">
        <f>IF(ISBLANK('ARAT - Data Entry'!F88),"",'ARAT - Data Entry'!F88)</f>
        <v/>
      </c>
      <c r="F90" s="357" t="str">
        <f>IF(ISBLANK('ARAT - Data Entry'!G88),"",'ARAT - Data Entry'!G88)</f>
        <v/>
      </c>
      <c r="G90" s="357" t="str">
        <f>IF(ISBLANK('ARAT - Data Entry'!H88),"",'ARAT - Data Entry'!H88)</f>
        <v/>
      </c>
      <c r="H90" s="357" t="str">
        <f>IF(ISBLANK('ARAT - Data Entry'!I88),"",'ARAT - Data Entry'!I88)</f>
        <v/>
      </c>
      <c r="I90" s="357" t="str">
        <f>IF(ISBLANK('ARAT - Data Entry'!J88),"",'ARAT - Data Entry'!J88)</f>
        <v/>
      </c>
      <c r="J90" s="357" t="str">
        <f>IF(ISBLANK('ARAT - Data Entry'!K88),"",'ARAT - Data Entry'!K88)</f>
        <v/>
      </c>
      <c r="K90" s="312" t="str">
        <f>IF(ISBLANK('ARAT - Data Entry'!L88),"",'ARAT - Data Entry'!L88)</f>
        <v/>
      </c>
      <c r="L90" s="312" t="str">
        <f>IF(ISBLANK('ARAT - Data Entry'!M88),"",'ARAT - Data Entry'!M88)</f>
        <v/>
      </c>
      <c r="M90" s="312" t="str">
        <f>IF(ISBLANK('ARAT - Data Entry'!N88),"",'ARAT - Data Entry'!N88)</f>
        <v/>
      </c>
      <c r="N90" s="312" t="str">
        <f>IF(ISBLANK('ARAT - Data Entry'!R88),"",'ARAT - Data Entry'!R88)</f>
        <v/>
      </c>
      <c r="O90" s="312" t="str">
        <f>IF(ISBLANK('ARAT - Data Entry'!T88),"",'ARAT - Data Entry'!T88)</f>
        <v/>
      </c>
      <c r="P90" s="298"/>
      <c r="Q90" s="4" t="str">
        <f t="shared" si="26"/>
        <v>No Improved Water Point/System</v>
      </c>
      <c r="R90" s="4" t="str">
        <f t="shared" si="27"/>
        <v>No Improved Water Point/System</v>
      </c>
      <c r="S90" s="5" t="str">
        <f t="shared" si="28"/>
        <v>No Improved Water Point/System</v>
      </c>
      <c r="T90" s="4" t="str">
        <f t="shared" si="29"/>
        <v>New Construction Needed</v>
      </c>
      <c r="U90" s="15">
        <f t="shared" si="30"/>
        <v>0</v>
      </c>
      <c r="V90" s="284"/>
      <c r="W90" s="291" t="str">
        <f t="shared" si="20"/>
        <v>New Construction Needed</v>
      </c>
      <c r="X90" s="292" t="str">
        <f t="shared" si="31"/>
        <v xml:space="preserve"> </v>
      </c>
      <c r="Y90" s="292" t="str">
        <f t="shared" si="32"/>
        <v>Plan For Investment and Construction</v>
      </c>
      <c r="Z90" s="285"/>
      <c r="AA90" s="290" t="str">
        <f t="shared" si="21"/>
        <v xml:space="preserve"> </v>
      </c>
      <c r="AB90" s="290" t="str">
        <f t="shared" si="22"/>
        <v xml:space="preserve"> </v>
      </c>
      <c r="AC90" s="290" t="str">
        <f t="shared" si="23"/>
        <v xml:space="preserve"> </v>
      </c>
      <c r="AD90" s="290" t="str">
        <f t="shared" si="24"/>
        <v xml:space="preserve"> </v>
      </c>
      <c r="AE90" s="290" t="str">
        <f t="shared" si="25"/>
        <v xml:space="preserve"> </v>
      </c>
      <c r="AF90" s="290" t="str">
        <f>IF(CG90=1,'ARAT - Reference Sheet'!$C$11 -(A90-CH90)," ")</f>
        <v xml:space="preserve"> </v>
      </c>
      <c r="AG90" s="290" t="str">
        <f>IF(CI90=1,'ARAT - Reference Sheet'!$C$12-(A90-CJ90)," ")</f>
        <v xml:space="preserve"> </v>
      </c>
      <c r="AH90" s="290" t="str">
        <f>IF(CK90=1,'ARAT - Reference Sheet'!$C$13-(A90-CL90)," ")</f>
        <v xml:space="preserve"> </v>
      </c>
      <c r="AI90" s="290" t="str">
        <f>IF(CM90=1,'ARAT - Reference Sheet'!$C$14-(A90-CN90)," ")</f>
        <v xml:space="preserve"> </v>
      </c>
      <c r="AJ90" s="290" t="str">
        <f>IF(CO90=1,'ARAT - Reference Sheet'!$C$15-(A90-CP90)," ")</f>
        <v xml:space="preserve"> </v>
      </c>
      <c r="AK90" s="290" t="str">
        <f>IF(CQ90=1,'ARAT - Reference Sheet'!$C$16-(A90-CR90)," ")</f>
        <v xml:space="preserve"> </v>
      </c>
      <c r="AL90" s="290" t="str">
        <f>IF(CS90=1,'ARAT - Reference Sheet'!$C$17-(A90-CT90)," ")</f>
        <v xml:space="preserve"> </v>
      </c>
      <c r="AM90" s="290" t="str">
        <f>IF(CU90=1,'ARAT - Reference Sheet'!$C$18-(A90-CV90)," ")</f>
        <v xml:space="preserve"> </v>
      </c>
      <c r="AN90" s="290" t="str">
        <f>IF(CW90=1,'ARAT - Reference Sheet'!$C$19-(A90-CX90)," ")</f>
        <v xml:space="preserve"> </v>
      </c>
      <c r="AO90" s="290" t="str">
        <f>IF(CY90=1,'ARAT - Reference Sheet'!$C$20-(A90-CZ90)," ")</f>
        <v xml:space="preserve"> </v>
      </c>
      <c r="AP90" s="290" t="str">
        <f>IF(DA90=1,'ARAT - Reference Sheet'!$C$21-(A90-DB90)," ")</f>
        <v xml:space="preserve"> </v>
      </c>
      <c r="AQ90" s="290" t="str">
        <f>IF(DC90=1,'ARAT - Reference Sheet'!$C$22-(A90-DD90)," ")</f>
        <v xml:space="preserve"> </v>
      </c>
      <c r="AR90" s="290" t="str">
        <f>IF(DE90=1,'ARAT - Reference Sheet'!$C$23-(A90-DF90)," ")</f>
        <v xml:space="preserve"> </v>
      </c>
      <c r="AS90" s="288"/>
      <c r="AT90" s="313" t="str">
        <f>IF(ISBLANK('ARAT - Data Entry'!X88),"",'ARAT - Data Entry'!X88)</f>
        <v/>
      </c>
      <c r="AU90" s="313" t="str">
        <f>IF(ISBLANK('ARAT - Data Entry'!AA88),"",'ARAT - Data Entry'!AA88)</f>
        <v/>
      </c>
      <c r="AV90" s="313" t="str">
        <f>IF(ISBLANK('ARAT - Data Entry'!AD88),"",'ARAT - Data Entry'!AD88)</f>
        <v/>
      </c>
      <c r="AW90" s="313" t="str">
        <f>IF(ISBLANK('ARAT - Data Entry'!AG88),"",'ARAT - Data Entry'!AG88)</f>
        <v/>
      </c>
      <c r="AX90" s="313" t="str">
        <f>IF(ISBLANK('ARAT - Data Entry'!AJ88),"",'ARAT - Data Entry'!AJ88)</f>
        <v/>
      </c>
      <c r="AY90" s="313" t="str">
        <f>IF(ISBLANK('ARAT - Data Entry'!AM88),"",'ARAT - Data Entry'!AM88)</f>
        <v/>
      </c>
      <c r="AZ90" s="313" t="str">
        <f>IF(ISBLANK('ARAT - Data Entry'!AP88),"",'ARAT - Data Entry'!AP88)</f>
        <v/>
      </c>
      <c r="BA90" s="313" t="str">
        <f>IF(ISBLANK('ARAT - Data Entry'!AS88),"",'ARAT - Data Entry'!AS88)</f>
        <v/>
      </c>
      <c r="BB90" s="313" t="str">
        <f>IF(ISBLANK('ARAT - Data Entry'!AV88),"",'ARAT - Data Entry'!AV88)</f>
        <v/>
      </c>
      <c r="BC90" s="313" t="str">
        <f>IF(ISBLANK('ARAT - Data Entry'!AY88),"",'ARAT - Data Entry'!AY88)</f>
        <v/>
      </c>
      <c r="BD90" s="313" t="str">
        <f>IF(ISBLANK('ARAT - Data Entry'!BB88),"",'ARAT - Data Entry'!BB88)</f>
        <v/>
      </c>
      <c r="BE90" s="313" t="str">
        <f>IF(ISBLANK('ARAT - Data Entry'!BE88),"",'ARAT - Data Entry'!BE88)</f>
        <v/>
      </c>
      <c r="BF90" s="313" t="str">
        <f>IF(ISBLANK('ARAT - Data Entry'!BF88),"",'ARAT - Data Entry'!BF88)</f>
        <v/>
      </c>
      <c r="BG90" s="313" t="str">
        <f>IF(ISBLANK('ARAT - Data Entry'!BK88),"",'ARAT - Data Entry'!BK88)</f>
        <v/>
      </c>
      <c r="BH90" s="313" t="str">
        <f>IF(ISBLANK('ARAT - Data Entry'!BL88),"",'ARAT - Data Entry'!BL88)</f>
        <v/>
      </c>
      <c r="BI90" s="313" t="str">
        <f>IF(ISBLANK('ARAT - Data Entry'!BQ88),"",'ARAT - Data Entry'!BQ88)</f>
        <v/>
      </c>
      <c r="BJ90" s="313" t="str">
        <f>IF(ISBLANK('ARAT - Data Entry'!BR88),"",'ARAT - Data Entry'!BR88)</f>
        <v/>
      </c>
      <c r="BK90" s="313" t="str">
        <f>IF(ISBLANK('ARAT - Data Entry'!BW88),"",'ARAT - Data Entry'!BW88)</f>
        <v/>
      </c>
      <c r="BL90" s="313" t="str">
        <f>IF(ISBLANK('ARAT - Data Entry'!DB88),"",'ARAT - Data Entry'!DB88)</f>
        <v/>
      </c>
      <c r="BM90" s="296"/>
      <c r="BN90" s="290">
        <f>'ARAT - Data Entry'!P88</f>
        <v>0</v>
      </c>
      <c r="BO90" s="290">
        <f>'ARAT - Data Entry'!Q88</f>
        <v>0</v>
      </c>
      <c r="BP90" s="290">
        <f>'ARAT - Data Entry'!S88</f>
        <v>0</v>
      </c>
      <c r="BQ90" s="290">
        <f>'ARAT - Data Entry'!CG88</f>
        <v>0</v>
      </c>
      <c r="BR90" s="290">
        <f>'ARAT - Data Entry'!CU88</f>
        <v>0</v>
      </c>
      <c r="BS90" s="290">
        <f>'ARAT - Data Entry'!CY88</f>
        <v>0</v>
      </c>
      <c r="BT90" s="290">
        <f>'ARAT - Data Entry'!DA88</f>
        <v>0</v>
      </c>
      <c r="BU90" s="290">
        <f t="shared" si="33"/>
        <v>0</v>
      </c>
      <c r="BV90" s="288"/>
      <c r="BW90" s="290" t="str">
        <f>IF(ISBLANK('ARAT - Data Entry'!V88),"",'ARAT - Data Entry'!V88)</f>
        <v/>
      </c>
      <c r="BX90" s="290" t="str">
        <f>IF(ISBLANK('ARAT - Data Entry'!W88),"",'ARAT - Data Entry'!W88)</f>
        <v/>
      </c>
      <c r="BY90" s="290" t="str">
        <f>IF(ISBLANK('ARAT - Data Entry'!Y88),"",'ARAT - Data Entry'!Y88)</f>
        <v/>
      </c>
      <c r="BZ90" s="290" t="str">
        <f>IF(ISBLANK('ARAT - Data Entry'!Z88),"",'ARAT - Data Entry'!Z88)</f>
        <v/>
      </c>
      <c r="CA90" s="290" t="str">
        <f>IF(ISBLANK('ARAT - Data Entry'!AB88),"",'ARAT - Data Entry'!AB88)</f>
        <v/>
      </c>
      <c r="CB90" s="290" t="str">
        <f>IF(ISBLANK('ARAT - Data Entry'!AC88),"",'ARAT - Data Entry'!AC88)</f>
        <v/>
      </c>
      <c r="CC90" s="290" t="str">
        <f>IF(ISBLANK('ARAT - Data Entry'!AE88),"",'ARAT - Data Entry'!AE88)</f>
        <v/>
      </c>
      <c r="CD90" s="290" t="str">
        <f>IF(ISBLANK('ARAT - Data Entry'!AF88),"",'ARAT - Data Entry'!AF88)</f>
        <v/>
      </c>
      <c r="CE90" s="290" t="str">
        <f>IF(ISBLANK('ARAT - Data Entry'!AH88),"",'ARAT - Data Entry'!AH88)</f>
        <v/>
      </c>
      <c r="CF90" s="290" t="str">
        <f>IF(ISBLANK('ARAT - Data Entry'!AI88),"",'ARAT - Data Entry'!AI88)</f>
        <v/>
      </c>
      <c r="CG90" s="290" t="str">
        <f>IF(ISBLANK('ARAT - Data Entry'!AK88),"",'ARAT - Data Entry'!AK88)</f>
        <v/>
      </c>
      <c r="CH90" s="290" t="str">
        <f>IF(ISBLANK('ARAT - Data Entry'!AL88),"",'ARAT - Data Entry'!AL88)</f>
        <v/>
      </c>
      <c r="CI90" s="290" t="str">
        <f>IF(ISBLANK('ARAT - Data Entry'!AN88),"",'ARAT - Data Entry'!AN88)</f>
        <v/>
      </c>
      <c r="CJ90" s="290" t="str">
        <f>IF(ISBLANK('ARAT - Data Entry'!AO88),"",'ARAT - Data Entry'!AO88)</f>
        <v/>
      </c>
      <c r="CK90" s="290" t="str">
        <f>IF(ISBLANK('ARAT - Data Entry'!AQ88),"",'ARAT - Data Entry'!AQ88)</f>
        <v/>
      </c>
      <c r="CL90" s="290" t="str">
        <f>IF(ISBLANK('ARAT - Data Entry'!AR88),"",'ARAT - Data Entry'!AR88)</f>
        <v/>
      </c>
      <c r="CM90" s="290" t="str">
        <f>IF(ISBLANK('ARAT - Data Entry'!AT88),"",'ARAT - Data Entry'!AT88)</f>
        <v/>
      </c>
      <c r="CN90" s="290" t="str">
        <f>IF(ISBLANK('ARAT - Data Entry'!AU88),"",'ARAT - Data Entry'!AU88)</f>
        <v/>
      </c>
      <c r="CO90" s="290" t="str">
        <f>IF(ISBLANK('ARAT - Data Entry'!AW88),"",'ARAT - Data Entry'!AW88)</f>
        <v/>
      </c>
      <c r="CP90" s="290" t="str">
        <f>IF(ISBLANK('ARAT - Data Entry'!AX88),"",'ARAT - Data Entry'!AX88)</f>
        <v/>
      </c>
      <c r="CQ90" s="290" t="str">
        <f>IF(ISBLANK('ARAT - Data Entry'!AZ88),"",'ARAT - Data Entry'!AZ88)</f>
        <v/>
      </c>
      <c r="CR90" s="290" t="str">
        <f>IF(ISBLANK('ARAT - Data Entry'!BA88),"",'ARAT - Data Entry'!BA88)</f>
        <v/>
      </c>
      <c r="CS90" s="290" t="str">
        <f>IF(ISBLANK('ARAT - Data Entry'!BC88),"",'ARAT - Data Entry'!BC88)</f>
        <v/>
      </c>
      <c r="CT90" s="290" t="str">
        <f>IF(ISBLANK('ARAT - Data Entry'!BD88),"",'ARAT - Data Entry'!BD88)</f>
        <v/>
      </c>
      <c r="CU90" s="290" t="str">
        <f>IF(ISBLANK('ARAT - Data Entry'!BF88),"",'ARAT - Data Entry'!BF88)</f>
        <v/>
      </c>
      <c r="CV90" s="290" t="str">
        <f>IF(ISBLANK('ARAT - Data Entry'!BG88),"",'ARAT - Data Entry'!BG88)</f>
        <v/>
      </c>
      <c r="CW90" s="290" t="str">
        <f>IF(ISBLANK('ARAT - Data Entry'!BI88),"",'ARAT - Data Entry'!BI88)</f>
        <v/>
      </c>
      <c r="CX90" s="290" t="str">
        <f>IF(ISBLANK('ARAT - Data Entry'!BJ88),"",'ARAT - Data Entry'!BJ88)</f>
        <v/>
      </c>
      <c r="CY90" s="290" t="str">
        <f>IF(ISBLANK('ARAT - Data Entry'!BL88),"",'ARAT - Data Entry'!BL88)</f>
        <v/>
      </c>
      <c r="CZ90" s="290" t="str">
        <f>IF(ISBLANK('ARAT - Data Entry'!BM88),"",'ARAT - Data Entry'!BM88)</f>
        <v/>
      </c>
      <c r="DA90" s="290" t="str">
        <f>IF(ISBLANK('ARAT - Data Entry'!BO88),"",'ARAT - Data Entry'!BO88)</f>
        <v/>
      </c>
      <c r="DB90" s="290" t="str">
        <f>IF(ISBLANK('ARAT - Data Entry'!BP88),"",'ARAT - Data Entry'!BP88)</f>
        <v/>
      </c>
      <c r="DC90" s="290" t="str">
        <f>IF(ISBLANK('ARAT - Data Entry'!BR88),"",'ARAT - Data Entry'!BR88)</f>
        <v/>
      </c>
      <c r="DD90" s="290" t="str">
        <f>IF(ISBLANK('ARAT - Data Entry'!BS88),"",'ARAT - Data Entry'!BS88)</f>
        <v/>
      </c>
      <c r="DE90" s="290" t="str">
        <f>IF(ISBLANK('ARAT - Data Entry'!BU88),"",'ARAT - Data Entry'!BU88)</f>
        <v/>
      </c>
      <c r="DF90" s="290" t="str">
        <f>IF(ISBLANK('ARAT - Data Entry'!BV88),"",'ARAT - Data Entry'!BV88)</f>
        <v/>
      </c>
      <c r="DG90" s="290" t="str">
        <f>IF(ISBLANK('ARAT - Data Entry'!CZ88),"",'ARAT - Data Entry'!CZ88)</f>
        <v/>
      </c>
    </row>
    <row r="91" spans="1:111" x14ac:dyDescent="0.25">
      <c r="A91" s="312" t="str">
        <f>IF(ISBLANK('ARAT - Data Entry'!A89),"",'ARAT - Data Entry'!A89)</f>
        <v/>
      </c>
      <c r="B91" s="312" t="str">
        <f>IF(ISBLANK('ARAT - Data Entry'!C89),"",'ARAT - Data Entry'!C89)</f>
        <v/>
      </c>
      <c r="C91" s="357" t="str">
        <f>IF(ISBLANK('ARAT - Data Entry'!D89),"",'ARAT - Data Entry'!D89)</f>
        <v/>
      </c>
      <c r="D91" s="357" t="str">
        <f>IF(ISBLANK('ARAT - Data Entry'!E89),"",'ARAT - Data Entry'!E89)</f>
        <v/>
      </c>
      <c r="E91" s="357" t="str">
        <f>IF(ISBLANK('ARAT - Data Entry'!F89),"",'ARAT - Data Entry'!F89)</f>
        <v/>
      </c>
      <c r="F91" s="357" t="str">
        <f>IF(ISBLANK('ARAT - Data Entry'!G89),"",'ARAT - Data Entry'!G89)</f>
        <v/>
      </c>
      <c r="G91" s="357" t="str">
        <f>IF(ISBLANK('ARAT - Data Entry'!H89),"",'ARAT - Data Entry'!H89)</f>
        <v/>
      </c>
      <c r="H91" s="357" t="str">
        <f>IF(ISBLANK('ARAT - Data Entry'!I89),"",'ARAT - Data Entry'!I89)</f>
        <v/>
      </c>
      <c r="I91" s="357" t="str">
        <f>IF(ISBLANK('ARAT - Data Entry'!J89),"",'ARAT - Data Entry'!J89)</f>
        <v/>
      </c>
      <c r="J91" s="357" t="str">
        <f>IF(ISBLANK('ARAT - Data Entry'!K89),"",'ARAT - Data Entry'!K89)</f>
        <v/>
      </c>
      <c r="K91" s="312" t="str">
        <f>IF(ISBLANK('ARAT - Data Entry'!L89),"",'ARAT - Data Entry'!L89)</f>
        <v/>
      </c>
      <c r="L91" s="312" t="str">
        <f>IF(ISBLANK('ARAT - Data Entry'!M89),"",'ARAT - Data Entry'!M89)</f>
        <v/>
      </c>
      <c r="M91" s="312" t="str">
        <f>IF(ISBLANK('ARAT - Data Entry'!N89),"",'ARAT - Data Entry'!N89)</f>
        <v/>
      </c>
      <c r="N91" s="312" t="str">
        <f>IF(ISBLANK('ARAT - Data Entry'!R89),"",'ARAT - Data Entry'!R89)</f>
        <v/>
      </c>
      <c r="O91" s="312" t="str">
        <f>IF(ISBLANK('ARAT - Data Entry'!T89),"",'ARAT - Data Entry'!T89)</f>
        <v/>
      </c>
      <c r="P91" s="298"/>
      <c r="Q91" s="4" t="str">
        <f t="shared" si="26"/>
        <v>No Improved Water Point/System</v>
      </c>
      <c r="R91" s="4" t="str">
        <f t="shared" si="27"/>
        <v>No Improved Water Point/System</v>
      </c>
      <c r="S91" s="5" t="str">
        <f t="shared" si="28"/>
        <v>No Improved Water Point/System</v>
      </c>
      <c r="T91" s="4" t="str">
        <f t="shared" si="29"/>
        <v>New Construction Needed</v>
      </c>
      <c r="U91" s="15">
        <f t="shared" si="30"/>
        <v>0</v>
      </c>
      <c r="V91" s="284"/>
      <c r="W91" s="291" t="str">
        <f t="shared" si="20"/>
        <v>New Construction Needed</v>
      </c>
      <c r="X91" s="292" t="str">
        <f t="shared" si="31"/>
        <v xml:space="preserve"> </v>
      </c>
      <c r="Y91" s="292" t="str">
        <f t="shared" si="32"/>
        <v>Plan For Investment and Construction</v>
      </c>
      <c r="Z91" s="285"/>
      <c r="AA91" s="290" t="str">
        <f t="shared" si="21"/>
        <v xml:space="preserve"> </v>
      </c>
      <c r="AB91" s="290" t="str">
        <f t="shared" si="22"/>
        <v xml:space="preserve"> </v>
      </c>
      <c r="AC91" s="290" t="str">
        <f t="shared" si="23"/>
        <v xml:space="preserve"> </v>
      </c>
      <c r="AD91" s="290" t="str">
        <f t="shared" si="24"/>
        <v xml:space="preserve"> </v>
      </c>
      <c r="AE91" s="290" t="str">
        <f t="shared" si="25"/>
        <v xml:space="preserve"> </v>
      </c>
      <c r="AF91" s="290" t="str">
        <f>IF(CG91=1,'ARAT - Reference Sheet'!$C$11 -(A91-CH91)," ")</f>
        <v xml:space="preserve"> </v>
      </c>
      <c r="AG91" s="290" t="str">
        <f>IF(CI91=1,'ARAT - Reference Sheet'!$C$12-(A91-CJ91)," ")</f>
        <v xml:space="preserve"> </v>
      </c>
      <c r="AH91" s="290" t="str">
        <f>IF(CK91=1,'ARAT - Reference Sheet'!$C$13-(A91-CL91)," ")</f>
        <v xml:space="preserve"> </v>
      </c>
      <c r="AI91" s="290" t="str">
        <f>IF(CM91=1,'ARAT - Reference Sheet'!$C$14-(A91-CN91)," ")</f>
        <v xml:space="preserve"> </v>
      </c>
      <c r="AJ91" s="290" t="str">
        <f>IF(CO91=1,'ARAT - Reference Sheet'!$C$15-(A91-CP91)," ")</f>
        <v xml:space="preserve"> </v>
      </c>
      <c r="AK91" s="290" t="str">
        <f>IF(CQ91=1,'ARAT - Reference Sheet'!$C$16-(A91-CR91)," ")</f>
        <v xml:space="preserve"> </v>
      </c>
      <c r="AL91" s="290" t="str">
        <f>IF(CS91=1,'ARAT - Reference Sheet'!$C$17-(A91-CT91)," ")</f>
        <v xml:space="preserve"> </v>
      </c>
      <c r="AM91" s="290" t="str">
        <f>IF(CU91=1,'ARAT - Reference Sheet'!$C$18-(A91-CV91)," ")</f>
        <v xml:space="preserve"> </v>
      </c>
      <c r="AN91" s="290" t="str">
        <f>IF(CW91=1,'ARAT - Reference Sheet'!$C$19-(A91-CX91)," ")</f>
        <v xml:space="preserve"> </v>
      </c>
      <c r="AO91" s="290" t="str">
        <f>IF(CY91=1,'ARAT - Reference Sheet'!$C$20-(A91-CZ91)," ")</f>
        <v xml:space="preserve"> </v>
      </c>
      <c r="AP91" s="290" t="str">
        <f>IF(DA91=1,'ARAT - Reference Sheet'!$C$21-(A91-DB91)," ")</f>
        <v xml:space="preserve"> </v>
      </c>
      <c r="AQ91" s="290" t="str">
        <f>IF(DC91=1,'ARAT - Reference Sheet'!$C$22-(A91-DD91)," ")</f>
        <v xml:space="preserve"> </v>
      </c>
      <c r="AR91" s="290" t="str">
        <f>IF(DE91=1,'ARAT - Reference Sheet'!$C$23-(A91-DF91)," ")</f>
        <v xml:space="preserve"> </v>
      </c>
      <c r="AS91" s="288"/>
      <c r="AT91" s="313" t="str">
        <f>IF(ISBLANK('ARAT - Data Entry'!X89),"",'ARAT - Data Entry'!X89)</f>
        <v/>
      </c>
      <c r="AU91" s="313" t="str">
        <f>IF(ISBLANK('ARAT - Data Entry'!AA89),"",'ARAT - Data Entry'!AA89)</f>
        <v/>
      </c>
      <c r="AV91" s="313" t="str">
        <f>IF(ISBLANK('ARAT - Data Entry'!AD89),"",'ARAT - Data Entry'!AD89)</f>
        <v/>
      </c>
      <c r="AW91" s="313" t="str">
        <f>IF(ISBLANK('ARAT - Data Entry'!AG89),"",'ARAT - Data Entry'!AG89)</f>
        <v/>
      </c>
      <c r="AX91" s="313" t="str">
        <f>IF(ISBLANK('ARAT - Data Entry'!AJ89),"",'ARAT - Data Entry'!AJ89)</f>
        <v/>
      </c>
      <c r="AY91" s="313" t="str">
        <f>IF(ISBLANK('ARAT - Data Entry'!AM89),"",'ARAT - Data Entry'!AM89)</f>
        <v/>
      </c>
      <c r="AZ91" s="313" t="str">
        <f>IF(ISBLANK('ARAT - Data Entry'!AP89),"",'ARAT - Data Entry'!AP89)</f>
        <v/>
      </c>
      <c r="BA91" s="313" t="str">
        <f>IF(ISBLANK('ARAT - Data Entry'!AS89),"",'ARAT - Data Entry'!AS89)</f>
        <v/>
      </c>
      <c r="BB91" s="313" t="str">
        <f>IF(ISBLANK('ARAT - Data Entry'!AV89),"",'ARAT - Data Entry'!AV89)</f>
        <v/>
      </c>
      <c r="BC91" s="313" t="str">
        <f>IF(ISBLANK('ARAT - Data Entry'!AY89),"",'ARAT - Data Entry'!AY89)</f>
        <v/>
      </c>
      <c r="BD91" s="313" t="str">
        <f>IF(ISBLANK('ARAT - Data Entry'!BB89),"",'ARAT - Data Entry'!BB89)</f>
        <v/>
      </c>
      <c r="BE91" s="313" t="str">
        <f>IF(ISBLANK('ARAT - Data Entry'!BE89),"",'ARAT - Data Entry'!BE89)</f>
        <v/>
      </c>
      <c r="BF91" s="313" t="str">
        <f>IF(ISBLANK('ARAT - Data Entry'!BF89),"",'ARAT - Data Entry'!BF89)</f>
        <v/>
      </c>
      <c r="BG91" s="313" t="str">
        <f>IF(ISBLANK('ARAT - Data Entry'!BK89),"",'ARAT - Data Entry'!BK89)</f>
        <v/>
      </c>
      <c r="BH91" s="313" t="str">
        <f>IF(ISBLANK('ARAT - Data Entry'!BL89),"",'ARAT - Data Entry'!BL89)</f>
        <v/>
      </c>
      <c r="BI91" s="313" t="str">
        <f>IF(ISBLANK('ARAT - Data Entry'!BQ89),"",'ARAT - Data Entry'!BQ89)</f>
        <v/>
      </c>
      <c r="BJ91" s="313" t="str">
        <f>IF(ISBLANK('ARAT - Data Entry'!BR89),"",'ARAT - Data Entry'!BR89)</f>
        <v/>
      </c>
      <c r="BK91" s="313" t="str">
        <f>IF(ISBLANK('ARAT - Data Entry'!BW89),"",'ARAT - Data Entry'!BW89)</f>
        <v/>
      </c>
      <c r="BL91" s="313" t="str">
        <f>IF(ISBLANK('ARAT - Data Entry'!DB89),"",'ARAT - Data Entry'!DB89)</f>
        <v/>
      </c>
      <c r="BM91" s="296"/>
      <c r="BN91" s="290">
        <f>'ARAT - Data Entry'!P89</f>
        <v>0</v>
      </c>
      <c r="BO91" s="290">
        <f>'ARAT - Data Entry'!Q89</f>
        <v>0</v>
      </c>
      <c r="BP91" s="290">
        <f>'ARAT - Data Entry'!S89</f>
        <v>0</v>
      </c>
      <c r="BQ91" s="290">
        <f>'ARAT - Data Entry'!CG89</f>
        <v>0</v>
      </c>
      <c r="BR91" s="290">
        <f>'ARAT - Data Entry'!CU89</f>
        <v>0</v>
      </c>
      <c r="BS91" s="290">
        <f>'ARAT - Data Entry'!CY89</f>
        <v>0</v>
      </c>
      <c r="BT91" s="290">
        <f>'ARAT - Data Entry'!DA89</f>
        <v>0</v>
      </c>
      <c r="BU91" s="290">
        <f t="shared" si="33"/>
        <v>0</v>
      </c>
      <c r="BV91" s="288"/>
      <c r="BW91" s="290" t="str">
        <f>IF(ISBLANK('ARAT - Data Entry'!V89),"",'ARAT - Data Entry'!V89)</f>
        <v/>
      </c>
      <c r="BX91" s="290" t="str">
        <f>IF(ISBLANK('ARAT - Data Entry'!W89),"",'ARAT - Data Entry'!W89)</f>
        <v/>
      </c>
      <c r="BY91" s="290" t="str">
        <f>IF(ISBLANK('ARAT - Data Entry'!Y89),"",'ARAT - Data Entry'!Y89)</f>
        <v/>
      </c>
      <c r="BZ91" s="290" t="str">
        <f>IF(ISBLANK('ARAT - Data Entry'!Z89),"",'ARAT - Data Entry'!Z89)</f>
        <v/>
      </c>
      <c r="CA91" s="290" t="str">
        <f>IF(ISBLANK('ARAT - Data Entry'!AB89),"",'ARAT - Data Entry'!AB89)</f>
        <v/>
      </c>
      <c r="CB91" s="290" t="str">
        <f>IF(ISBLANK('ARAT - Data Entry'!AC89),"",'ARAT - Data Entry'!AC89)</f>
        <v/>
      </c>
      <c r="CC91" s="290" t="str">
        <f>IF(ISBLANK('ARAT - Data Entry'!AE89),"",'ARAT - Data Entry'!AE89)</f>
        <v/>
      </c>
      <c r="CD91" s="290" t="str">
        <f>IF(ISBLANK('ARAT - Data Entry'!AF89),"",'ARAT - Data Entry'!AF89)</f>
        <v/>
      </c>
      <c r="CE91" s="290" t="str">
        <f>IF(ISBLANK('ARAT - Data Entry'!AH89),"",'ARAT - Data Entry'!AH89)</f>
        <v/>
      </c>
      <c r="CF91" s="290" t="str">
        <f>IF(ISBLANK('ARAT - Data Entry'!AI89),"",'ARAT - Data Entry'!AI89)</f>
        <v/>
      </c>
      <c r="CG91" s="290" t="str">
        <f>IF(ISBLANK('ARAT - Data Entry'!AK89),"",'ARAT - Data Entry'!AK89)</f>
        <v/>
      </c>
      <c r="CH91" s="290" t="str">
        <f>IF(ISBLANK('ARAT - Data Entry'!AL89),"",'ARAT - Data Entry'!AL89)</f>
        <v/>
      </c>
      <c r="CI91" s="290" t="str">
        <f>IF(ISBLANK('ARAT - Data Entry'!AN89),"",'ARAT - Data Entry'!AN89)</f>
        <v/>
      </c>
      <c r="CJ91" s="290" t="str">
        <f>IF(ISBLANK('ARAT - Data Entry'!AO89),"",'ARAT - Data Entry'!AO89)</f>
        <v/>
      </c>
      <c r="CK91" s="290" t="str">
        <f>IF(ISBLANK('ARAT - Data Entry'!AQ89),"",'ARAT - Data Entry'!AQ89)</f>
        <v/>
      </c>
      <c r="CL91" s="290" t="str">
        <f>IF(ISBLANK('ARAT - Data Entry'!AR89),"",'ARAT - Data Entry'!AR89)</f>
        <v/>
      </c>
      <c r="CM91" s="290" t="str">
        <f>IF(ISBLANK('ARAT - Data Entry'!AT89),"",'ARAT - Data Entry'!AT89)</f>
        <v/>
      </c>
      <c r="CN91" s="290" t="str">
        <f>IF(ISBLANK('ARAT - Data Entry'!AU89),"",'ARAT - Data Entry'!AU89)</f>
        <v/>
      </c>
      <c r="CO91" s="290" t="str">
        <f>IF(ISBLANK('ARAT - Data Entry'!AW89),"",'ARAT - Data Entry'!AW89)</f>
        <v/>
      </c>
      <c r="CP91" s="290" t="str">
        <f>IF(ISBLANK('ARAT - Data Entry'!AX89),"",'ARAT - Data Entry'!AX89)</f>
        <v/>
      </c>
      <c r="CQ91" s="290" t="str">
        <f>IF(ISBLANK('ARAT - Data Entry'!AZ89),"",'ARAT - Data Entry'!AZ89)</f>
        <v/>
      </c>
      <c r="CR91" s="290" t="str">
        <f>IF(ISBLANK('ARAT - Data Entry'!BA89),"",'ARAT - Data Entry'!BA89)</f>
        <v/>
      </c>
      <c r="CS91" s="290" t="str">
        <f>IF(ISBLANK('ARAT - Data Entry'!BC89),"",'ARAT - Data Entry'!BC89)</f>
        <v/>
      </c>
      <c r="CT91" s="290" t="str">
        <f>IF(ISBLANK('ARAT - Data Entry'!BD89),"",'ARAT - Data Entry'!BD89)</f>
        <v/>
      </c>
      <c r="CU91" s="290" t="str">
        <f>IF(ISBLANK('ARAT - Data Entry'!BF89),"",'ARAT - Data Entry'!BF89)</f>
        <v/>
      </c>
      <c r="CV91" s="290" t="str">
        <f>IF(ISBLANK('ARAT - Data Entry'!BG89),"",'ARAT - Data Entry'!BG89)</f>
        <v/>
      </c>
      <c r="CW91" s="290" t="str">
        <f>IF(ISBLANK('ARAT - Data Entry'!BI89),"",'ARAT - Data Entry'!BI89)</f>
        <v/>
      </c>
      <c r="CX91" s="290" t="str">
        <f>IF(ISBLANK('ARAT - Data Entry'!BJ89),"",'ARAT - Data Entry'!BJ89)</f>
        <v/>
      </c>
      <c r="CY91" s="290" t="str">
        <f>IF(ISBLANK('ARAT - Data Entry'!BL89),"",'ARAT - Data Entry'!BL89)</f>
        <v/>
      </c>
      <c r="CZ91" s="290" t="str">
        <f>IF(ISBLANK('ARAT - Data Entry'!BM89),"",'ARAT - Data Entry'!BM89)</f>
        <v/>
      </c>
      <c r="DA91" s="290" t="str">
        <f>IF(ISBLANK('ARAT - Data Entry'!BO89),"",'ARAT - Data Entry'!BO89)</f>
        <v/>
      </c>
      <c r="DB91" s="290" t="str">
        <f>IF(ISBLANK('ARAT - Data Entry'!BP89),"",'ARAT - Data Entry'!BP89)</f>
        <v/>
      </c>
      <c r="DC91" s="290" t="str">
        <f>IF(ISBLANK('ARAT - Data Entry'!BR89),"",'ARAT - Data Entry'!BR89)</f>
        <v/>
      </c>
      <c r="DD91" s="290" t="str">
        <f>IF(ISBLANK('ARAT - Data Entry'!BS89),"",'ARAT - Data Entry'!BS89)</f>
        <v/>
      </c>
      <c r="DE91" s="290" t="str">
        <f>IF(ISBLANK('ARAT - Data Entry'!BU89),"",'ARAT - Data Entry'!BU89)</f>
        <v/>
      </c>
      <c r="DF91" s="290" t="str">
        <f>IF(ISBLANK('ARAT - Data Entry'!BV89),"",'ARAT - Data Entry'!BV89)</f>
        <v/>
      </c>
      <c r="DG91" s="290" t="str">
        <f>IF(ISBLANK('ARAT - Data Entry'!CZ89),"",'ARAT - Data Entry'!CZ89)</f>
        <v/>
      </c>
    </row>
    <row r="92" spans="1:111" x14ac:dyDescent="0.25">
      <c r="A92" s="312" t="str">
        <f>IF(ISBLANK('ARAT - Data Entry'!A90),"",'ARAT - Data Entry'!A90)</f>
        <v/>
      </c>
      <c r="B92" s="312" t="str">
        <f>IF(ISBLANK('ARAT - Data Entry'!C90),"",'ARAT - Data Entry'!C90)</f>
        <v/>
      </c>
      <c r="C92" s="357" t="str">
        <f>IF(ISBLANK('ARAT - Data Entry'!D90),"",'ARAT - Data Entry'!D90)</f>
        <v/>
      </c>
      <c r="D92" s="357" t="str">
        <f>IF(ISBLANK('ARAT - Data Entry'!E90),"",'ARAT - Data Entry'!E90)</f>
        <v/>
      </c>
      <c r="E92" s="357" t="str">
        <f>IF(ISBLANK('ARAT - Data Entry'!F90),"",'ARAT - Data Entry'!F90)</f>
        <v/>
      </c>
      <c r="F92" s="357" t="str">
        <f>IF(ISBLANK('ARAT - Data Entry'!G90),"",'ARAT - Data Entry'!G90)</f>
        <v/>
      </c>
      <c r="G92" s="357" t="str">
        <f>IF(ISBLANK('ARAT - Data Entry'!H90),"",'ARAT - Data Entry'!H90)</f>
        <v/>
      </c>
      <c r="H92" s="357" t="str">
        <f>IF(ISBLANK('ARAT - Data Entry'!I90),"",'ARAT - Data Entry'!I90)</f>
        <v/>
      </c>
      <c r="I92" s="357" t="str">
        <f>IF(ISBLANK('ARAT - Data Entry'!J90),"",'ARAT - Data Entry'!J90)</f>
        <v/>
      </c>
      <c r="J92" s="357" t="str">
        <f>IF(ISBLANK('ARAT - Data Entry'!K90),"",'ARAT - Data Entry'!K90)</f>
        <v/>
      </c>
      <c r="K92" s="312" t="str">
        <f>IF(ISBLANK('ARAT - Data Entry'!L90),"",'ARAT - Data Entry'!L90)</f>
        <v/>
      </c>
      <c r="L92" s="312" t="str">
        <f>IF(ISBLANK('ARAT - Data Entry'!M90),"",'ARAT - Data Entry'!M90)</f>
        <v/>
      </c>
      <c r="M92" s="312" t="str">
        <f>IF(ISBLANK('ARAT - Data Entry'!N90),"",'ARAT - Data Entry'!N90)</f>
        <v/>
      </c>
      <c r="N92" s="312" t="str">
        <f>IF(ISBLANK('ARAT - Data Entry'!R90),"",'ARAT - Data Entry'!R90)</f>
        <v/>
      </c>
      <c r="O92" s="312" t="str">
        <f>IF(ISBLANK('ARAT - Data Entry'!T90),"",'ARAT - Data Entry'!T90)</f>
        <v/>
      </c>
      <c r="P92" s="298"/>
      <c r="Q92" s="4" t="str">
        <f t="shared" si="26"/>
        <v>No Improved Water Point/System</v>
      </c>
      <c r="R92" s="4" t="str">
        <f t="shared" si="27"/>
        <v>No Improved Water Point/System</v>
      </c>
      <c r="S92" s="5" t="str">
        <f t="shared" si="28"/>
        <v>No Improved Water Point/System</v>
      </c>
      <c r="T92" s="4" t="str">
        <f t="shared" si="29"/>
        <v>New Construction Needed</v>
      </c>
      <c r="U92" s="15">
        <f t="shared" si="30"/>
        <v>0</v>
      </c>
      <c r="V92" s="284"/>
      <c r="W92" s="291" t="str">
        <f t="shared" si="20"/>
        <v>New Construction Needed</v>
      </c>
      <c r="X92" s="292" t="str">
        <f t="shared" si="31"/>
        <v xml:space="preserve"> </v>
      </c>
      <c r="Y92" s="292" t="str">
        <f t="shared" si="32"/>
        <v>Plan For Investment and Construction</v>
      </c>
      <c r="Z92" s="285"/>
      <c r="AA92" s="290" t="str">
        <f t="shared" si="21"/>
        <v xml:space="preserve"> </v>
      </c>
      <c r="AB92" s="290" t="str">
        <f t="shared" si="22"/>
        <v xml:space="preserve"> </v>
      </c>
      <c r="AC92" s="290" t="str">
        <f t="shared" si="23"/>
        <v xml:space="preserve"> </v>
      </c>
      <c r="AD92" s="290" t="str">
        <f t="shared" si="24"/>
        <v xml:space="preserve"> </v>
      </c>
      <c r="AE92" s="290" t="str">
        <f t="shared" si="25"/>
        <v xml:space="preserve"> </v>
      </c>
      <c r="AF92" s="290" t="str">
        <f>IF(CG92=1,'ARAT - Reference Sheet'!$C$11 -(A92-CH92)," ")</f>
        <v xml:space="preserve"> </v>
      </c>
      <c r="AG92" s="290" t="str">
        <f>IF(CI92=1,'ARAT - Reference Sheet'!$C$12-(A92-CJ92)," ")</f>
        <v xml:space="preserve"> </v>
      </c>
      <c r="AH92" s="290" t="str">
        <f>IF(CK92=1,'ARAT - Reference Sheet'!$C$13-(A92-CL92)," ")</f>
        <v xml:space="preserve"> </v>
      </c>
      <c r="AI92" s="290" t="str">
        <f>IF(CM92=1,'ARAT - Reference Sheet'!$C$14-(A92-CN92)," ")</f>
        <v xml:space="preserve"> </v>
      </c>
      <c r="AJ92" s="290" t="str">
        <f>IF(CO92=1,'ARAT - Reference Sheet'!$C$15-(A92-CP92)," ")</f>
        <v xml:space="preserve"> </v>
      </c>
      <c r="AK92" s="290" t="str">
        <f>IF(CQ92=1,'ARAT - Reference Sheet'!$C$16-(A92-CR92)," ")</f>
        <v xml:space="preserve"> </v>
      </c>
      <c r="AL92" s="290" t="str">
        <f>IF(CS92=1,'ARAT - Reference Sheet'!$C$17-(A92-CT92)," ")</f>
        <v xml:space="preserve"> </v>
      </c>
      <c r="AM92" s="290" t="str">
        <f>IF(CU92=1,'ARAT - Reference Sheet'!$C$18-(A92-CV92)," ")</f>
        <v xml:space="preserve"> </v>
      </c>
      <c r="AN92" s="290" t="str">
        <f>IF(CW92=1,'ARAT - Reference Sheet'!$C$19-(A92-CX92)," ")</f>
        <v xml:space="preserve"> </v>
      </c>
      <c r="AO92" s="290" t="str">
        <f>IF(CY92=1,'ARAT - Reference Sheet'!$C$20-(A92-CZ92)," ")</f>
        <v xml:space="preserve"> </v>
      </c>
      <c r="AP92" s="290" t="str">
        <f>IF(DA92=1,'ARAT - Reference Sheet'!$C$21-(A92-DB92)," ")</f>
        <v xml:space="preserve"> </v>
      </c>
      <c r="AQ92" s="290" t="str">
        <f>IF(DC92=1,'ARAT - Reference Sheet'!$C$22-(A92-DD92)," ")</f>
        <v xml:space="preserve"> </v>
      </c>
      <c r="AR92" s="290" t="str">
        <f>IF(DE92=1,'ARAT - Reference Sheet'!$C$23-(A92-DF92)," ")</f>
        <v xml:space="preserve"> </v>
      </c>
      <c r="AS92" s="288"/>
      <c r="AT92" s="313" t="str">
        <f>IF(ISBLANK('ARAT - Data Entry'!X90),"",'ARAT - Data Entry'!X90)</f>
        <v/>
      </c>
      <c r="AU92" s="313" t="str">
        <f>IF(ISBLANK('ARAT - Data Entry'!AA90),"",'ARAT - Data Entry'!AA90)</f>
        <v/>
      </c>
      <c r="AV92" s="313" t="str">
        <f>IF(ISBLANK('ARAT - Data Entry'!AD90),"",'ARAT - Data Entry'!AD90)</f>
        <v/>
      </c>
      <c r="AW92" s="313" t="str">
        <f>IF(ISBLANK('ARAT - Data Entry'!AG90),"",'ARAT - Data Entry'!AG90)</f>
        <v/>
      </c>
      <c r="AX92" s="313" t="str">
        <f>IF(ISBLANK('ARAT - Data Entry'!AJ90),"",'ARAT - Data Entry'!AJ90)</f>
        <v/>
      </c>
      <c r="AY92" s="313" t="str">
        <f>IF(ISBLANK('ARAT - Data Entry'!AM90),"",'ARAT - Data Entry'!AM90)</f>
        <v/>
      </c>
      <c r="AZ92" s="313" t="str">
        <f>IF(ISBLANK('ARAT - Data Entry'!AP90),"",'ARAT - Data Entry'!AP90)</f>
        <v/>
      </c>
      <c r="BA92" s="313" t="str">
        <f>IF(ISBLANK('ARAT - Data Entry'!AS90),"",'ARAT - Data Entry'!AS90)</f>
        <v/>
      </c>
      <c r="BB92" s="313" t="str">
        <f>IF(ISBLANK('ARAT - Data Entry'!AV90),"",'ARAT - Data Entry'!AV90)</f>
        <v/>
      </c>
      <c r="BC92" s="313" t="str">
        <f>IF(ISBLANK('ARAT - Data Entry'!AY90),"",'ARAT - Data Entry'!AY90)</f>
        <v/>
      </c>
      <c r="BD92" s="313" t="str">
        <f>IF(ISBLANK('ARAT - Data Entry'!BB90),"",'ARAT - Data Entry'!BB90)</f>
        <v/>
      </c>
      <c r="BE92" s="313" t="str">
        <f>IF(ISBLANK('ARAT - Data Entry'!BE90),"",'ARAT - Data Entry'!BE90)</f>
        <v/>
      </c>
      <c r="BF92" s="313" t="str">
        <f>IF(ISBLANK('ARAT - Data Entry'!BF90),"",'ARAT - Data Entry'!BF90)</f>
        <v/>
      </c>
      <c r="BG92" s="313" t="str">
        <f>IF(ISBLANK('ARAT - Data Entry'!BK90),"",'ARAT - Data Entry'!BK90)</f>
        <v/>
      </c>
      <c r="BH92" s="313" t="str">
        <f>IF(ISBLANK('ARAT - Data Entry'!BL90),"",'ARAT - Data Entry'!BL90)</f>
        <v/>
      </c>
      <c r="BI92" s="313" t="str">
        <f>IF(ISBLANK('ARAT - Data Entry'!BQ90),"",'ARAT - Data Entry'!BQ90)</f>
        <v/>
      </c>
      <c r="BJ92" s="313" t="str">
        <f>IF(ISBLANK('ARAT - Data Entry'!BR90),"",'ARAT - Data Entry'!BR90)</f>
        <v/>
      </c>
      <c r="BK92" s="313" t="str">
        <f>IF(ISBLANK('ARAT - Data Entry'!BW90),"",'ARAT - Data Entry'!BW90)</f>
        <v/>
      </c>
      <c r="BL92" s="313" t="str">
        <f>IF(ISBLANK('ARAT - Data Entry'!DB90),"",'ARAT - Data Entry'!DB90)</f>
        <v/>
      </c>
      <c r="BM92" s="296"/>
      <c r="BN92" s="290">
        <f>'ARAT - Data Entry'!P90</f>
        <v>0</v>
      </c>
      <c r="BO92" s="290">
        <f>'ARAT - Data Entry'!Q90</f>
        <v>0</v>
      </c>
      <c r="BP92" s="290">
        <f>'ARAT - Data Entry'!S90</f>
        <v>0</v>
      </c>
      <c r="BQ92" s="290">
        <f>'ARAT - Data Entry'!CG90</f>
        <v>0</v>
      </c>
      <c r="BR92" s="290">
        <f>'ARAT - Data Entry'!CU90</f>
        <v>0</v>
      </c>
      <c r="BS92" s="290">
        <f>'ARAT - Data Entry'!CY90</f>
        <v>0</v>
      </c>
      <c r="BT92" s="290">
        <f>'ARAT - Data Entry'!DA90</f>
        <v>0</v>
      </c>
      <c r="BU92" s="290">
        <f t="shared" si="33"/>
        <v>0</v>
      </c>
      <c r="BV92" s="288"/>
      <c r="BW92" s="290" t="str">
        <f>IF(ISBLANK('ARAT - Data Entry'!V90),"",'ARAT - Data Entry'!V90)</f>
        <v/>
      </c>
      <c r="BX92" s="290" t="str">
        <f>IF(ISBLANK('ARAT - Data Entry'!W90),"",'ARAT - Data Entry'!W90)</f>
        <v/>
      </c>
      <c r="BY92" s="290" t="str">
        <f>IF(ISBLANK('ARAT - Data Entry'!Y90),"",'ARAT - Data Entry'!Y90)</f>
        <v/>
      </c>
      <c r="BZ92" s="290" t="str">
        <f>IF(ISBLANK('ARAT - Data Entry'!Z90),"",'ARAT - Data Entry'!Z90)</f>
        <v/>
      </c>
      <c r="CA92" s="290" t="str">
        <f>IF(ISBLANK('ARAT - Data Entry'!AB90),"",'ARAT - Data Entry'!AB90)</f>
        <v/>
      </c>
      <c r="CB92" s="290" t="str">
        <f>IF(ISBLANK('ARAT - Data Entry'!AC90),"",'ARAT - Data Entry'!AC90)</f>
        <v/>
      </c>
      <c r="CC92" s="290" t="str">
        <f>IF(ISBLANK('ARAT - Data Entry'!AE90),"",'ARAT - Data Entry'!AE90)</f>
        <v/>
      </c>
      <c r="CD92" s="290" t="str">
        <f>IF(ISBLANK('ARAT - Data Entry'!AF90),"",'ARAT - Data Entry'!AF90)</f>
        <v/>
      </c>
      <c r="CE92" s="290" t="str">
        <f>IF(ISBLANK('ARAT - Data Entry'!AH90),"",'ARAT - Data Entry'!AH90)</f>
        <v/>
      </c>
      <c r="CF92" s="290" t="str">
        <f>IF(ISBLANK('ARAT - Data Entry'!AI90),"",'ARAT - Data Entry'!AI90)</f>
        <v/>
      </c>
      <c r="CG92" s="290" t="str">
        <f>IF(ISBLANK('ARAT - Data Entry'!AK90),"",'ARAT - Data Entry'!AK90)</f>
        <v/>
      </c>
      <c r="CH92" s="290" t="str">
        <f>IF(ISBLANK('ARAT - Data Entry'!AL90),"",'ARAT - Data Entry'!AL90)</f>
        <v/>
      </c>
      <c r="CI92" s="290" t="str">
        <f>IF(ISBLANK('ARAT - Data Entry'!AN90),"",'ARAT - Data Entry'!AN90)</f>
        <v/>
      </c>
      <c r="CJ92" s="290" t="str">
        <f>IF(ISBLANK('ARAT - Data Entry'!AO90),"",'ARAT - Data Entry'!AO90)</f>
        <v/>
      </c>
      <c r="CK92" s="290" t="str">
        <f>IF(ISBLANK('ARAT - Data Entry'!AQ90),"",'ARAT - Data Entry'!AQ90)</f>
        <v/>
      </c>
      <c r="CL92" s="290" t="str">
        <f>IF(ISBLANK('ARAT - Data Entry'!AR90),"",'ARAT - Data Entry'!AR90)</f>
        <v/>
      </c>
      <c r="CM92" s="290" t="str">
        <f>IF(ISBLANK('ARAT - Data Entry'!AT90),"",'ARAT - Data Entry'!AT90)</f>
        <v/>
      </c>
      <c r="CN92" s="290" t="str">
        <f>IF(ISBLANK('ARAT - Data Entry'!AU90),"",'ARAT - Data Entry'!AU90)</f>
        <v/>
      </c>
      <c r="CO92" s="290" t="str">
        <f>IF(ISBLANK('ARAT - Data Entry'!AW90),"",'ARAT - Data Entry'!AW90)</f>
        <v/>
      </c>
      <c r="CP92" s="290" t="str">
        <f>IF(ISBLANK('ARAT - Data Entry'!AX90),"",'ARAT - Data Entry'!AX90)</f>
        <v/>
      </c>
      <c r="CQ92" s="290" t="str">
        <f>IF(ISBLANK('ARAT - Data Entry'!AZ90),"",'ARAT - Data Entry'!AZ90)</f>
        <v/>
      </c>
      <c r="CR92" s="290" t="str">
        <f>IF(ISBLANK('ARAT - Data Entry'!BA90),"",'ARAT - Data Entry'!BA90)</f>
        <v/>
      </c>
      <c r="CS92" s="290" t="str">
        <f>IF(ISBLANK('ARAT - Data Entry'!BC90),"",'ARAT - Data Entry'!BC90)</f>
        <v/>
      </c>
      <c r="CT92" s="290" t="str">
        <f>IF(ISBLANK('ARAT - Data Entry'!BD90),"",'ARAT - Data Entry'!BD90)</f>
        <v/>
      </c>
      <c r="CU92" s="290" t="str">
        <f>IF(ISBLANK('ARAT - Data Entry'!BF90),"",'ARAT - Data Entry'!BF90)</f>
        <v/>
      </c>
      <c r="CV92" s="290" t="str">
        <f>IF(ISBLANK('ARAT - Data Entry'!BG90),"",'ARAT - Data Entry'!BG90)</f>
        <v/>
      </c>
      <c r="CW92" s="290" t="str">
        <f>IF(ISBLANK('ARAT - Data Entry'!BI90),"",'ARAT - Data Entry'!BI90)</f>
        <v/>
      </c>
      <c r="CX92" s="290" t="str">
        <f>IF(ISBLANK('ARAT - Data Entry'!BJ90),"",'ARAT - Data Entry'!BJ90)</f>
        <v/>
      </c>
      <c r="CY92" s="290" t="str">
        <f>IF(ISBLANK('ARAT - Data Entry'!BL90),"",'ARAT - Data Entry'!BL90)</f>
        <v/>
      </c>
      <c r="CZ92" s="290" t="str">
        <f>IF(ISBLANK('ARAT - Data Entry'!BM90),"",'ARAT - Data Entry'!BM90)</f>
        <v/>
      </c>
      <c r="DA92" s="290" t="str">
        <f>IF(ISBLANK('ARAT - Data Entry'!BO90),"",'ARAT - Data Entry'!BO90)</f>
        <v/>
      </c>
      <c r="DB92" s="290" t="str">
        <f>IF(ISBLANK('ARAT - Data Entry'!BP90),"",'ARAT - Data Entry'!BP90)</f>
        <v/>
      </c>
      <c r="DC92" s="290" t="str">
        <f>IF(ISBLANK('ARAT - Data Entry'!BR90),"",'ARAT - Data Entry'!BR90)</f>
        <v/>
      </c>
      <c r="DD92" s="290" t="str">
        <f>IF(ISBLANK('ARAT - Data Entry'!BS90),"",'ARAT - Data Entry'!BS90)</f>
        <v/>
      </c>
      <c r="DE92" s="290" t="str">
        <f>IF(ISBLANK('ARAT - Data Entry'!BU90),"",'ARAT - Data Entry'!BU90)</f>
        <v/>
      </c>
      <c r="DF92" s="290" t="str">
        <f>IF(ISBLANK('ARAT - Data Entry'!BV90),"",'ARAT - Data Entry'!BV90)</f>
        <v/>
      </c>
      <c r="DG92" s="290" t="str">
        <f>IF(ISBLANK('ARAT - Data Entry'!CZ90),"",'ARAT - Data Entry'!CZ90)</f>
        <v/>
      </c>
    </row>
    <row r="93" spans="1:111" x14ac:dyDescent="0.25">
      <c r="A93" s="312" t="str">
        <f>IF(ISBLANK('ARAT - Data Entry'!A91),"",'ARAT - Data Entry'!A91)</f>
        <v/>
      </c>
      <c r="B93" s="312" t="str">
        <f>IF(ISBLANK('ARAT - Data Entry'!C91),"",'ARAT - Data Entry'!C91)</f>
        <v/>
      </c>
      <c r="C93" s="357" t="str">
        <f>IF(ISBLANK('ARAT - Data Entry'!D91),"",'ARAT - Data Entry'!D91)</f>
        <v/>
      </c>
      <c r="D93" s="357" t="str">
        <f>IF(ISBLANK('ARAT - Data Entry'!E91),"",'ARAT - Data Entry'!E91)</f>
        <v/>
      </c>
      <c r="E93" s="357" t="str">
        <f>IF(ISBLANK('ARAT - Data Entry'!F91),"",'ARAT - Data Entry'!F91)</f>
        <v/>
      </c>
      <c r="F93" s="357" t="str">
        <f>IF(ISBLANK('ARAT - Data Entry'!G91),"",'ARAT - Data Entry'!G91)</f>
        <v/>
      </c>
      <c r="G93" s="357" t="str">
        <f>IF(ISBLANK('ARAT - Data Entry'!H91),"",'ARAT - Data Entry'!H91)</f>
        <v/>
      </c>
      <c r="H93" s="357" t="str">
        <f>IF(ISBLANK('ARAT - Data Entry'!I91),"",'ARAT - Data Entry'!I91)</f>
        <v/>
      </c>
      <c r="I93" s="357" t="str">
        <f>IF(ISBLANK('ARAT - Data Entry'!J91),"",'ARAT - Data Entry'!J91)</f>
        <v/>
      </c>
      <c r="J93" s="357" t="str">
        <f>IF(ISBLANK('ARAT - Data Entry'!K91),"",'ARAT - Data Entry'!K91)</f>
        <v/>
      </c>
      <c r="K93" s="312" t="str">
        <f>IF(ISBLANK('ARAT - Data Entry'!L91),"",'ARAT - Data Entry'!L91)</f>
        <v/>
      </c>
      <c r="L93" s="312" t="str">
        <f>IF(ISBLANK('ARAT - Data Entry'!M91),"",'ARAT - Data Entry'!M91)</f>
        <v/>
      </c>
      <c r="M93" s="312" t="str">
        <f>IF(ISBLANK('ARAT - Data Entry'!N91),"",'ARAT - Data Entry'!N91)</f>
        <v/>
      </c>
      <c r="N93" s="312" t="str">
        <f>IF(ISBLANK('ARAT - Data Entry'!R91),"",'ARAT - Data Entry'!R91)</f>
        <v/>
      </c>
      <c r="O93" s="312" t="str">
        <f>IF(ISBLANK('ARAT - Data Entry'!T91),"",'ARAT - Data Entry'!T91)</f>
        <v/>
      </c>
      <c r="P93" s="298"/>
      <c r="Q93" s="4" t="str">
        <f t="shared" si="26"/>
        <v>No Improved Water Point/System</v>
      </c>
      <c r="R93" s="4" t="str">
        <f t="shared" si="27"/>
        <v>No Improved Water Point/System</v>
      </c>
      <c r="S93" s="5" t="str">
        <f t="shared" si="28"/>
        <v>No Improved Water Point/System</v>
      </c>
      <c r="T93" s="4" t="str">
        <f t="shared" si="29"/>
        <v>New Construction Needed</v>
      </c>
      <c r="U93" s="15">
        <f t="shared" si="30"/>
        <v>0</v>
      </c>
      <c r="V93" s="284"/>
      <c r="W93" s="291" t="str">
        <f t="shared" si="20"/>
        <v>New Construction Needed</v>
      </c>
      <c r="X93" s="292" t="str">
        <f t="shared" si="31"/>
        <v xml:space="preserve"> </v>
      </c>
      <c r="Y93" s="292" t="str">
        <f t="shared" si="32"/>
        <v>Plan For Investment and Construction</v>
      </c>
      <c r="Z93" s="285"/>
      <c r="AA93" s="290" t="str">
        <f t="shared" si="21"/>
        <v xml:space="preserve"> </v>
      </c>
      <c r="AB93" s="290" t="str">
        <f t="shared" si="22"/>
        <v xml:space="preserve"> </v>
      </c>
      <c r="AC93" s="290" t="str">
        <f t="shared" si="23"/>
        <v xml:space="preserve"> </v>
      </c>
      <c r="AD93" s="290" t="str">
        <f t="shared" si="24"/>
        <v xml:space="preserve"> </v>
      </c>
      <c r="AE93" s="290" t="str">
        <f t="shared" si="25"/>
        <v xml:space="preserve"> </v>
      </c>
      <c r="AF93" s="290" t="str">
        <f>IF(CG93=1,'ARAT - Reference Sheet'!$C$11 -(A93-CH93)," ")</f>
        <v xml:space="preserve"> </v>
      </c>
      <c r="AG93" s="290" t="str">
        <f>IF(CI93=1,'ARAT - Reference Sheet'!$C$12-(A93-CJ93)," ")</f>
        <v xml:space="preserve"> </v>
      </c>
      <c r="AH93" s="290" t="str">
        <f>IF(CK93=1,'ARAT - Reference Sheet'!$C$13-(A93-CL93)," ")</f>
        <v xml:space="preserve"> </v>
      </c>
      <c r="AI93" s="290" t="str">
        <f>IF(CM93=1,'ARAT - Reference Sheet'!$C$14-(A93-CN93)," ")</f>
        <v xml:space="preserve"> </v>
      </c>
      <c r="AJ93" s="290" t="str">
        <f>IF(CO93=1,'ARAT - Reference Sheet'!$C$15-(A93-CP93)," ")</f>
        <v xml:space="preserve"> </v>
      </c>
      <c r="AK93" s="290" t="str">
        <f>IF(CQ93=1,'ARAT - Reference Sheet'!$C$16-(A93-CR93)," ")</f>
        <v xml:space="preserve"> </v>
      </c>
      <c r="AL93" s="290" t="str">
        <f>IF(CS93=1,'ARAT - Reference Sheet'!$C$17-(A93-CT93)," ")</f>
        <v xml:space="preserve"> </v>
      </c>
      <c r="AM93" s="290" t="str">
        <f>IF(CU93=1,'ARAT - Reference Sheet'!$C$18-(A93-CV93)," ")</f>
        <v xml:space="preserve"> </v>
      </c>
      <c r="AN93" s="290" t="str">
        <f>IF(CW93=1,'ARAT - Reference Sheet'!$C$19-(A93-CX93)," ")</f>
        <v xml:space="preserve"> </v>
      </c>
      <c r="AO93" s="290" t="str">
        <f>IF(CY93=1,'ARAT - Reference Sheet'!$C$20-(A93-CZ93)," ")</f>
        <v xml:space="preserve"> </v>
      </c>
      <c r="AP93" s="290" t="str">
        <f>IF(DA93=1,'ARAT - Reference Sheet'!$C$21-(A93-DB93)," ")</f>
        <v xml:space="preserve"> </v>
      </c>
      <c r="AQ93" s="290" t="str">
        <f>IF(DC93=1,'ARAT - Reference Sheet'!$C$22-(A93-DD93)," ")</f>
        <v xml:space="preserve"> </v>
      </c>
      <c r="AR93" s="290" t="str">
        <f>IF(DE93=1,'ARAT - Reference Sheet'!$C$23-(A93-DF93)," ")</f>
        <v xml:space="preserve"> </v>
      </c>
      <c r="AS93" s="288"/>
      <c r="AT93" s="313" t="str">
        <f>IF(ISBLANK('ARAT - Data Entry'!X91),"",'ARAT - Data Entry'!X91)</f>
        <v/>
      </c>
      <c r="AU93" s="313" t="str">
        <f>IF(ISBLANK('ARAT - Data Entry'!AA91),"",'ARAT - Data Entry'!AA91)</f>
        <v/>
      </c>
      <c r="AV93" s="313" t="str">
        <f>IF(ISBLANK('ARAT - Data Entry'!AD91),"",'ARAT - Data Entry'!AD91)</f>
        <v/>
      </c>
      <c r="AW93" s="313" t="str">
        <f>IF(ISBLANK('ARAT - Data Entry'!AG91),"",'ARAT - Data Entry'!AG91)</f>
        <v/>
      </c>
      <c r="AX93" s="313" t="str">
        <f>IF(ISBLANK('ARAT - Data Entry'!AJ91),"",'ARAT - Data Entry'!AJ91)</f>
        <v/>
      </c>
      <c r="AY93" s="313" t="str">
        <f>IF(ISBLANK('ARAT - Data Entry'!AM91),"",'ARAT - Data Entry'!AM91)</f>
        <v/>
      </c>
      <c r="AZ93" s="313" t="str">
        <f>IF(ISBLANK('ARAT - Data Entry'!AP91),"",'ARAT - Data Entry'!AP91)</f>
        <v/>
      </c>
      <c r="BA93" s="313" t="str">
        <f>IF(ISBLANK('ARAT - Data Entry'!AS91),"",'ARAT - Data Entry'!AS91)</f>
        <v/>
      </c>
      <c r="BB93" s="313" t="str">
        <f>IF(ISBLANK('ARAT - Data Entry'!AV91),"",'ARAT - Data Entry'!AV91)</f>
        <v/>
      </c>
      <c r="BC93" s="313" t="str">
        <f>IF(ISBLANK('ARAT - Data Entry'!AY91),"",'ARAT - Data Entry'!AY91)</f>
        <v/>
      </c>
      <c r="BD93" s="313" t="str">
        <f>IF(ISBLANK('ARAT - Data Entry'!BB91),"",'ARAT - Data Entry'!BB91)</f>
        <v/>
      </c>
      <c r="BE93" s="313" t="str">
        <f>IF(ISBLANK('ARAT - Data Entry'!BE91),"",'ARAT - Data Entry'!BE91)</f>
        <v/>
      </c>
      <c r="BF93" s="313" t="str">
        <f>IF(ISBLANK('ARAT - Data Entry'!BF91),"",'ARAT - Data Entry'!BF91)</f>
        <v/>
      </c>
      <c r="BG93" s="313" t="str">
        <f>IF(ISBLANK('ARAT - Data Entry'!BK91),"",'ARAT - Data Entry'!BK91)</f>
        <v/>
      </c>
      <c r="BH93" s="313" t="str">
        <f>IF(ISBLANK('ARAT - Data Entry'!BL91),"",'ARAT - Data Entry'!BL91)</f>
        <v/>
      </c>
      <c r="BI93" s="313" t="str">
        <f>IF(ISBLANK('ARAT - Data Entry'!BQ91),"",'ARAT - Data Entry'!BQ91)</f>
        <v/>
      </c>
      <c r="BJ93" s="313" t="str">
        <f>IF(ISBLANK('ARAT - Data Entry'!BR91),"",'ARAT - Data Entry'!BR91)</f>
        <v/>
      </c>
      <c r="BK93" s="313" t="str">
        <f>IF(ISBLANK('ARAT - Data Entry'!BW91),"",'ARAT - Data Entry'!BW91)</f>
        <v/>
      </c>
      <c r="BL93" s="313" t="str">
        <f>IF(ISBLANK('ARAT - Data Entry'!DB91),"",'ARAT - Data Entry'!DB91)</f>
        <v/>
      </c>
      <c r="BM93" s="296"/>
      <c r="BN93" s="290">
        <f>'ARAT - Data Entry'!P91</f>
        <v>0</v>
      </c>
      <c r="BO93" s="290">
        <f>'ARAT - Data Entry'!Q91</f>
        <v>0</v>
      </c>
      <c r="BP93" s="290">
        <f>'ARAT - Data Entry'!S91</f>
        <v>0</v>
      </c>
      <c r="BQ93" s="290">
        <f>'ARAT - Data Entry'!CG91</f>
        <v>0</v>
      </c>
      <c r="BR93" s="290">
        <f>'ARAT - Data Entry'!CU91</f>
        <v>0</v>
      </c>
      <c r="BS93" s="290">
        <f>'ARAT - Data Entry'!CY91</f>
        <v>0</v>
      </c>
      <c r="BT93" s="290">
        <f>'ARAT - Data Entry'!DA91</f>
        <v>0</v>
      </c>
      <c r="BU93" s="290">
        <f t="shared" si="33"/>
        <v>0</v>
      </c>
      <c r="BV93" s="288"/>
      <c r="BW93" s="290" t="str">
        <f>IF(ISBLANK('ARAT - Data Entry'!V91),"",'ARAT - Data Entry'!V91)</f>
        <v/>
      </c>
      <c r="BX93" s="290" t="str">
        <f>IF(ISBLANK('ARAT - Data Entry'!W91),"",'ARAT - Data Entry'!W91)</f>
        <v/>
      </c>
      <c r="BY93" s="290" t="str">
        <f>IF(ISBLANK('ARAT - Data Entry'!Y91),"",'ARAT - Data Entry'!Y91)</f>
        <v/>
      </c>
      <c r="BZ93" s="290" t="str">
        <f>IF(ISBLANK('ARAT - Data Entry'!Z91),"",'ARAT - Data Entry'!Z91)</f>
        <v/>
      </c>
      <c r="CA93" s="290" t="str">
        <f>IF(ISBLANK('ARAT - Data Entry'!AB91),"",'ARAT - Data Entry'!AB91)</f>
        <v/>
      </c>
      <c r="CB93" s="290" t="str">
        <f>IF(ISBLANK('ARAT - Data Entry'!AC91),"",'ARAT - Data Entry'!AC91)</f>
        <v/>
      </c>
      <c r="CC93" s="290" t="str">
        <f>IF(ISBLANK('ARAT - Data Entry'!AE91),"",'ARAT - Data Entry'!AE91)</f>
        <v/>
      </c>
      <c r="CD93" s="290" t="str">
        <f>IF(ISBLANK('ARAT - Data Entry'!AF91),"",'ARAT - Data Entry'!AF91)</f>
        <v/>
      </c>
      <c r="CE93" s="290" t="str">
        <f>IF(ISBLANK('ARAT - Data Entry'!AH91),"",'ARAT - Data Entry'!AH91)</f>
        <v/>
      </c>
      <c r="CF93" s="290" t="str">
        <f>IF(ISBLANK('ARAT - Data Entry'!AI91),"",'ARAT - Data Entry'!AI91)</f>
        <v/>
      </c>
      <c r="CG93" s="290" t="str">
        <f>IF(ISBLANK('ARAT - Data Entry'!AK91),"",'ARAT - Data Entry'!AK91)</f>
        <v/>
      </c>
      <c r="CH93" s="290" t="str">
        <f>IF(ISBLANK('ARAT - Data Entry'!AL91),"",'ARAT - Data Entry'!AL91)</f>
        <v/>
      </c>
      <c r="CI93" s="290" t="str">
        <f>IF(ISBLANK('ARAT - Data Entry'!AN91),"",'ARAT - Data Entry'!AN91)</f>
        <v/>
      </c>
      <c r="CJ93" s="290" t="str">
        <f>IF(ISBLANK('ARAT - Data Entry'!AO91),"",'ARAT - Data Entry'!AO91)</f>
        <v/>
      </c>
      <c r="CK93" s="290" t="str">
        <f>IF(ISBLANK('ARAT - Data Entry'!AQ91),"",'ARAT - Data Entry'!AQ91)</f>
        <v/>
      </c>
      <c r="CL93" s="290" t="str">
        <f>IF(ISBLANK('ARAT - Data Entry'!AR91),"",'ARAT - Data Entry'!AR91)</f>
        <v/>
      </c>
      <c r="CM93" s="290" t="str">
        <f>IF(ISBLANK('ARAT - Data Entry'!AT91),"",'ARAT - Data Entry'!AT91)</f>
        <v/>
      </c>
      <c r="CN93" s="290" t="str">
        <f>IF(ISBLANK('ARAT - Data Entry'!AU91),"",'ARAT - Data Entry'!AU91)</f>
        <v/>
      </c>
      <c r="CO93" s="290" t="str">
        <f>IF(ISBLANK('ARAT - Data Entry'!AW91),"",'ARAT - Data Entry'!AW91)</f>
        <v/>
      </c>
      <c r="CP93" s="290" t="str">
        <f>IF(ISBLANK('ARAT - Data Entry'!AX91),"",'ARAT - Data Entry'!AX91)</f>
        <v/>
      </c>
      <c r="CQ93" s="290" t="str">
        <f>IF(ISBLANK('ARAT - Data Entry'!AZ91),"",'ARAT - Data Entry'!AZ91)</f>
        <v/>
      </c>
      <c r="CR93" s="290" t="str">
        <f>IF(ISBLANK('ARAT - Data Entry'!BA91),"",'ARAT - Data Entry'!BA91)</f>
        <v/>
      </c>
      <c r="CS93" s="290" t="str">
        <f>IF(ISBLANK('ARAT - Data Entry'!BC91),"",'ARAT - Data Entry'!BC91)</f>
        <v/>
      </c>
      <c r="CT93" s="290" t="str">
        <f>IF(ISBLANK('ARAT - Data Entry'!BD91),"",'ARAT - Data Entry'!BD91)</f>
        <v/>
      </c>
      <c r="CU93" s="290" t="str">
        <f>IF(ISBLANK('ARAT - Data Entry'!BF91),"",'ARAT - Data Entry'!BF91)</f>
        <v/>
      </c>
      <c r="CV93" s="290" t="str">
        <f>IF(ISBLANK('ARAT - Data Entry'!BG91),"",'ARAT - Data Entry'!BG91)</f>
        <v/>
      </c>
      <c r="CW93" s="290" t="str">
        <f>IF(ISBLANK('ARAT - Data Entry'!BI91),"",'ARAT - Data Entry'!BI91)</f>
        <v/>
      </c>
      <c r="CX93" s="290" t="str">
        <f>IF(ISBLANK('ARAT - Data Entry'!BJ91),"",'ARAT - Data Entry'!BJ91)</f>
        <v/>
      </c>
      <c r="CY93" s="290" t="str">
        <f>IF(ISBLANK('ARAT - Data Entry'!BL91),"",'ARAT - Data Entry'!BL91)</f>
        <v/>
      </c>
      <c r="CZ93" s="290" t="str">
        <f>IF(ISBLANK('ARAT - Data Entry'!BM91),"",'ARAT - Data Entry'!BM91)</f>
        <v/>
      </c>
      <c r="DA93" s="290" t="str">
        <f>IF(ISBLANK('ARAT - Data Entry'!BO91),"",'ARAT - Data Entry'!BO91)</f>
        <v/>
      </c>
      <c r="DB93" s="290" t="str">
        <f>IF(ISBLANK('ARAT - Data Entry'!BP91),"",'ARAT - Data Entry'!BP91)</f>
        <v/>
      </c>
      <c r="DC93" s="290" t="str">
        <f>IF(ISBLANK('ARAT - Data Entry'!BR91),"",'ARAT - Data Entry'!BR91)</f>
        <v/>
      </c>
      <c r="DD93" s="290" t="str">
        <f>IF(ISBLANK('ARAT - Data Entry'!BS91),"",'ARAT - Data Entry'!BS91)</f>
        <v/>
      </c>
      <c r="DE93" s="290" t="str">
        <f>IF(ISBLANK('ARAT - Data Entry'!BU91),"",'ARAT - Data Entry'!BU91)</f>
        <v/>
      </c>
      <c r="DF93" s="290" t="str">
        <f>IF(ISBLANK('ARAT - Data Entry'!BV91),"",'ARAT - Data Entry'!BV91)</f>
        <v/>
      </c>
      <c r="DG93" s="290" t="str">
        <f>IF(ISBLANK('ARAT - Data Entry'!CZ91),"",'ARAT - Data Entry'!CZ91)</f>
        <v/>
      </c>
    </row>
    <row r="94" spans="1:111" x14ac:dyDescent="0.25">
      <c r="A94" s="312" t="str">
        <f>IF(ISBLANK('ARAT - Data Entry'!A92),"",'ARAT - Data Entry'!A92)</f>
        <v/>
      </c>
      <c r="B94" s="312" t="str">
        <f>IF(ISBLANK('ARAT - Data Entry'!C92),"",'ARAT - Data Entry'!C92)</f>
        <v/>
      </c>
      <c r="C94" s="357" t="str">
        <f>IF(ISBLANK('ARAT - Data Entry'!D92),"",'ARAT - Data Entry'!D92)</f>
        <v/>
      </c>
      <c r="D94" s="357" t="str">
        <f>IF(ISBLANK('ARAT - Data Entry'!E92),"",'ARAT - Data Entry'!E92)</f>
        <v/>
      </c>
      <c r="E94" s="357" t="str">
        <f>IF(ISBLANK('ARAT - Data Entry'!F92),"",'ARAT - Data Entry'!F92)</f>
        <v/>
      </c>
      <c r="F94" s="357" t="str">
        <f>IF(ISBLANK('ARAT - Data Entry'!G92),"",'ARAT - Data Entry'!G92)</f>
        <v/>
      </c>
      <c r="G94" s="357" t="str">
        <f>IF(ISBLANK('ARAT - Data Entry'!H92),"",'ARAT - Data Entry'!H92)</f>
        <v/>
      </c>
      <c r="H94" s="357" t="str">
        <f>IF(ISBLANK('ARAT - Data Entry'!I92),"",'ARAT - Data Entry'!I92)</f>
        <v/>
      </c>
      <c r="I94" s="357" t="str">
        <f>IF(ISBLANK('ARAT - Data Entry'!J92),"",'ARAT - Data Entry'!J92)</f>
        <v/>
      </c>
      <c r="J94" s="357" t="str">
        <f>IF(ISBLANK('ARAT - Data Entry'!K92),"",'ARAT - Data Entry'!K92)</f>
        <v/>
      </c>
      <c r="K94" s="312" t="str">
        <f>IF(ISBLANK('ARAT - Data Entry'!L92),"",'ARAT - Data Entry'!L92)</f>
        <v/>
      </c>
      <c r="L94" s="312" t="str">
        <f>IF(ISBLANK('ARAT - Data Entry'!M92),"",'ARAT - Data Entry'!M92)</f>
        <v/>
      </c>
      <c r="M94" s="312" t="str">
        <f>IF(ISBLANK('ARAT - Data Entry'!N92),"",'ARAT - Data Entry'!N92)</f>
        <v/>
      </c>
      <c r="N94" s="312" t="str">
        <f>IF(ISBLANK('ARAT - Data Entry'!R92),"",'ARAT - Data Entry'!R92)</f>
        <v/>
      </c>
      <c r="O94" s="312" t="str">
        <f>IF(ISBLANK('ARAT - Data Entry'!T92),"",'ARAT - Data Entry'!T92)</f>
        <v/>
      </c>
      <c r="P94" s="298"/>
      <c r="Q94" s="4" t="str">
        <f t="shared" si="26"/>
        <v>No Improved Water Point/System</v>
      </c>
      <c r="R94" s="4" t="str">
        <f t="shared" si="27"/>
        <v>No Improved Water Point/System</v>
      </c>
      <c r="S94" s="5" t="str">
        <f t="shared" si="28"/>
        <v>No Improved Water Point/System</v>
      </c>
      <c r="T94" s="4" t="str">
        <f t="shared" si="29"/>
        <v>New Construction Needed</v>
      </c>
      <c r="U94" s="15">
        <f t="shared" si="30"/>
        <v>0</v>
      </c>
      <c r="V94" s="284"/>
      <c r="W94" s="291" t="str">
        <f t="shared" si="20"/>
        <v>New Construction Needed</v>
      </c>
      <c r="X94" s="292" t="str">
        <f t="shared" si="31"/>
        <v xml:space="preserve"> </v>
      </c>
      <c r="Y94" s="292" t="str">
        <f t="shared" si="32"/>
        <v>Plan For Investment and Construction</v>
      </c>
      <c r="Z94" s="285"/>
      <c r="AA94" s="290" t="str">
        <f t="shared" si="21"/>
        <v xml:space="preserve"> </v>
      </c>
      <c r="AB94" s="290" t="str">
        <f t="shared" si="22"/>
        <v xml:space="preserve"> </v>
      </c>
      <c r="AC94" s="290" t="str">
        <f t="shared" si="23"/>
        <v xml:space="preserve"> </v>
      </c>
      <c r="AD94" s="290" t="str">
        <f t="shared" si="24"/>
        <v xml:space="preserve"> </v>
      </c>
      <c r="AE94" s="290" t="str">
        <f t="shared" si="25"/>
        <v xml:space="preserve"> </v>
      </c>
      <c r="AF94" s="290" t="str">
        <f>IF(CG94=1,'ARAT - Reference Sheet'!$C$11 -(A94-CH94)," ")</f>
        <v xml:space="preserve"> </v>
      </c>
      <c r="AG94" s="290" t="str">
        <f>IF(CI94=1,'ARAT - Reference Sheet'!$C$12-(A94-CJ94)," ")</f>
        <v xml:space="preserve"> </v>
      </c>
      <c r="AH94" s="290" t="str">
        <f>IF(CK94=1,'ARAT - Reference Sheet'!$C$13-(A94-CL94)," ")</f>
        <v xml:space="preserve"> </v>
      </c>
      <c r="AI94" s="290" t="str">
        <f>IF(CM94=1,'ARAT - Reference Sheet'!$C$14-(A94-CN94)," ")</f>
        <v xml:space="preserve"> </v>
      </c>
      <c r="AJ94" s="290" t="str">
        <f>IF(CO94=1,'ARAT - Reference Sheet'!$C$15-(A94-CP94)," ")</f>
        <v xml:space="preserve"> </v>
      </c>
      <c r="AK94" s="290" t="str">
        <f>IF(CQ94=1,'ARAT - Reference Sheet'!$C$16-(A94-CR94)," ")</f>
        <v xml:space="preserve"> </v>
      </c>
      <c r="AL94" s="290" t="str">
        <f>IF(CS94=1,'ARAT - Reference Sheet'!$C$17-(A94-CT94)," ")</f>
        <v xml:space="preserve"> </v>
      </c>
      <c r="AM94" s="290" t="str">
        <f>IF(CU94=1,'ARAT - Reference Sheet'!$C$18-(A94-CV94)," ")</f>
        <v xml:space="preserve"> </v>
      </c>
      <c r="AN94" s="290" t="str">
        <f>IF(CW94=1,'ARAT - Reference Sheet'!$C$19-(A94-CX94)," ")</f>
        <v xml:space="preserve"> </v>
      </c>
      <c r="AO94" s="290" t="str">
        <f>IF(CY94=1,'ARAT - Reference Sheet'!$C$20-(A94-CZ94)," ")</f>
        <v xml:space="preserve"> </v>
      </c>
      <c r="AP94" s="290" t="str">
        <f>IF(DA94=1,'ARAT - Reference Sheet'!$C$21-(A94-DB94)," ")</f>
        <v xml:space="preserve"> </v>
      </c>
      <c r="AQ94" s="290" t="str">
        <f>IF(DC94=1,'ARAT - Reference Sheet'!$C$22-(A94-DD94)," ")</f>
        <v xml:space="preserve"> </v>
      </c>
      <c r="AR94" s="290" t="str">
        <f>IF(DE94=1,'ARAT - Reference Sheet'!$C$23-(A94-DF94)," ")</f>
        <v xml:space="preserve"> </v>
      </c>
      <c r="AS94" s="288"/>
      <c r="AT94" s="313" t="str">
        <f>IF(ISBLANK('ARAT - Data Entry'!X92),"",'ARAT - Data Entry'!X92)</f>
        <v/>
      </c>
      <c r="AU94" s="313" t="str">
        <f>IF(ISBLANK('ARAT - Data Entry'!AA92),"",'ARAT - Data Entry'!AA92)</f>
        <v/>
      </c>
      <c r="AV94" s="313" t="str">
        <f>IF(ISBLANK('ARAT - Data Entry'!AD92),"",'ARAT - Data Entry'!AD92)</f>
        <v/>
      </c>
      <c r="AW94" s="313" t="str">
        <f>IF(ISBLANK('ARAT - Data Entry'!AG92),"",'ARAT - Data Entry'!AG92)</f>
        <v/>
      </c>
      <c r="AX94" s="313" t="str">
        <f>IF(ISBLANK('ARAT - Data Entry'!AJ92),"",'ARAT - Data Entry'!AJ92)</f>
        <v/>
      </c>
      <c r="AY94" s="313" t="str">
        <f>IF(ISBLANK('ARAT - Data Entry'!AM92),"",'ARAT - Data Entry'!AM92)</f>
        <v/>
      </c>
      <c r="AZ94" s="313" t="str">
        <f>IF(ISBLANK('ARAT - Data Entry'!AP92),"",'ARAT - Data Entry'!AP92)</f>
        <v/>
      </c>
      <c r="BA94" s="313" t="str">
        <f>IF(ISBLANK('ARAT - Data Entry'!AS92),"",'ARAT - Data Entry'!AS92)</f>
        <v/>
      </c>
      <c r="BB94" s="313" t="str">
        <f>IF(ISBLANK('ARAT - Data Entry'!AV92),"",'ARAT - Data Entry'!AV92)</f>
        <v/>
      </c>
      <c r="BC94" s="313" t="str">
        <f>IF(ISBLANK('ARAT - Data Entry'!AY92),"",'ARAT - Data Entry'!AY92)</f>
        <v/>
      </c>
      <c r="BD94" s="313" t="str">
        <f>IF(ISBLANK('ARAT - Data Entry'!BB92),"",'ARAT - Data Entry'!BB92)</f>
        <v/>
      </c>
      <c r="BE94" s="313" t="str">
        <f>IF(ISBLANK('ARAT - Data Entry'!BE92),"",'ARAT - Data Entry'!BE92)</f>
        <v/>
      </c>
      <c r="BF94" s="313" t="str">
        <f>IF(ISBLANK('ARAT - Data Entry'!BF92),"",'ARAT - Data Entry'!BF92)</f>
        <v/>
      </c>
      <c r="BG94" s="313" t="str">
        <f>IF(ISBLANK('ARAT - Data Entry'!BK92),"",'ARAT - Data Entry'!BK92)</f>
        <v/>
      </c>
      <c r="BH94" s="313" t="str">
        <f>IF(ISBLANK('ARAT - Data Entry'!BL92),"",'ARAT - Data Entry'!BL92)</f>
        <v/>
      </c>
      <c r="BI94" s="313" t="str">
        <f>IF(ISBLANK('ARAT - Data Entry'!BQ92),"",'ARAT - Data Entry'!BQ92)</f>
        <v/>
      </c>
      <c r="BJ94" s="313" t="str">
        <f>IF(ISBLANK('ARAT - Data Entry'!BR92),"",'ARAT - Data Entry'!BR92)</f>
        <v/>
      </c>
      <c r="BK94" s="313" t="str">
        <f>IF(ISBLANK('ARAT - Data Entry'!BW92),"",'ARAT - Data Entry'!BW92)</f>
        <v/>
      </c>
      <c r="BL94" s="313" t="str">
        <f>IF(ISBLANK('ARAT - Data Entry'!DB92),"",'ARAT - Data Entry'!DB92)</f>
        <v/>
      </c>
      <c r="BM94" s="296"/>
      <c r="BN94" s="290">
        <f>'ARAT - Data Entry'!P92</f>
        <v>0</v>
      </c>
      <c r="BO94" s="290">
        <f>'ARAT - Data Entry'!Q92</f>
        <v>0</v>
      </c>
      <c r="BP94" s="290">
        <f>'ARAT - Data Entry'!S92</f>
        <v>0</v>
      </c>
      <c r="BQ94" s="290">
        <f>'ARAT - Data Entry'!CG92</f>
        <v>0</v>
      </c>
      <c r="BR94" s="290">
        <f>'ARAT - Data Entry'!CU92</f>
        <v>0</v>
      </c>
      <c r="BS94" s="290">
        <f>'ARAT - Data Entry'!CY92</f>
        <v>0</v>
      </c>
      <c r="BT94" s="290">
        <f>'ARAT - Data Entry'!DA92</f>
        <v>0</v>
      </c>
      <c r="BU94" s="290">
        <f t="shared" si="33"/>
        <v>0</v>
      </c>
      <c r="BV94" s="288"/>
      <c r="BW94" s="290" t="str">
        <f>IF(ISBLANK('ARAT - Data Entry'!V92),"",'ARAT - Data Entry'!V92)</f>
        <v/>
      </c>
      <c r="BX94" s="290" t="str">
        <f>IF(ISBLANK('ARAT - Data Entry'!W92),"",'ARAT - Data Entry'!W92)</f>
        <v/>
      </c>
      <c r="BY94" s="290" t="str">
        <f>IF(ISBLANK('ARAT - Data Entry'!Y92),"",'ARAT - Data Entry'!Y92)</f>
        <v/>
      </c>
      <c r="BZ94" s="290" t="str">
        <f>IF(ISBLANK('ARAT - Data Entry'!Z92),"",'ARAT - Data Entry'!Z92)</f>
        <v/>
      </c>
      <c r="CA94" s="290" t="str">
        <f>IF(ISBLANK('ARAT - Data Entry'!AB92),"",'ARAT - Data Entry'!AB92)</f>
        <v/>
      </c>
      <c r="CB94" s="290" t="str">
        <f>IF(ISBLANK('ARAT - Data Entry'!AC92),"",'ARAT - Data Entry'!AC92)</f>
        <v/>
      </c>
      <c r="CC94" s="290" t="str">
        <f>IF(ISBLANK('ARAT - Data Entry'!AE92),"",'ARAT - Data Entry'!AE92)</f>
        <v/>
      </c>
      <c r="CD94" s="290" t="str">
        <f>IF(ISBLANK('ARAT - Data Entry'!AF92),"",'ARAT - Data Entry'!AF92)</f>
        <v/>
      </c>
      <c r="CE94" s="290" t="str">
        <f>IF(ISBLANK('ARAT - Data Entry'!AH92),"",'ARAT - Data Entry'!AH92)</f>
        <v/>
      </c>
      <c r="CF94" s="290" t="str">
        <f>IF(ISBLANK('ARAT - Data Entry'!AI92),"",'ARAT - Data Entry'!AI92)</f>
        <v/>
      </c>
      <c r="CG94" s="290" t="str">
        <f>IF(ISBLANK('ARAT - Data Entry'!AK92),"",'ARAT - Data Entry'!AK92)</f>
        <v/>
      </c>
      <c r="CH94" s="290" t="str">
        <f>IF(ISBLANK('ARAT - Data Entry'!AL92),"",'ARAT - Data Entry'!AL92)</f>
        <v/>
      </c>
      <c r="CI94" s="290" t="str">
        <f>IF(ISBLANK('ARAT - Data Entry'!AN92),"",'ARAT - Data Entry'!AN92)</f>
        <v/>
      </c>
      <c r="CJ94" s="290" t="str">
        <f>IF(ISBLANK('ARAT - Data Entry'!AO92),"",'ARAT - Data Entry'!AO92)</f>
        <v/>
      </c>
      <c r="CK94" s="290" t="str">
        <f>IF(ISBLANK('ARAT - Data Entry'!AQ92),"",'ARAT - Data Entry'!AQ92)</f>
        <v/>
      </c>
      <c r="CL94" s="290" t="str">
        <f>IF(ISBLANK('ARAT - Data Entry'!AR92),"",'ARAT - Data Entry'!AR92)</f>
        <v/>
      </c>
      <c r="CM94" s="290" t="str">
        <f>IF(ISBLANK('ARAT - Data Entry'!AT92),"",'ARAT - Data Entry'!AT92)</f>
        <v/>
      </c>
      <c r="CN94" s="290" t="str">
        <f>IF(ISBLANK('ARAT - Data Entry'!AU92),"",'ARAT - Data Entry'!AU92)</f>
        <v/>
      </c>
      <c r="CO94" s="290" t="str">
        <f>IF(ISBLANK('ARAT - Data Entry'!AW92),"",'ARAT - Data Entry'!AW92)</f>
        <v/>
      </c>
      <c r="CP94" s="290" t="str">
        <f>IF(ISBLANK('ARAT - Data Entry'!AX92),"",'ARAT - Data Entry'!AX92)</f>
        <v/>
      </c>
      <c r="CQ94" s="290" t="str">
        <f>IF(ISBLANK('ARAT - Data Entry'!AZ92),"",'ARAT - Data Entry'!AZ92)</f>
        <v/>
      </c>
      <c r="CR94" s="290" t="str">
        <f>IF(ISBLANK('ARAT - Data Entry'!BA92),"",'ARAT - Data Entry'!BA92)</f>
        <v/>
      </c>
      <c r="CS94" s="290" t="str">
        <f>IF(ISBLANK('ARAT - Data Entry'!BC92),"",'ARAT - Data Entry'!BC92)</f>
        <v/>
      </c>
      <c r="CT94" s="290" t="str">
        <f>IF(ISBLANK('ARAT - Data Entry'!BD92),"",'ARAT - Data Entry'!BD92)</f>
        <v/>
      </c>
      <c r="CU94" s="290" t="str">
        <f>IF(ISBLANK('ARAT - Data Entry'!BF92),"",'ARAT - Data Entry'!BF92)</f>
        <v/>
      </c>
      <c r="CV94" s="290" t="str">
        <f>IF(ISBLANK('ARAT - Data Entry'!BG92),"",'ARAT - Data Entry'!BG92)</f>
        <v/>
      </c>
      <c r="CW94" s="290" t="str">
        <f>IF(ISBLANK('ARAT - Data Entry'!BI92),"",'ARAT - Data Entry'!BI92)</f>
        <v/>
      </c>
      <c r="CX94" s="290" t="str">
        <f>IF(ISBLANK('ARAT - Data Entry'!BJ92),"",'ARAT - Data Entry'!BJ92)</f>
        <v/>
      </c>
      <c r="CY94" s="290" t="str">
        <f>IF(ISBLANK('ARAT - Data Entry'!BL92),"",'ARAT - Data Entry'!BL92)</f>
        <v/>
      </c>
      <c r="CZ94" s="290" t="str">
        <f>IF(ISBLANK('ARAT - Data Entry'!BM92),"",'ARAT - Data Entry'!BM92)</f>
        <v/>
      </c>
      <c r="DA94" s="290" t="str">
        <f>IF(ISBLANK('ARAT - Data Entry'!BO92),"",'ARAT - Data Entry'!BO92)</f>
        <v/>
      </c>
      <c r="DB94" s="290" t="str">
        <f>IF(ISBLANK('ARAT - Data Entry'!BP92),"",'ARAT - Data Entry'!BP92)</f>
        <v/>
      </c>
      <c r="DC94" s="290" t="str">
        <f>IF(ISBLANK('ARAT - Data Entry'!BR92),"",'ARAT - Data Entry'!BR92)</f>
        <v/>
      </c>
      <c r="DD94" s="290" t="str">
        <f>IF(ISBLANK('ARAT - Data Entry'!BS92),"",'ARAT - Data Entry'!BS92)</f>
        <v/>
      </c>
      <c r="DE94" s="290" t="str">
        <f>IF(ISBLANK('ARAT - Data Entry'!BU92),"",'ARAT - Data Entry'!BU92)</f>
        <v/>
      </c>
      <c r="DF94" s="290" t="str">
        <f>IF(ISBLANK('ARAT - Data Entry'!BV92),"",'ARAT - Data Entry'!BV92)</f>
        <v/>
      </c>
      <c r="DG94" s="290" t="str">
        <f>IF(ISBLANK('ARAT - Data Entry'!CZ92),"",'ARAT - Data Entry'!CZ92)</f>
        <v/>
      </c>
    </row>
    <row r="95" spans="1:111" x14ac:dyDescent="0.25">
      <c r="A95" s="312" t="str">
        <f>IF(ISBLANK('ARAT - Data Entry'!A93),"",'ARAT - Data Entry'!A93)</f>
        <v/>
      </c>
      <c r="B95" s="312" t="str">
        <f>IF(ISBLANK('ARAT - Data Entry'!C93),"",'ARAT - Data Entry'!C93)</f>
        <v/>
      </c>
      <c r="C95" s="357" t="str">
        <f>IF(ISBLANK('ARAT - Data Entry'!D93),"",'ARAT - Data Entry'!D93)</f>
        <v/>
      </c>
      <c r="D95" s="357" t="str">
        <f>IF(ISBLANK('ARAT - Data Entry'!E93),"",'ARAT - Data Entry'!E93)</f>
        <v/>
      </c>
      <c r="E95" s="357" t="str">
        <f>IF(ISBLANK('ARAT - Data Entry'!F93),"",'ARAT - Data Entry'!F93)</f>
        <v/>
      </c>
      <c r="F95" s="357" t="str">
        <f>IF(ISBLANK('ARAT - Data Entry'!G93),"",'ARAT - Data Entry'!G93)</f>
        <v/>
      </c>
      <c r="G95" s="357" t="str">
        <f>IF(ISBLANK('ARAT - Data Entry'!H93),"",'ARAT - Data Entry'!H93)</f>
        <v/>
      </c>
      <c r="H95" s="357" t="str">
        <f>IF(ISBLANK('ARAT - Data Entry'!I93),"",'ARAT - Data Entry'!I93)</f>
        <v/>
      </c>
      <c r="I95" s="357" t="str">
        <f>IF(ISBLANK('ARAT - Data Entry'!J93),"",'ARAT - Data Entry'!J93)</f>
        <v/>
      </c>
      <c r="J95" s="357" t="str">
        <f>IF(ISBLANK('ARAT - Data Entry'!K93),"",'ARAT - Data Entry'!K93)</f>
        <v/>
      </c>
      <c r="K95" s="312" t="str">
        <f>IF(ISBLANK('ARAT - Data Entry'!L93),"",'ARAT - Data Entry'!L93)</f>
        <v/>
      </c>
      <c r="L95" s="312" t="str">
        <f>IF(ISBLANK('ARAT - Data Entry'!M93),"",'ARAT - Data Entry'!M93)</f>
        <v/>
      </c>
      <c r="M95" s="312" t="str">
        <f>IF(ISBLANK('ARAT - Data Entry'!N93),"",'ARAT - Data Entry'!N93)</f>
        <v/>
      </c>
      <c r="N95" s="312" t="str">
        <f>IF(ISBLANK('ARAT - Data Entry'!R93),"",'ARAT - Data Entry'!R93)</f>
        <v/>
      </c>
      <c r="O95" s="312" t="str">
        <f>IF(ISBLANK('ARAT - Data Entry'!T93),"",'ARAT - Data Entry'!T93)</f>
        <v/>
      </c>
      <c r="P95" s="298"/>
      <c r="Q95" s="4" t="str">
        <f t="shared" si="26"/>
        <v>No Improved Water Point/System</v>
      </c>
      <c r="R95" s="4" t="str">
        <f t="shared" si="27"/>
        <v>No Improved Water Point/System</v>
      </c>
      <c r="S95" s="5" t="str">
        <f t="shared" si="28"/>
        <v>No Improved Water Point/System</v>
      </c>
      <c r="T95" s="4" t="str">
        <f t="shared" si="29"/>
        <v>New Construction Needed</v>
      </c>
      <c r="U95" s="15">
        <f t="shared" si="30"/>
        <v>0</v>
      </c>
      <c r="V95" s="284"/>
      <c r="W95" s="291" t="str">
        <f t="shared" si="20"/>
        <v>New Construction Needed</v>
      </c>
      <c r="X95" s="292" t="str">
        <f t="shared" si="31"/>
        <v xml:space="preserve"> </v>
      </c>
      <c r="Y95" s="292" t="str">
        <f t="shared" si="32"/>
        <v>Plan For Investment and Construction</v>
      </c>
      <c r="Z95" s="285"/>
      <c r="AA95" s="290" t="str">
        <f t="shared" si="21"/>
        <v xml:space="preserve"> </v>
      </c>
      <c r="AB95" s="290" t="str">
        <f t="shared" si="22"/>
        <v xml:space="preserve"> </v>
      </c>
      <c r="AC95" s="290" t="str">
        <f t="shared" si="23"/>
        <v xml:space="preserve"> </v>
      </c>
      <c r="AD95" s="290" t="str">
        <f t="shared" si="24"/>
        <v xml:space="preserve"> </v>
      </c>
      <c r="AE95" s="290" t="str">
        <f t="shared" si="25"/>
        <v xml:space="preserve"> </v>
      </c>
      <c r="AF95" s="290" t="str">
        <f>IF(CG95=1,'ARAT - Reference Sheet'!$C$11 -(A95-CH95)," ")</f>
        <v xml:space="preserve"> </v>
      </c>
      <c r="AG95" s="290" t="str">
        <f>IF(CI95=1,'ARAT - Reference Sheet'!$C$12-(A95-CJ95)," ")</f>
        <v xml:space="preserve"> </v>
      </c>
      <c r="AH95" s="290" t="str">
        <f>IF(CK95=1,'ARAT - Reference Sheet'!$C$13-(A95-CL95)," ")</f>
        <v xml:space="preserve"> </v>
      </c>
      <c r="AI95" s="290" t="str">
        <f>IF(CM95=1,'ARAT - Reference Sheet'!$C$14-(A95-CN95)," ")</f>
        <v xml:space="preserve"> </v>
      </c>
      <c r="AJ95" s="290" t="str">
        <f>IF(CO95=1,'ARAT - Reference Sheet'!$C$15-(A95-CP95)," ")</f>
        <v xml:space="preserve"> </v>
      </c>
      <c r="AK95" s="290" t="str">
        <f>IF(CQ95=1,'ARAT - Reference Sheet'!$C$16-(A95-CR95)," ")</f>
        <v xml:space="preserve"> </v>
      </c>
      <c r="AL95" s="290" t="str">
        <f>IF(CS95=1,'ARAT - Reference Sheet'!$C$17-(A95-CT95)," ")</f>
        <v xml:space="preserve"> </v>
      </c>
      <c r="AM95" s="290" t="str">
        <f>IF(CU95=1,'ARAT - Reference Sheet'!$C$18-(A95-CV95)," ")</f>
        <v xml:space="preserve"> </v>
      </c>
      <c r="AN95" s="290" t="str">
        <f>IF(CW95=1,'ARAT - Reference Sheet'!$C$19-(A95-CX95)," ")</f>
        <v xml:space="preserve"> </v>
      </c>
      <c r="AO95" s="290" t="str">
        <f>IF(CY95=1,'ARAT - Reference Sheet'!$C$20-(A95-CZ95)," ")</f>
        <v xml:space="preserve"> </v>
      </c>
      <c r="AP95" s="290" t="str">
        <f>IF(DA95=1,'ARAT - Reference Sheet'!$C$21-(A95-DB95)," ")</f>
        <v xml:space="preserve"> </v>
      </c>
      <c r="AQ95" s="290" t="str">
        <f>IF(DC95=1,'ARAT - Reference Sheet'!$C$22-(A95-DD95)," ")</f>
        <v xml:space="preserve"> </v>
      </c>
      <c r="AR95" s="290" t="str">
        <f>IF(DE95=1,'ARAT - Reference Sheet'!$C$23-(A95-DF95)," ")</f>
        <v xml:space="preserve"> </v>
      </c>
      <c r="AS95" s="288"/>
      <c r="AT95" s="313" t="str">
        <f>IF(ISBLANK('ARAT - Data Entry'!X93),"",'ARAT - Data Entry'!X93)</f>
        <v/>
      </c>
      <c r="AU95" s="313" t="str">
        <f>IF(ISBLANK('ARAT - Data Entry'!AA93),"",'ARAT - Data Entry'!AA93)</f>
        <v/>
      </c>
      <c r="AV95" s="313" t="str">
        <f>IF(ISBLANK('ARAT - Data Entry'!AD93),"",'ARAT - Data Entry'!AD93)</f>
        <v/>
      </c>
      <c r="AW95" s="313" t="str">
        <f>IF(ISBLANK('ARAT - Data Entry'!AG93),"",'ARAT - Data Entry'!AG93)</f>
        <v/>
      </c>
      <c r="AX95" s="313" t="str">
        <f>IF(ISBLANK('ARAT - Data Entry'!AJ93),"",'ARAT - Data Entry'!AJ93)</f>
        <v/>
      </c>
      <c r="AY95" s="313" t="str">
        <f>IF(ISBLANK('ARAT - Data Entry'!AM93),"",'ARAT - Data Entry'!AM93)</f>
        <v/>
      </c>
      <c r="AZ95" s="313" t="str">
        <f>IF(ISBLANK('ARAT - Data Entry'!AP93),"",'ARAT - Data Entry'!AP93)</f>
        <v/>
      </c>
      <c r="BA95" s="313" t="str">
        <f>IF(ISBLANK('ARAT - Data Entry'!AS93),"",'ARAT - Data Entry'!AS93)</f>
        <v/>
      </c>
      <c r="BB95" s="313" t="str">
        <f>IF(ISBLANK('ARAT - Data Entry'!AV93),"",'ARAT - Data Entry'!AV93)</f>
        <v/>
      </c>
      <c r="BC95" s="313" t="str">
        <f>IF(ISBLANK('ARAT - Data Entry'!AY93),"",'ARAT - Data Entry'!AY93)</f>
        <v/>
      </c>
      <c r="BD95" s="313" t="str">
        <f>IF(ISBLANK('ARAT - Data Entry'!BB93),"",'ARAT - Data Entry'!BB93)</f>
        <v/>
      </c>
      <c r="BE95" s="313" t="str">
        <f>IF(ISBLANK('ARAT - Data Entry'!BE93),"",'ARAT - Data Entry'!BE93)</f>
        <v/>
      </c>
      <c r="BF95" s="313" t="str">
        <f>IF(ISBLANK('ARAT - Data Entry'!BF93),"",'ARAT - Data Entry'!BF93)</f>
        <v/>
      </c>
      <c r="BG95" s="313" t="str">
        <f>IF(ISBLANK('ARAT - Data Entry'!BK93),"",'ARAT - Data Entry'!BK93)</f>
        <v/>
      </c>
      <c r="BH95" s="313" t="str">
        <f>IF(ISBLANK('ARAT - Data Entry'!BL93),"",'ARAT - Data Entry'!BL93)</f>
        <v/>
      </c>
      <c r="BI95" s="313" t="str">
        <f>IF(ISBLANK('ARAT - Data Entry'!BQ93),"",'ARAT - Data Entry'!BQ93)</f>
        <v/>
      </c>
      <c r="BJ95" s="313" t="str">
        <f>IF(ISBLANK('ARAT - Data Entry'!BR93),"",'ARAT - Data Entry'!BR93)</f>
        <v/>
      </c>
      <c r="BK95" s="313" t="str">
        <f>IF(ISBLANK('ARAT - Data Entry'!BW93),"",'ARAT - Data Entry'!BW93)</f>
        <v/>
      </c>
      <c r="BL95" s="313" t="str">
        <f>IF(ISBLANK('ARAT - Data Entry'!DB93),"",'ARAT - Data Entry'!DB93)</f>
        <v/>
      </c>
      <c r="BM95" s="296"/>
      <c r="BN95" s="290">
        <f>'ARAT - Data Entry'!P93</f>
        <v>0</v>
      </c>
      <c r="BO95" s="290">
        <f>'ARAT - Data Entry'!Q93</f>
        <v>0</v>
      </c>
      <c r="BP95" s="290">
        <f>'ARAT - Data Entry'!S93</f>
        <v>0</v>
      </c>
      <c r="BQ95" s="290">
        <f>'ARAT - Data Entry'!CG93</f>
        <v>0</v>
      </c>
      <c r="BR95" s="290">
        <f>'ARAT - Data Entry'!CU93</f>
        <v>0</v>
      </c>
      <c r="BS95" s="290">
        <f>'ARAT - Data Entry'!CY93</f>
        <v>0</v>
      </c>
      <c r="BT95" s="290">
        <f>'ARAT - Data Entry'!DA93</f>
        <v>0</v>
      </c>
      <c r="BU95" s="290">
        <f t="shared" si="33"/>
        <v>0</v>
      </c>
      <c r="BV95" s="288"/>
      <c r="BW95" s="290" t="str">
        <f>IF(ISBLANK('ARAT - Data Entry'!V93),"",'ARAT - Data Entry'!V93)</f>
        <v/>
      </c>
      <c r="BX95" s="290" t="str">
        <f>IF(ISBLANK('ARAT - Data Entry'!W93),"",'ARAT - Data Entry'!W93)</f>
        <v/>
      </c>
      <c r="BY95" s="290" t="str">
        <f>IF(ISBLANK('ARAT - Data Entry'!Y93),"",'ARAT - Data Entry'!Y93)</f>
        <v/>
      </c>
      <c r="BZ95" s="290" t="str">
        <f>IF(ISBLANK('ARAT - Data Entry'!Z93),"",'ARAT - Data Entry'!Z93)</f>
        <v/>
      </c>
      <c r="CA95" s="290" t="str">
        <f>IF(ISBLANK('ARAT - Data Entry'!AB93),"",'ARAT - Data Entry'!AB93)</f>
        <v/>
      </c>
      <c r="CB95" s="290" t="str">
        <f>IF(ISBLANK('ARAT - Data Entry'!AC93),"",'ARAT - Data Entry'!AC93)</f>
        <v/>
      </c>
      <c r="CC95" s="290" t="str">
        <f>IF(ISBLANK('ARAT - Data Entry'!AE93),"",'ARAT - Data Entry'!AE93)</f>
        <v/>
      </c>
      <c r="CD95" s="290" t="str">
        <f>IF(ISBLANK('ARAT - Data Entry'!AF93),"",'ARAT - Data Entry'!AF93)</f>
        <v/>
      </c>
      <c r="CE95" s="290" t="str">
        <f>IF(ISBLANK('ARAT - Data Entry'!AH93),"",'ARAT - Data Entry'!AH93)</f>
        <v/>
      </c>
      <c r="CF95" s="290" t="str">
        <f>IF(ISBLANK('ARAT - Data Entry'!AI93),"",'ARAT - Data Entry'!AI93)</f>
        <v/>
      </c>
      <c r="CG95" s="290" t="str">
        <f>IF(ISBLANK('ARAT - Data Entry'!AK93),"",'ARAT - Data Entry'!AK93)</f>
        <v/>
      </c>
      <c r="CH95" s="290" t="str">
        <f>IF(ISBLANK('ARAT - Data Entry'!AL93),"",'ARAT - Data Entry'!AL93)</f>
        <v/>
      </c>
      <c r="CI95" s="290" t="str">
        <f>IF(ISBLANK('ARAT - Data Entry'!AN93),"",'ARAT - Data Entry'!AN93)</f>
        <v/>
      </c>
      <c r="CJ95" s="290" t="str">
        <f>IF(ISBLANK('ARAT - Data Entry'!AO93),"",'ARAT - Data Entry'!AO93)</f>
        <v/>
      </c>
      <c r="CK95" s="290" t="str">
        <f>IF(ISBLANK('ARAT - Data Entry'!AQ93),"",'ARAT - Data Entry'!AQ93)</f>
        <v/>
      </c>
      <c r="CL95" s="290" t="str">
        <f>IF(ISBLANK('ARAT - Data Entry'!AR93),"",'ARAT - Data Entry'!AR93)</f>
        <v/>
      </c>
      <c r="CM95" s="290" t="str">
        <f>IF(ISBLANK('ARAT - Data Entry'!AT93),"",'ARAT - Data Entry'!AT93)</f>
        <v/>
      </c>
      <c r="CN95" s="290" t="str">
        <f>IF(ISBLANK('ARAT - Data Entry'!AU93),"",'ARAT - Data Entry'!AU93)</f>
        <v/>
      </c>
      <c r="CO95" s="290" t="str">
        <f>IF(ISBLANK('ARAT - Data Entry'!AW93),"",'ARAT - Data Entry'!AW93)</f>
        <v/>
      </c>
      <c r="CP95" s="290" t="str">
        <f>IF(ISBLANK('ARAT - Data Entry'!AX93),"",'ARAT - Data Entry'!AX93)</f>
        <v/>
      </c>
      <c r="CQ95" s="290" t="str">
        <f>IF(ISBLANK('ARAT - Data Entry'!AZ93),"",'ARAT - Data Entry'!AZ93)</f>
        <v/>
      </c>
      <c r="CR95" s="290" t="str">
        <f>IF(ISBLANK('ARAT - Data Entry'!BA93),"",'ARAT - Data Entry'!BA93)</f>
        <v/>
      </c>
      <c r="CS95" s="290" t="str">
        <f>IF(ISBLANK('ARAT - Data Entry'!BC93),"",'ARAT - Data Entry'!BC93)</f>
        <v/>
      </c>
      <c r="CT95" s="290" t="str">
        <f>IF(ISBLANK('ARAT - Data Entry'!BD93),"",'ARAT - Data Entry'!BD93)</f>
        <v/>
      </c>
      <c r="CU95" s="290" t="str">
        <f>IF(ISBLANK('ARAT - Data Entry'!BF93),"",'ARAT - Data Entry'!BF93)</f>
        <v/>
      </c>
      <c r="CV95" s="290" t="str">
        <f>IF(ISBLANK('ARAT - Data Entry'!BG93),"",'ARAT - Data Entry'!BG93)</f>
        <v/>
      </c>
      <c r="CW95" s="290" t="str">
        <f>IF(ISBLANK('ARAT - Data Entry'!BI93),"",'ARAT - Data Entry'!BI93)</f>
        <v/>
      </c>
      <c r="CX95" s="290" t="str">
        <f>IF(ISBLANK('ARAT - Data Entry'!BJ93),"",'ARAT - Data Entry'!BJ93)</f>
        <v/>
      </c>
      <c r="CY95" s="290" t="str">
        <f>IF(ISBLANK('ARAT - Data Entry'!BL93),"",'ARAT - Data Entry'!BL93)</f>
        <v/>
      </c>
      <c r="CZ95" s="290" t="str">
        <f>IF(ISBLANK('ARAT - Data Entry'!BM93),"",'ARAT - Data Entry'!BM93)</f>
        <v/>
      </c>
      <c r="DA95" s="290" t="str">
        <f>IF(ISBLANK('ARAT - Data Entry'!BO93),"",'ARAT - Data Entry'!BO93)</f>
        <v/>
      </c>
      <c r="DB95" s="290" t="str">
        <f>IF(ISBLANK('ARAT - Data Entry'!BP93),"",'ARAT - Data Entry'!BP93)</f>
        <v/>
      </c>
      <c r="DC95" s="290" t="str">
        <f>IF(ISBLANK('ARAT - Data Entry'!BR93),"",'ARAT - Data Entry'!BR93)</f>
        <v/>
      </c>
      <c r="DD95" s="290" t="str">
        <f>IF(ISBLANK('ARAT - Data Entry'!BS93),"",'ARAT - Data Entry'!BS93)</f>
        <v/>
      </c>
      <c r="DE95" s="290" t="str">
        <f>IF(ISBLANK('ARAT - Data Entry'!BU93),"",'ARAT - Data Entry'!BU93)</f>
        <v/>
      </c>
      <c r="DF95" s="290" t="str">
        <f>IF(ISBLANK('ARAT - Data Entry'!BV93),"",'ARAT - Data Entry'!BV93)</f>
        <v/>
      </c>
      <c r="DG95" s="290" t="str">
        <f>IF(ISBLANK('ARAT - Data Entry'!CZ93),"",'ARAT - Data Entry'!CZ93)</f>
        <v/>
      </c>
    </row>
    <row r="96" spans="1:111" x14ac:dyDescent="0.25">
      <c r="A96" s="312" t="str">
        <f>IF(ISBLANK('ARAT - Data Entry'!A94),"",'ARAT - Data Entry'!A94)</f>
        <v/>
      </c>
      <c r="B96" s="312" t="str">
        <f>IF(ISBLANK('ARAT - Data Entry'!C94),"",'ARAT - Data Entry'!C94)</f>
        <v/>
      </c>
      <c r="C96" s="357" t="str">
        <f>IF(ISBLANK('ARAT - Data Entry'!D94),"",'ARAT - Data Entry'!D94)</f>
        <v/>
      </c>
      <c r="D96" s="357" t="str">
        <f>IF(ISBLANK('ARAT - Data Entry'!E94),"",'ARAT - Data Entry'!E94)</f>
        <v/>
      </c>
      <c r="E96" s="357" t="str">
        <f>IF(ISBLANK('ARAT - Data Entry'!F94),"",'ARAT - Data Entry'!F94)</f>
        <v/>
      </c>
      <c r="F96" s="357" t="str">
        <f>IF(ISBLANK('ARAT - Data Entry'!G94),"",'ARAT - Data Entry'!G94)</f>
        <v/>
      </c>
      <c r="G96" s="357" t="str">
        <f>IF(ISBLANK('ARAT - Data Entry'!H94),"",'ARAT - Data Entry'!H94)</f>
        <v/>
      </c>
      <c r="H96" s="357" t="str">
        <f>IF(ISBLANK('ARAT - Data Entry'!I94),"",'ARAT - Data Entry'!I94)</f>
        <v/>
      </c>
      <c r="I96" s="357" t="str">
        <f>IF(ISBLANK('ARAT - Data Entry'!J94),"",'ARAT - Data Entry'!J94)</f>
        <v/>
      </c>
      <c r="J96" s="357" t="str">
        <f>IF(ISBLANK('ARAT - Data Entry'!K94),"",'ARAT - Data Entry'!K94)</f>
        <v/>
      </c>
      <c r="K96" s="312" t="str">
        <f>IF(ISBLANK('ARAT - Data Entry'!L94),"",'ARAT - Data Entry'!L94)</f>
        <v/>
      </c>
      <c r="L96" s="312" t="str">
        <f>IF(ISBLANK('ARAT - Data Entry'!M94),"",'ARAT - Data Entry'!M94)</f>
        <v/>
      </c>
      <c r="M96" s="312" t="str">
        <f>IF(ISBLANK('ARAT - Data Entry'!N94),"",'ARAT - Data Entry'!N94)</f>
        <v/>
      </c>
      <c r="N96" s="312" t="str">
        <f>IF(ISBLANK('ARAT - Data Entry'!R94),"",'ARAT - Data Entry'!R94)</f>
        <v/>
      </c>
      <c r="O96" s="312" t="str">
        <f>IF(ISBLANK('ARAT - Data Entry'!T94),"",'ARAT - Data Entry'!T94)</f>
        <v/>
      </c>
      <c r="P96" s="298"/>
      <c r="Q96" s="4" t="str">
        <f t="shared" si="26"/>
        <v>No Improved Water Point/System</v>
      </c>
      <c r="R96" s="4" t="str">
        <f t="shared" si="27"/>
        <v>No Improved Water Point/System</v>
      </c>
      <c r="S96" s="5" t="str">
        <f t="shared" si="28"/>
        <v>No Improved Water Point/System</v>
      </c>
      <c r="T96" s="4" t="str">
        <f t="shared" si="29"/>
        <v>New Construction Needed</v>
      </c>
      <c r="U96" s="15">
        <f t="shared" si="30"/>
        <v>0</v>
      </c>
      <c r="V96" s="284"/>
      <c r="W96" s="291" t="str">
        <f t="shared" si="20"/>
        <v>New Construction Needed</v>
      </c>
      <c r="X96" s="292" t="str">
        <f t="shared" si="31"/>
        <v xml:space="preserve"> </v>
      </c>
      <c r="Y96" s="292" t="str">
        <f t="shared" si="32"/>
        <v>Plan For Investment and Construction</v>
      </c>
      <c r="Z96" s="285"/>
      <c r="AA96" s="290" t="str">
        <f t="shared" si="21"/>
        <v xml:space="preserve"> </v>
      </c>
      <c r="AB96" s="290" t="str">
        <f t="shared" si="22"/>
        <v xml:space="preserve"> </v>
      </c>
      <c r="AC96" s="290" t="str">
        <f t="shared" si="23"/>
        <v xml:space="preserve"> </v>
      </c>
      <c r="AD96" s="290" t="str">
        <f t="shared" si="24"/>
        <v xml:space="preserve"> </v>
      </c>
      <c r="AE96" s="290" t="str">
        <f t="shared" si="25"/>
        <v xml:space="preserve"> </v>
      </c>
      <c r="AF96" s="290" t="str">
        <f>IF(CG96=1,'ARAT - Reference Sheet'!$C$11 -(A96-CH96)," ")</f>
        <v xml:space="preserve"> </v>
      </c>
      <c r="AG96" s="290" t="str">
        <f>IF(CI96=1,'ARAT - Reference Sheet'!$C$12-(A96-CJ96)," ")</f>
        <v xml:space="preserve"> </v>
      </c>
      <c r="AH96" s="290" t="str">
        <f>IF(CK96=1,'ARAT - Reference Sheet'!$C$13-(A96-CL96)," ")</f>
        <v xml:space="preserve"> </v>
      </c>
      <c r="AI96" s="290" t="str">
        <f>IF(CM96=1,'ARAT - Reference Sheet'!$C$14-(A96-CN96)," ")</f>
        <v xml:space="preserve"> </v>
      </c>
      <c r="AJ96" s="290" t="str">
        <f>IF(CO96=1,'ARAT - Reference Sheet'!$C$15-(A96-CP96)," ")</f>
        <v xml:space="preserve"> </v>
      </c>
      <c r="AK96" s="290" t="str">
        <f>IF(CQ96=1,'ARAT - Reference Sheet'!$C$16-(A96-CR96)," ")</f>
        <v xml:space="preserve"> </v>
      </c>
      <c r="AL96" s="290" t="str">
        <f>IF(CS96=1,'ARAT - Reference Sheet'!$C$17-(A96-CT96)," ")</f>
        <v xml:space="preserve"> </v>
      </c>
      <c r="AM96" s="290" t="str">
        <f>IF(CU96=1,'ARAT - Reference Sheet'!$C$18-(A96-CV96)," ")</f>
        <v xml:space="preserve"> </v>
      </c>
      <c r="AN96" s="290" t="str">
        <f>IF(CW96=1,'ARAT - Reference Sheet'!$C$19-(A96-CX96)," ")</f>
        <v xml:space="preserve"> </v>
      </c>
      <c r="AO96" s="290" t="str">
        <f>IF(CY96=1,'ARAT - Reference Sheet'!$C$20-(A96-CZ96)," ")</f>
        <v xml:space="preserve"> </v>
      </c>
      <c r="AP96" s="290" t="str">
        <f>IF(DA96=1,'ARAT - Reference Sheet'!$C$21-(A96-DB96)," ")</f>
        <v xml:space="preserve"> </v>
      </c>
      <c r="AQ96" s="290" t="str">
        <f>IF(DC96=1,'ARAT - Reference Sheet'!$C$22-(A96-DD96)," ")</f>
        <v xml:space="preserve"> </v>
      </c>
      <c r="AR96" s="290" t="str">
        <f>IF(DE96=1,'ARAT - Reference Sheet'!$C$23-(A96-DF96)," ")</f>
        <v xml:space="preserve"> </v>
      </c>
      <c r="AS96" s="288"/>
      <c r="AT96" s="313" t="str">
        <f>IF(ISBLANK('ARAT - Data Entry'!X94),"",'ARAT - Data Entry'!X94)</f>
        <v/>
      </c>
      <c r="AU96" s="313" t="str">
        <f>IF(ISBLANK('ARAT - Data Entry'!AA94),"",'ARAT - Data Entry'!AA94)</f>
        <v/>
      </c>
      <c r="AV96" s="313" t="str">
        <f>IF(ISBLANK('ARAT - Data Entry'!AD94),"",'ARAT - Data Entry'!AD94)</f>
        <v/>
      </c>
      <c r="AW96" s="313" t="str">
        <f>IF(ISBLANK('ARAT - Data Entry'!AG94),"",'ARAT - Data Entry'!AG94)</f>
        <v/>
      </c>
      <c r="AX96" s="313" t="str">
        <f>IF(ISBLANK('ARAT - Data Entry'!AJ94),"",'ARAT - Data Entry'!AJ94)</f>
        <v/>
      </c>
      <c r="AY96" s="313" t="str">
        <f>IF(ISBLANK('ARAT - Data Entry'!AM94),"",'ARAT - Data Entry'!AM94)</f>
        <v/>
      </c>
      <c r="AZ96" s="313" t="str">
        <f>IF(ISBLANK('ARAT - Data Entry'!AP94),"",'ARAT - Data Entry'!AP94)</f>
        <v/>
      </c>
      <c r="BA96" s="313" t="str">
        <f>IF(ISBLANK('ARAT - Data Entry'!AS94),"",'ARAT - Data Entry'!AS94)</f>
        <v/>
      </c>
      <c r="BB96" s="313" t="str">
        <f>IF(ISBLANK('ARAT - Data Entry'!AV94),"",'ARAT - Data Entry'!AV94)</f>
        <v/>
      </c>
      <c r="BC96" s="313" t="str">
        <f>IF(ISBLANK('ARAT - Data Entry'!AY94),"",'ARAT - Data Entry'!AY94)</f>
        <v/>
      </c>
      <c r="BD96" s="313" t="str">
        <f>IF(ISBLANK('ARAT - Data Entry'!BB94),"",'ARAT - Data Entry'!BB94)</f>
        <v/>
      </c>
      <c r="BE96" s="313" t="str">
        <f>IF(ISBLANK('ARAT - Data Entry'!BE94),"",'ARAT - Data Entry'!BE94)</f>
        <v/>
      </c>
      <c r="BF96" s="313" t="str">
        <f>IF(ISBLANK('ARAT - Data Entry'!BF94),"",'ARAT - Data Entry'!BF94)</f>
        <v/>
      </c>
      <c r="BG96" s="313" t="str">
        <f>IF(ISBLANK('ARAT - Data Entry'!BK94),"",'ARAT - Data Entry'!BK94)</f>
        <v/>
      </c>
      <c r="BH96" s="313" t="str">
        <f>IF(ISBLANK('ARAT - Data Entry'!BL94),"",'ARAT - Data Entry'!BL94)</f>
        <v/>
      </c>
      <c r="BI96" s="313" t="str">
        <f>IF(ISBLANK('ARAT - Data Entry'!BQ94),"",'ARAT - Data Entry'!BQ94)</f>
        <v/>
      </c>
      <c r="BJ96" s="313" t="str">
        <f>IF(ISBLANK('ARAT - Data Entry'!BR94),"",'ARAT - Data Entry'!BR94)</f>
        <v/>
      </c>
      <c r="BK96" s="313" t="str">
        <f>IF(ISBLANK('ARAT - Data Entry'!BW94),"",'ARAT - Data Entry'!BW94)</f>
        <v/>
      </c>
      <c r="BL96" s="313" t="str">
        <f>IF(ISBLANK('ARAT - Data Entry'!DB94),"",'ARAT - Data Entry'!DB94)</f>
        <v/>
      </c>
      <c r="BM96" s="296"/>
      <c r="BN96" s="290">
        <f>'ARAT - Data Entry'!P94</f>
        <v>0</v>
      </c>
      <c r="BO96" s="290">
        <f>'ARAT - Data Entry'!Q94</f>
        <v>0</v>
      </c>
      <c r="BP96" s="290">
        <f>'ARAT - Data Entry'!S94</f>
        <v>0</v>
      </c>
      <c r="BQ96" s="290">
        <f>'ARAT - Data Entry'!CG94</f>
        <v>0</v>
      </c>
      <c r="BR96" s="290">
        <f>'ARAT - Data Entry'!CU94</f>
        <v>0</v>
      </c>
      <c r="BS96" s="290">
        <f>'ARAT - Data Entry'!CY94</f>
        <v>0</v>
      </c>
      <c r="BT96" s="290">
        <f>'ARAT - Data Entry'!DA94</f>
        <v>0</v>
      </c>
      <c r="BU96" s="290">
        <f t="shared" si="33"/>
        <v>0</v>
      </c>
      <c r="BV96" s="288"/>
      <c r="BW96" s="290" t="str">
        <f>IF(ISBLANK('ARAT - Data Entry'!V94),"",'ARAT - Data Entry'!V94)</f>
        <v/>
      </c>
      <c r="BX96" s="290" t="str">
        <f>IF(ISBLANK('ARAT - Data Entry'!W94),"",'ARAT - Data Entry'!W94)</f>
        <v/>
      </c>
      <c r="BY96" s="290" t="str">
        <f>IF(ISBLANK('ARAT - Data Entry'!Y94),"",'ARAT - Data Entry'!Y94)</f>
        <v/>
      </c>
      <c r="BZ96" s="290" t="str">
        <f>IF(ISBLANK('ARAT - Data Entry'!Z94),"",'ARAT - Data Entry'!Z94)</f>
        <v/>
      </c>
      <c r="CA96" s="290" t="str">
        <f>IF(ISBLANK('ARAT - Data Entry'!AB94),"",'ARAT - Data Entry'!AB94)</f>
        <v/>
      </c>
      <c r="CB96" s="290" t="str">
        <f>IF(ISBLANK('ARAT - Data Entry'!AC94),"",'ARAT - Data Entry'!AC94)</f>
        <v/>
      </c>
      <c r="CC96" s="290" t="str">
        <f>IF(ISBLANK('ARAT - Data Entry'!AE94),"",'ARAT - Data Entry'!AE94)</f>
        <v/>
      </c>
      <c r="CD96" s="290" t="str">
        <f>IF(ISBLANK('ARAT - Data Entry'!AF94),"",'ARAT - Data Entry'!AF94)</f>
        <v/>
      </c>
      <c r="CE96" s="290" t="str">
        <f>IF(ISBLANK('ARAT - Data Entry'!AH94),"",'ARAT - Data Entry'!AH94)</f>
        <v/>
      </c>
      <c r="CF96" s="290" t="str">
        <f>IF(ISBLANK('ARAT - Data Entry'!AI94),"",'ARAT - Data Entry'!AI94)</f>
        <v/>
      </c>
      <c r="CG96" s="290" t="str">
        <f>IF(ISBLANK('ARAT - Data Entry'!AK94),"",'ARAT - Data Entry'!AK94)</f>
        <v/>
      </c>
      <c r="CH96" s="290" t="str">
        <f>IF(ISBLANK('ARAT - Data Entry'!AL94),"",'ARAT - Data Entry'!AL94)</f>
        <v/>
      </c>
      <c r="CI96" s="290" t="str">
        <f>IF(ISBLANK('ARAT - Data Entry'!AN94),"",'ARAT - Data Entry'!AN94)</f>
        <v/>
      </c>
      <c r="CJ96" s="290" t="str">
        <f>IF(ISBLANK('ARAT - Data Entry'!AO94),"",'ARAT - Data Entry'!AO94)</f>
        <v/>
      </c>
      <c r="CK96" s="290" t="str">
        <f>IF(ISBLANK('ARAT - Data Entry'!AQ94),"",'ARAT - Data Entry'!AQ94)</f>
        <v/>
      </c>
      <c r="CL96" s="290" t="str">
        <f>IF(ISBLANK('ARAT - Data Entry'!AR94),"",'ARAT - Data Entry'!AR94)</f>
        <v/>
      </c>
      <c r="CM96" s="290" t="str">
        <f>IF(ISBLANK('ARAT - Data Entry'!AT94),"",'ARAT - Data Entry'!AT94)</f>
        <v/>
      </c>
      <c r="CN96" s="290" t="str">
        <f>IF(ISBLANK('ARAT - Data Entry'!AU94),"",'ARAT - Data Entry'!AU94)</f>
        <v/>
      </c>
      <c r="CO96" s="290" t="str">
        <f>IF(ISBLANK('ARAT - Data Entry'!AW94),"",'ARAT - Data Entry'!AW94)</f>
        <v/>
      </c>
      <c r="CP96" s="290" t="str">
        <f>IF(ISBLANK('ARAT - Data Entry'!AX94),"",'ARAT - Data Entry'!AX94)</f>
        <v/>
      </c>
      <c r="CQ96" s="290" t="str">
        <f>IF(ISBLANK('ARAT - Data Entry'!AZ94),"",'ARAT - Data Entry'!AZ94)</f>
        <v/>
      </c>
      <c r="CR96" s="290" t="str">
        <f>IF(ISBLANK('ARAT - Data Entry'!BA94),"",'ARAT - Data Entry'!BA94)</f>
        <v/>
      </c>
      <c r="CS96" s="290" t="str">
        <f>IF(ISBLANK('ARAT - Data Entry'!BC94),"",'ARAT - Data Entry'!BC94)</f>
        <v/>
      </c>
      <c r="CT96" s="290" t="str">
        <f>IF(ISBLANK('ARAT - Data Entry'!BD94),"",'ARAT - Data Entry'!BD94)</f>
        <v/>
      </c>
      <c r="CU96" s="290" t="str">
        <f>IF(ISBLANK('ARAT - Data Entry'!BF94),"",'ARAT - Data Entry'!BF94)</f>
        <v/>
      </c>
      <c r="CV96" s="290" t="str">
        <f>IF(ISBLANK('ARAT - Data Entry'!BG94),"",'ARAT - Data Entry'!BG94)</f>
        <v/>
      </c>
      <c r="CW96" s="290" t="str">
        <f>IF(ISBLANK('ARAT - Data Entry'!BI94),"",'ARAT - Data Entry'!BI94)</f>
        <v/>
      </c>
      <c r="CX96" s="290" t="str">
        <f>IF(ISBLANK('ARAT - Data Entry'!BJ94),"",'ARAT - Data Entry'!BJ94)</f>
        <v/>
      </c>
      <c r="CY96" s="290" t="str">
        <f>IF(ISBLANK('ARAT - Data Entry'!BL94),"",'ARAT - Data Entry'!BL94)</f>
        <v/>
      </c>
      <c r="CZ96" s="290" t="str">
        <f>IF(ISBLANK('ARAT - Data Entry'!BM94),"",'ARAT - Data Entry'!BM94)</f>
        <v/>
      </c>
      <c r="DA96" s="290" t="str">
        <f>IF(ISBLANK('ARAT - Data Entry'!BO94),"",'ARAT - Data Entry'!BO94)</f>
        <v/>
      </c>
      <c r="DB96" s="290" t="str">
        <f>IF(ISBLANK('ARAT - Data Entry'!BP94),"",'ARAT - Data Entry'!BP94)</f>
        <v/>
      </c>
      <c r="DC96" s="290" t="str">
        <f>IF(ISBLANK('ARAT - Data Entry'!BR94),"",'ARAT - Data Entry'!BR94)</f>
        <v/>
      </c>
      <c r="DD96" s="290" t="str">
        <f>IF(ISBLANK('ARAT - Data Entry'!BS94),"",'ARAT - Data Entry'!BS94)</f>
        <v/>
      </c>
      <c r="DE96" s="290" t="str">
        <f>IF(ISBLANK('ARAT - Data Entry'!BU94),"",'ARAT - Data Entry'!BU94)</f>
        <v/>
      </c>
      <c r="DF96" s="290" t="str">
        <f>IF(ISBLANK('ARAT - Data Entry'!BV94),"",'ARAT - Data Entry'!BV94)</f>
        <v/>
      </c>
      <c r="DG96" s="290" t="str">
        <f>IF(ISBLANK('ARAT - Data Entry'!CZ94),"",'ARAT - Data Entry'!CZ94)</f>
        <v/>
      </c>
    </row>
    <row r="97" spans="1:111" x14ac:dyDescent="0.25">
      <c r="A97" s="312" t="str">
        <f>IF(ISBLANK('ARAT - Data Entry'!A95),"",'ARAT - Data Entry'!A95)</f>
        <v/>
      </c>
      <c r="B97" s="312" t="str">
        <f>IF(ISBLANK('ARAT - Data Entry'!C95),"",'ARAT - Data Entry'!C95)</f>
        <v/>
      </c>
      <c r="C97" s="357" t="str">
        <f>IF(ISBLANK('ARAT - Data Entry'!D95),"",'ARAT - Data Entry'!D95)</f>
        <v/>
      </c>
      <c r="D97" s="357" t="str">
        <f>IF(ISBLANK('ARAT - Data Entry'!E95),"",'ARAT - Data Entry'!E95)</f>
        <v/>
      </c>
      <c r="E97" s="357" t="str">
        <f>IF(ISBLANK('ARAT - Data Entry'!F95),"",'ARAT - Data Entry'!F95)</f>
        <v/>
      </c>
      <c r="F97" s="357" t="str">
        <f>IF(ISBLANK('ARAT - Data Entry'!G95),"",'ARAT - Data Entry'!G95)</f>
        <v/>
      </c>
      <c r="G97" s="357" t="str">
        <f>IF(ISBLANK('ARAT - Data Entry'!H95),"",'ARAT - Data Entry'!H95)</f>
        <v/>
      </c>
      <c r="H97" s="357" t="str">
        <f>IF(ISBLANK('ARAT - Data Entry'!I95),"",'ARAT - Data Entry'!I95)</f>
        <v/>
      </c>
      <c r="I97" s="357" t="str">
        <f>IF(ISBLANK('ARAT - Data Entry'!J95),"",'ARAT - Data Entry'!J95)</f>
        <v/>
      </c>
      <c r="J97" s="357" t="str">
        <f>IF(ISBLANK('ARAT - Data Entry'!K95),"",'ARAT - Data Entry'!K95)</f>
        <v/>
      </c>
      <c r="K97" s="312" t="str">
        <f>IF(ISBLANK('ARAT - Data Entry'!L95),"",'ARAT - Data Entry'!L95)</f>
        <v/>
      </c>
      <c r="L97" s="312" t="str">
        <f>IF(ISBLANK('ARAT - Data Entry'!M95),"",'ARAT - Data Entry'!M95)</f>
        <v/>
      </c>
      <c r="M97" s="312" t="str">
        <f>IF(ISBLANK('ARAT - Data Entry'!N95),"",'ARAT - Data Entry'!N95)</f>
        <v/>
      </c>
      <c r="N97" s="312" t="str">
        <f>IF(ISBLANK('ARAT - Data Entry'!R95),"",'ARAT - Data Entry'!R95)</f>
        <v/>
      </c>
      <c r="O97" s="312" t="str">
        <f>IF(ISBLANK('ARAT - Data Entry'!T95),"",'ARAT - Data Entry'!T95)</f>
        <v/>
      </c>
      <c r="P97" s="298"/>
      <c r="Q97" s="4" t="str">
        <f t="shared" si="26"/>
        <v>No Improved Water Point/System</v>
      </c>
      <c r="R97" s="4" t="str">
        <f t="shared" si="27"/>
        <v>No Improved Water Point/System</v>
      </c>
      <c r="S97" s="5" t="str">
        <f t="shared" si="28"/>
        <v>No Improved Water Point/System</v>
      </c>
      <c r="T97" s="4" t="str">
        <f t="shared" si="29"/>
        <v>New Construction Needed</v>
      </c>
      <c r="U97" s="15">
        <f t="shared" si="30"/>
        <v>0</v>
      </c>
      <c r="V97" s="284"/>
      <c r="W97" s="291" t="str">
        <f t="shared" si="20"/>
        <v>New Construction Needed</v>
      </c>
      <c r="X97" s="292" t="str">
        <f t="shared" si="31"/>
        <v xml:space="preserve"> </v>
      </c>
      <c r="Y97" s="292" t="str">
        <f t="shared" si="32"/>
        <v>Plan For Investment and Construction</v>
      </c>
      <c r="Z97" s="285"/>
      <c r="AA97" s="290" t="str">
        <f t="shared" si="21"/>
        <v xml:space="preserve"> </v>
      </c>
      <c r="AB97" s="290" t="str">
        <f t="shared" si="22"/>
        <v xml:space="preserve"> </v>
      </c>
      <c r="AC97" s="290" t="str">
        <f t="shared" si="23"/>
        <v xml:space="preserve"> </v>
      </c>
      <c r="AD97" s="290" t="str">
        <f t="shared" si="24"/>
        <v xml:space="preserve"> </v>
      </c>
      <c r="AE97" s="290" t="str">
        <f t="shared" si="25"/>
        <v xml:space="preserve"> </v>
      </c>
      <c r="AF97" s="290" t="str">
        <f>IF(CG97=1,'ARAT - Reference Sheet'!$C$11 -(A97-CH97)," ")</f>
        <v xml:space="preserve"> </v>
      </c>
      <c r="AG97" s="290" t="str">
        <f>IF(CI97=1,'ARAT - Reference Sheet'!$C$12-(A97-CJ97)," ")</f>
        <v xml:space="preserve"> </v>
      </c>
      <c r="AH97" s="290" t="str">
        <f>IF(CK97=1,'ARAT - Reference Sheet'!$C$13-(A97-CL97)," ")</f>
        <v xml:space="preserve"> </v>
      </c>
      <c r="AI97" s="290" t="str">
        <f>IF(CM97=1,'ARAT - Reference Sheet'!$C$14-(A97-CN97)," ")</f>
        <v xml:space="preserve"> </v>
      </c>
      <c r="AJ97" s="290" t="str">
        <f>IF(CO97=1,'ARAT - Reference Sheet'!$C$15-(A97-CP97)," ")</f>
        <v xml:space="preserve"> </v>
      </c>
      <c r="AK97" s="290" t="str">
        <f>IF(CQ97=1,'ARAT - Reference Sheet'!$C$16-(A97-CR97)," ")</f>
        <v xml:space="preserve"> </v>
      </c>
      <c r="AL97" s="290" t="str">
        <f>IF(CS97=1,'ARAT - Reference Sheet'!$C$17-(A97-CT97)," ")</f>
        <v xml:space="preserve"> </v>
      </c>
      <c r="AM97" s="290" t="str">
        <f>IF(CU97=1,'ARAT - Reference Sheet'!$C$18-(A97-CV97)," ")</f>
        <v xml:space="preserve"> </v>
      </c>
      <c r="AN97" s="290" t="str">
        <f>IF(CW97=1,'ARAT - Reference Sheet'!$C$19-(A97-CX97)," ")</f>
        <v xml:space="preserve"> </v>
      </c>
      <c r="AO97" s="290" t="str">
        <f>IF(CY97=1,'ARAT - Reference Sheet'!$C$20-(A97-CZ97)," ")</f>
        <v xml:space="preserve"> </v>
      </c>
      <c r="AP97" s="290" t="str">
        <f>IF(DA97=1,'ARAT - Reference Sheet'!$C$21-(A97-DB97)," ")</f>
        <v xml:space="preserve"> </v>
      </c>
      <c r="AQ97" s="290" t="str">
        <f>IF(DC97=1,'ARAT - Reference Sheet'!$C$22-(A97-DD97)," ")</f>
        <v xml:space="preserve"> </v>
      </c>
      <c r="AR97" s="290" t="str">
        <f>IF(DE97=1,'ARAT - Reference Sheet'!$C$23-(A97-DF97)," ")</f>
        <v xml:space="preserve"> </v>
      </c>
      <c r="AS97" s="288"/>
      <c r="AT97" s="313" t="str">
        <f>IF(ISBLANK('ARAT - Data Entry'!X95),"",'ARAT - Data Entry'!X95)</f>
        <v/>
      </c>
      <c r="AU97" s="313" t="str">
        <f>IF(ISBLANK('ARAT - Data Entry'!AA95),"",'ARAT - Data Entry'!AA95)</f>
        <v/>
      </c>
      <c r="AV97" s="313" t="str">
        <f>IF(ISBLANK('ARAT - Data Entry'!AD95),"",'ARAT - Data Entry'!AD95)</f>
        <v/>
      </c>
      <c r="AW97" s="313" t="str">
        <f>IF(ISBLANK('ARAT - Data Entry'!AG95),"",'ARAT - Data Entry'!AG95)</f>
        <v/>
      </c>
      <c r="AX97" s="313" t="str">
        <f>IF(ISBLANK('ARAT - Data Entry'!AJ95),"",'ARAT - Data Entry'!AJ95)</f>
        <v/>
      </c>
      <c r="AY97" s="313" t="str">
        <f>IF(ISBLANK('ARAT - Data Entry'!AM95),"",'ARAT - Data Entry'!AM95)</f>
        <v/>
      </c>
      <c r="AZ97" s="313" t="str">
        <f>IF(ISBLANK('ARAT - Data Entry'!AP95),"",'ARAT - Data Entry'!AP95)</f>
        <v/>
      </c>
      <c r="BA97" s="313" t="str">
        <f>IF(ISBLANK('ARAT - Data Entry'!AS95),"",'ARAT - Data Entry'!AS95)</f>
        <v/>
      </c>
      <c r="BB97" s="313" t="str">
        <f>IF(ISBLANK('ARAT - Data Entry'!AV95),"",'ARAT - Data Entry'!AV95)</f>
        <v/>
      </c>
      <c r="BC97" s="313" t="str">
        <f>IF(ISBLANK('ARAT - Data Entry'!AY95),"",'ARAT - Data Entry'!AY95)</f>
        <v/>
      </c>
      <c r="BD97" s="313" t="str">
        <f>IF(ISBLANK('ARAT - Data Entry'!BB95),"",'ARAT - Data Entry'!BB95)</f>
        <v/>
      </c>
      <c r="BE97" s="313" t="str">
        <f>IF(ISBLANK('ARAT - Data Entry'!BE95),"",'ARAT - Data Entry'!BE95)</f>
        <v/>
      </c>
      <c r="BF97" s="313" t="str">
        <f>IF(ISBLANK('ARAT - Data Entry'!BF95),"",'ARAT - Data Entry'!BF95)</f>
        <v/>
      </c>
      <c r="BG97" s="313" t="str">
        <f>IF(ISBLANK('ARAT - Data Entry'!BK95),"",'ARAT - Data Entry'!BK95)</f>
        <v/>
      </c>
      <c r="BH97" s="313" t="str">
        <f>IF(ISBLANK('ARAT - Data Entry'!BL95),"",'ARAT - Data Entry'!BL95)</f>
        <v/>
      </c>
      <c r="BI97" s="313" t="str">
        <f>IF(ISBLANK('ARAT - Data Entry'!BQ95),"",'ARAT - Data Entry'!BQ95)</f>
        <v/>
      </c>
      <c r="BJ97" s="313" t="str">
        <f>IF(ISBLANK('ARAT - Data Entry'!BR95),"",'ARAT - Data Entry'!BR95)</f>
        <v/>
      </c>
      <c r="BK97" s="313" t="str">
        <f>IF(ISBLANK('ARAT - Data Entry'!BW95),"",'ARAT - Data Entry'!BW95)</f>
        <v/>
      </c>
      <c r="BL97" s="313" t="str">
        <f>IF(ISBLANK('ARAT - Data Entry'!DB95),"",'ARAT - Data Entry'!DB95)</f>
        <v/>
      </c>
      <c r="BM97" s="296"/>
      <c r="BN97" s="290">
        <f>'ARAT - Data Entry'!P95</f>
        <v>0</v>
      </c>
      <c r="BO97" s="290">
        <f>'ARAT - Data Entry'!Q95</f>
        <v>0</v>
      </c>
      <c r="BP97" s="290">
        <f>'ARAT - Data Entry'!S95</f>
        <v>0</v>
      </c>
      <c r="BQ97" s="290">
        <f>'ARAT - Data Entry'!CG95</f>
        <v>0</v>
      </c>
      <c r="BR97" s="290">
        <f>'ARAT - Data Entry'!CU95</f>
        <v>0</v>
      </c>
      <c r="BS97" s="290">
        <f>'ARAT - Data Entry'!CY95</f>
        <v>0</v>
      </c>
      <c r="BT97" s="290">
        <f>'ARAT - Data Entry'!DA95</f>
        <v>0</v>
      </c>
      <c r="BU97" s="290">
        <f t="shared" si="33"/>
        <v>0</v>
      </c>
      <c r="BV97" s="288"/>
      <c r="BW97" s="290" t="str">
        <f>IF(ISBLANK('ARAT - Data Entry'!V95),"",'ARAT - Data Entry'!V95)</f>
        <v/>
      </c>
      <c r="BX97" s="290" t="str">
        <f>IF(ISBLANK('ARAT - Data Entry'!W95),"",'ARAT - Data Entry'!W95)</f>
        <v/>
      </c>
      <c r="BY97" s="290" t="str">
        <f>IF(ISBLANK('ARAT - Data Entry'!Y95),"",'ARAT - Data Entry'!Y95)</f>
        <v/>
      </c>
      <c r="BZ97" s="290" t="str">
        <f>IF(ISBLANK('ARAT - Data Entry'!Z95),"",'ARAT - Data Entry'!Z95)</f>
        <v/>
      </c>
      <c r="CA97" s="290" t="str">
        <f>IF(ISBLANK('ARAT - Data Entry'!AB95),"",'ARAT - Data Entry'!AB95)</f>
        <v/>
      </c>
      <c r="CB97" s="290" t="str">
        <f>IF(ISBLANK('ARAT - Data Entry'!AC95),"",'ARAT - Data Entry'!AC95)</f>
        <v/>
      </c>
      <c r="CC97" s="290" t="str">
        <f>IF(ISBLANK('ARAT - Data Entry'!AE95),"",'ARAT - Data Entry'!AE95)</f>
        <v/>
      </c>
      <c r="CD97" s="290" t="str">
        <f>IF(ISBLANK('ARAT - Data Entry'!AF95),"",'ARAT - Data Entry'!AF95)</f>
        <v/>
      </c>
      <c r="CE97" s="290" t="str">
        <f>IF(ISBLANK('ARAT - Data Entry'!AH95),"",'ARAT - Data Entry'!AH95)</f>
        <v/>
      </c>
      <c r="CF97" s="290" t="str">
        <f>IF(ISBLANK('ARAT - Data Entry'!AI95),"",'ARAT - Data Entry'!AI95)</f>
        <v/>
      </c>
      <c r="CG97" s="290" t="str">
        <f>IF(ISBLANK('ARAT - Data Entry'!AK95),"",'ARAT - Data Entry'!AK95)</f>
        <v/>
      </c>
      <c r="CH97" s="290" t="str">
        <f>IF(ISBLANK('ARAT - Data Entry'!AL95),"",'ARAT - Data Entry'!AL95)</f>
        <v/>
      </c>
      <c r="CI97" s="290" t="str">
        <f>IF(ISBLANK('ARAT - Data Entry'!AN95),"",'ARAT - Data Entry'!AN95)</f>
        <v/>
      </c>
      <c r="CJ97" s="290" t="str">
        <f>IF(ISBLANK('ARAT - Data Entry'!AO95),"",'ARAT - Data Entry'!AO95)</f>
        <v/>
      </c>
      <c r="CK97" s="290" t="str">
        <f>IF(ISBLANK('ARAT - Data Entry'!AQ95),"",'ARAT - Data Entry'!AQ95)</f>
        <v/>
      </c>
      <c r="CL97" s="290" t="str">
        <f>IF(ISBLANK('ARAT - Data Entry'!AR95),"",'ARAT - Data Entry'!AR95)</f>
        <v/>
      </c>
      <c r="CM97" s="290" t="str">
        <f>IF(ISBLANK('ARAT - Data Entry'!AT95),"",'ARAT - Data Entry'!AT95)</f>
        <v/>
      </c>
      <c r="CN97" s="290" t="str">
        <f>IF(ISBLANK('ARAT - Data Entry'!AU95),"",'ARAT - Data Entry'!AU95)</f>
        <v/>
      </c>
      <c r="CO97" s="290" t="str">
        <f>IF(ISBLANK('ARAT - Data Entry'!AW95),"",'ARAT - Data Entry'!AW95)</f>
        <v/>
      </c>
      <c r="CP97" s="290" t="str">
        <f>IF(ISBLANK('ARAT - Data Entry'!AX95),"",'ARAT - Data Entry'!AX95)</f>
        <v/>
      </c>
      <c r="CQ97" s="290" t="str">
        <f>IF(ISBLANK('ARAT - Data Entry'!AZ95),"",'ARAT - Data Entry'!AZ95)</f>
        <v/>
      </c>
      <c r="CR97" s="290" t="str">
        <f>IF(ISBLANK('ARAT - Data Entry'!BA95),"",'ARAT - Data Entry'!BA95)</f>
        <v/>
      </c>
      <c r="CS97" s="290" t="str">
        <f>IF(ISBLANK('ARAT - Data Entry'!BC95),"",'ARAT - Data Entry'!BC95)</f>
        <v/>
      </c>
      <c r="CT97" s="290" t="str">
        <f>IF(ISBLANK('ARAT - Data Entry'!BD95),"",'ARAT - Data Entry'!BD95)</f>
        <v/>
      </c>
      <c r="CU97" s="290" t="str">
        <f>IF(ISBLANK('ARAT - Data Entry'!BF95),"",'ARAT - Data Entry'!BF95)</f>
        <v/>
      </c>
      <c r="CV97" s="290" t="str">
        <f>IF(ISBLANK('ARAT - Data Entry'!BG95),"",'ARAT - Data Entry'!BG95)</f>
        <v/>
      </c>
      <c r="CW97" s="290" t="str">
        <f>IF(ISBLANK('ARAT - Data Entry'!BI95),"",'ARAT - Data Entry'!BI95)</f>
        <v/>
      </c>
      <c r="CX97" s="290" t="str">
        <f>IF(ISBLANK('ARAT - Data Entry'!BJ95),"",'ARAT - Data Entry'!BJ95)</f>
        <v/>
      </c>
      <c r="CY97" s="290" t="str">
        <f>IF(ISBLANK('ARAT - Data Entry'!BL95),"",'ARAT - Data Entry'!BL95)</f>
        <v/>
      </c>
      <c r="CZ97" s="290" t="str">
        <f>IF(ISBLANK('ARAT - Data Entry'!BM95),"",'ARAT - Data Entry'!BM95)</f>
        <v/>
      </c>
      <c r="DA97" s="290" t="str">
        <f>IF(ISBLANK('ARAT - Data Entry'!BO95),"",'ARAT - Data Entry'!BO95)</f>
        <v/>
      </c>
      <c r="DB97" s="290" t="str">
        <f>IF(ISBLANK('ARAT - Data Entry'!BP95),"",'ARAT - Data Entry'!BP95)</f>
        <v/>
      </c>
      <c r="DC97" s="290" t="str">
        <f>IF(ISBLANK('ARAT - Data Entry'!BR95),"",'ARAT - Data Entry'!BR95)</f>
        <v/>
      </c>
      <c r="DD97" s="290" t="str">
        <f>IF(ISBLANK('ARAT - Data Entry'!BS95),"",'ARAT - Data Entry'!BS95)</f>
        <v/>
      </c>
      <c r="DE97" s="290" t="str">
        <f>IF(ISBLANK('ARAT - Data Entry'!BU95),"",'ARAT - Data Entry'!BU95)</f>
        <v/>
      </c>
      <c r="DF97" s="290" t="str">
        <f>IF(ISBLANK('ARAT - Data Entry'!BV95),"",'ARAT - Data Entry'!BV95)</f>
        <v/>
      </c>
      <c r="DG97" s="290" t="str">
        <f>IF(ISBLANK('ARAT - Data Entry'!CZ95),"",'ARAT - Data Entry'!CZ95)</f>
        <v/>
      </c>
    </row>
    <row r="98" spans="1:111" x14ac:dyDescent="0.25">
      <c r="A98" s="312" t="str">
        <f>IF(ISBLANK('ARAT - Data Entry'!A96),"",'ARAT - Data Entry'!A96)</f>
        <v/>
      </c>
      <c r="B98" s="312" t="str">
        <f>IF(ISBLANK('ARAT - Data Entry'!C96),"",'ARAT - Data Entry'!C96)</f>
        <v/>
      </c>
      <c r="C98" s="357" t="str">
        <f>IF(ISBLANK('ARAT - Data Entry'!D96),"",'ARAT - Data Entry'!D96)</f>
        <v/>
      </c>
      <c r="D98" s="357" t="str">
        <f>IF(ISBLANK('ARAT - Data Entry'!E96),"",'ARAT - Data Entry'!E96)</f>
        <v/>
      </c>
      <c r="E98" s="357" t="str">
        <f>IF(ISBLANK('ARAT - Data Entry'!F96),"",'ARAT - Data Entry'!F96)</f>
        <v/>
      </c>
      <c r="F98" s="357" t="str">
        <f>IF(ISBLANK('ARAT - Data Entry'!G96),"",'ARAT - Data Entry'!G96)</f>
        <v/>
      </c>
      <c r="G98" s="357" t="str">
        <f>IF(ISBLANK('ARAT - Data Entry'!H96),"",'ARAT - Data Entry'!H96)</f>
        <v/>
      </c>
      <c r="H98" s="357" t="str">
        <f>IF(ISBLANK('ARAT - Data Entry'!I96),"",'ARAT - Data Entry'!I96)</f>
        <v/>
      </c>
      <c r="I98" s="357" t="str">
        <f>IF(ISBLANK('ARAT - Data Entry'!J96),"",'ARAT - Data Entry'!J96)</f>
        <v/>
      </c>
      <c r="J98" s="357" t="str">
        <f>IF(ISBLANK('ARAT - Data Entry'!K96),"",'ARAT - Data Entry'!K96)</f>
        <v/>
      </c>
      <c r="K98" s="312" t="str">
        <f>IF(ISBLANK('ARAT - Data Entry'!L96),"",'ARAT - Data Entry'!L96)</f>
        <v/>
      </c>
      <c r="L98" s="312" t="str">
        <f>IF(ISBLANK('ARAT - Data Entry'!M96),"",'ARAT - Data Entry'!M96)</f>
        <v/>
      </c>
      <c r="M98" s="312" t="str">
        <f>IF(ISBLANK('ARAT - Data Entry'!N96),"",'ARAT - Data Entry'!N96)</f>
        <v/>
      </c>
      <c r="N98" s="312" t="str">
        <f>IF(ISBLANK('ARAT - Data Entry'!R96),"",'ARAT - Data Entry'!R96)</f>
        <v/>
      </c>
      <c r="O98" s="312" t="str">
        <f>IF(ISBLANK('ARAT - Data Entry'!T96),"",'ARAT - Data Entry'!T96)</f>
        <v/>
      </c>
      <c r="P98" s="298"/>
      <c r="Q98" s="4" t="str">
        <f t="shared" si="26"/>
        <v>No Improved Water Point/System</v>
      </c>
      <c r="R98" s="4" t="str">
        <f t="shared" si="27"/>
        <v>No Improved Water Point/System</v>
      </c>
      <c r="S98" s="5" t="str">
        <f t="shared" si="28"/>
        <v>No Improved Water Point/System</v>
      </c>
      <c r="T98" s="4" t="str">
        <f t="shared" si="29"/>
        <v>New Construction Needed</v>
      </c>
      <c r="U98" s="15">
        <f t="shared" si="30"/>
        <v>0</v>
      </c>
      <c r="V98" s="284"/>
      <c r="W98" s="291" t="str">
        <f t="shared" si="20"/>
        <v>New Construction Needed</v>
      </c>
      <c r="X98" s="292" t="str">
        <f t="shared" si="31"/>
        <v xml:space="preserve"> </v>
      </c>
      <c r="Y98" s="292" t="str">
        <f t="shared" si="32"/>
        <v>Plan For Investment and Construction</v>
      </c>
      <c r="Z98" s="285"/>
      <c r="AA98" s="290" t="str">
        <f t="shared" si="21"/>
        <v xml:space="preserve"> </v>
      </c>
      <c r="AB98" s="290" t="str">
        <f t="shared" si="22"/>
        <v xml:space="preserve"> </v>
      </c>
      <c r="AC98" s="290" t="str">
        <f t="shared" si="23"/>
        <v xml:space="preserve"> </v>
      </c>
      <c r="AD98" s="290" t="str">
        <f t="shared" si="24"/>
        <v xml:space="preserve"> </v>
      </c>
      <c r="AE98" s="290" t="str">
        <f t="shared" si="25"/>
        <v xml:space="preserve"> </v>
      </c>
      <c r="AF98" s="290" t="str">
        <f>IF(CG98=1,'ARAT - Reference Sheet'!$C$11 -(A98-CH98)," ")</f>
        <v xml:space="preserve"> </v>
      </c>
      <c r="AG98" s="290" t="str">
        <f>IF(CI98=1,'ARAT - Reference Sheet'!$C$12-(A98-CJ98)," ")</f>
        <v xml:space="preserve"> </v>
      </c>
      <c r="AH98" s="290" t="str">
        <f>IF(CK98=1,'ARAT - Reference Sheet'!$C$13-(A98-CL98)," ")</f>
        <v xml:space="preserve"> </v>
      </c>
      <c r="AI98" s="290" t="str">
        <f>IF(CM98=1,'ARAT - Reference Sheet'!$C$14-(A98-CN98)," ")</f>
        <v xml:space="preserve"> </v>
      </c>
      <c r="AJ98" s="290" t="str">
        <f>IF(CO98=1,'ARAT - Reference Sheet'!$C$15-(A98-CP98)," ")</f>
        <v xml:space="preserve"> </v>
      </c>
      <c r="AK98" s="290" t="str">
        <f>IF(CQ98=1,'ARAT - Reference Sheet'!$C$16-(A98-CR98)," ")</f>
        <v xml:space="preserve"> </v>
      </c>
      <c r="AL98" s="290" t="str">
        <f>IF(CS98=1,'ARAT - Reference Sheet'!$C$17-(A98-CT98)," ")</f>
        <v xml:space="preserve"> </v>
      </c>
      <c r="AM98" s="290" t="str">
        <f>IF(CU98=1,'ARAT - Reference Sheet'!$C$18-(A98-CV98)," ")</f>
        <v xml:space="preserve"> </v>
      </c>
      <c r="AN98" s="290" t="str">
        <f>IF(CW98=1,'ARAT - Reference Sheet'!$C$19-(A98-CX98)," ")</f>
        <v xml:space="preserve"> </v>
      </c>
      <c r="AO98" s="290" t="str">
        <f>IF(CY98=1,'ARAT - Reference Sheet'!$C$20-(A98-CZ98)," ")</f>
        <v xml:space="preserve"> </v>
      </c>
      <c r="AP98" s="290" t="str">
        <f>IF(DA98=1,'ARAT - Reference Sheet'!$C$21-(A98-DB98)," ")</f>
        <v xml:space="preserve"> </v>
      </c>
      <c r="AQ98" s="290" t="str">
        <f>IF(DC98=1,'ARAT - Reference Sheet'!$C$22-(A98-DD98)," ")</f>
        <v xml:space="preserve"> </v>
      </c>
      <c r="AR98" s="290" t="str">
        <f>IF(DE98=1,'ARAT - Reference Sheet'!$C$23-(A98-DF98)," ")</f>
        <v xml:space="preserve"> </v>
      </c>
      <c r="AS98" s="288"/>
      <c r="AT98" s="313" t="str">
        <f>IF(ISBLANK('ARAT - Data Entry'!X96),"",'ARAT - Data Entry'!X96)</f>
        <v/>
      </c>
      <c r="AU98" s="313" t="str">
        <f>IF(ISBLANK('ARAT - Data Entry'!AA96),"",'ARAT - Data Entry'!AA96)</f>
        <v/>
      </c>
      <c r="AV98" s="313" t="str">
        <f>IF(ISBLANK('ARAT - Data Entry'!AD96),"",'ARAT - Data Entry'!AD96)</f>
        <v/>
      </c>
      <c r="AW98" s="313" t="str">
        <f>IF(ISBLANK('ARAT - Data Entry'!AG96),"",'ARAT - Data Entry'!AG96)</f>
        <v/>
      </c>
      <c r="AX98" s="313" t="str">
        <f>IF(ISBLANK('ARAT - Data Entry'!AJ96),"",'ARAT - Data Entry'!AJ96)</f>
        <v/>
      </c>
      <c r="AY98" s="313" t="str">
        <f>IF(ISBLANK('ARAT - Data Entry'!AM96),"",'ARAT - Data Entry'!AM96)</f>
        <v/>
      </c>
      <c r="AZ98" s="313" t="str">
        <f>IF(ISBLANK('ARAT - Data Entry'!AP96),"",'ARAT - Data Entry'!AP96)</f>
        <v/>
      </c>
      <c r="BA98" s="313" t="str">
        <f>IF(ISBLANK('ARAT - Data Entry'!AS96),"",'ARAT - Data Entry'!AS96)</f>
        <v/>
      </c>
      <c r="BB98" s="313" t="str">
        <f>IF(ISBLANK('ARAT - Data Entry'!AV96),"",'ARAT - Data Entry'!AV96)</f>
        <v/>
      </c>
      <c r="BC98" s="313" t="str">
        <f>IF(ISBLANK('ARAT - Data Entry'!AY96),"",'ARAT - Data Entry'!AY96)</f>
        <v/>
      </c>
      <c r="BD98" s="313" t="str">
        <f>IF(ISBLANK('ARAT - Data Entry'!BB96),"",'ARAT - Data Entry'!BB96)</f>
        <v/>
      </c>
      <c r="BE98" s="313" t="str">
        <f>IF(ISBLANK('ARAT - Data Entry'!BE96),"",'ARAT - Data Entry'!BE96)</f>
        <v/>
      </c>
      <c r="BF98" s="313" t="str">
        <f>IF(ISBLANK('ARAT - Data Entry'!BF96),"",'ARAT - Data Entry'!BF96)</f>
        <v/>
      </c>
      <c r="BG98" s="313" t="str">
        <f>IF(ISBLANK('ARAT - Data Entry'!BK96),"",'ARAT - Data Entry'!BK96)</f>
        <v/>
      </c>
      <c r="BH98" s="313" t="str">
        <f>IF(ISBLANK('ARAT - Data Entry'!BL96),"",'ARAT - Data Entry'!BL96)</f>
        <v/>
      </c>
      <c r="BI98" s="313" t="str">
        <f>IF(ISBLANK('ARAT - Data Entry'!BQ96),"",'ARAT - Data Entry'!BQ96)</f>
        <v/>
      </c>
      <c r="BJ98" s="313" t="str">
        <f>IF(ISBLANK('ARAT - Data Entry'!BR96),"",'ARAT - Data Entry'!BR96)</f>
        <v/>
      </c>
      <c r="BK98" s="313" t="str">
        <f>IF(ISBLANK('ARAT - Data Entry'!BW96),"",'ARAT - Data Entry'!BW96)</f>
        <v/>
      </c>
      <c r="BL98" s="313" t="str">
        <f>IF(ISBLANK('ARAT - Data Entry'!DB96),"",'ARAT - Data Entry'!DB96)</f>
        <v/>
      </c>
      <c r="BM98" s="296"/>
      <c r="BN98" s="290">
        <f>'ARAT - Data Entry'!P96</f>
        <v>0</v>
      </c>
      <c r="BO98" s="290">
        <f>'ARAT - Data Entry'!Q96</f>
        <v>0</v>
      </c>
      <c r="BP98" s="290">
        <f>'ARAT - Data Entry'!S96</f>
        <v>0</v>
      </c>
      <c r="BQ98" s="290">
        <f>'ARAT - Data Entry'!CG96</f>
        <v>0</v>
      </c>
      <c r="BR98" s="290">
        <f>'ARAT - Data Entry'!CU96</f>
        <v>0</v>
      </c>
      <c r="BS98" s="290">
        <f>'ARAT - Data Entry'!CY96</f>
        <v>0</v>
      </c>
      <c r="BT98" s="290">
        <f>'ARAT - Data Entry'!DA96</f>
        <v>0</v>
      </c>
      <c r="BU98" s="290">
        <f t="shared" si="33"/>
        <v>0</v>
      </c>
      <c r="BV98" s="288"/>
      <c r="BW98" s="290" t="str">
        <f>IF(ISBLANK('ARAT - Data Entry'!V96),"",'ARAT - Data Entry'!V96)</f>
        <v/>
      </c>
      <c r="BX98" s="290" t="str">
        <f>IF(ISBLANK('ARAT - Data Entry'!W96),"",'ARAT - Data Entry'!W96)</f>
        <v/>
      </c>
      <c r="BY98" s="290" t="str">
        <f>IF(ISBLANK('ARAT - Data Entry'!Y96),"",'ARAT - Data Entry'!Y96)</f>
        <v/>
      </c>
      <c r="BZ98" s="290" t="str">
        <f>IF(ISBLANK('ARAT - Data Entry'!Z96),"",'ARAT - Data Entry'!Z96)</f>
        <v/>
      </c>
      <c r="CA98" s="290" t="str">
        <f>IF(ISBLANK('ARAT - Data Entry'!AB96),"",'ARAT - Data Entry'!AB96)</f>
        <v/>
      </c>
      <c r="CB98" s="290" t="str">
        <f>IF(ISBLANK('ARAT - Data Entry'!AC96),"",'ARAT - Data Entry'!AC96)</f>
        <v/>
      </c>
      <c r="CC98" s="290" t="str">
        <f>IF(ISBLANK('ARAT - Data Entry'!AE96),"",'ARAT - Data Entry'!AE96)</f>
        <v/>
      </c>
      <c r="CD98" s="290" t="str">
        <f>IF(ISBLANK('ARAT - Data Entry'!AF96),"",'ARAT - Data Entry'!AF96)</f>
        <v/>
      </c>
      <c r="CE98" s="290" t="str">
        <f>IF(ISBLANK('ARAT - Data Entry'!AH96),"",'ARAT - Data Entry'!AH96)</f>
        <v/>
      </c>
      <c r="CF98" s="290" t="str">
        <f>IF(ISBLANK('ARAT - Data Entry'!AI96),"",'ARAT - Data Entry'!AI96)</f>
        <v/>
      </c>
      <c r="CG98" s="290" t="str">
        <f>IF(ISBLANK('ARAT - Data Entry'!AK96),"",'ARAT - Data Entry'!AK96)</f>
        <v/>
      </c>
      <c r="CH98" s="290" t="str">
        <f>IF(ISBLANK('ARAT - Data Entry'!AL96),"",'ARAT - Data Entry'!AL96)</f>
        <v/>
      </c>
      <c r="CI98" s="290" t="str">
        <f>IF(ISBLANK('ARAT - Data Entry'!AN96),"",'ARAT - Data Entry'!AN96)</f>
        <v/>
      </c>
      <c r="CJ98" s="290" t="str">
        <f>IF(ISBLANK('ARAT - Data Entry'!AO96),"",'ARAT - Data Entry'!AO96)</f>
        <v/>
      </c>
      <c r="CK98" s="290" t="str">
        <f>IF(ISBLANK('ARAT - Data Entry'!AQ96),"",'ARAT - Data Entry'!AQ96)</f>
        <v/>
      </c>
      <c r="CL98" s="290" t="str">
        <f>IF(ISBLANK('ARAT - Data Entry'!AR96),"",'ARAT - Data Entry'!AR96)</f>
        <v/>
      </c>
      <c r="CM98" s="290" t="str">
        <f>IF(ISBLANK('ARAT - Data Entry'!AT96),"",'ARAT - Data Entry'!AT96)</f>
        <v/>
      </c>
      <c r="CN98" s="290" t="str">
        <f>IF(ISBLANK('ARAT - Data Entry'!AU96),"",'ARAT - Data Entry'!AU96)</f>
        <v/>
      </c>
      <c r="CO98" s="290" t="str">
        <f>IF(ISBLANK('ARAT - Data Entry'!AW96),"",'ARAT - Data Entry'!AW96)</f>
        <v/>
      </c>
      <c r="CP98" s="290" t="str">
        <f>IF(ISBLANK('ARAT - Data Entry'!AX96),"",'ARAT - Data Entry'!AX96)</f>
        <v/>
      </c>
      <c r="CQ98" s="290" t="str">
        <f>IF(ISBLANK('ARAT - Data Entry'!AZ96),"",'ARAT - Data Entry'!AZ96)</f>
        <v/>
      </c>
      <c r="CR98" s="290" t="str">
        <f>IF(ISBLANK('ARAT - Data Entry'!BA96),"",'ARAT - Data Entry'!BA96)</f>
        <v/>
      </c>
      <c r="CS98" s="290" t="str">
        <f>IF(ISBLANK('ARAT - Data Entry'!BC96),"",'ARAT - Data Entry'!BC96)</f>
        <v/>
      </c>
      <c r="CT98" s="290" t="str">
        <f>IF(ISBLANK('ARAT - Data Entry'!BD96),"",'ARAT - Data Entry'!BD96)</f>
        <v/>
      </c>
      <c r="CU98" s="290" t="str">
        <f>IF(ISBLANK('ARAT - Data Entry'!BF96),"",'ARAT - Data Entry'!BF96)</f>
        <v/>
      </c>
      <c r="CV98" s="290" t="str">
        <f>IF(ISBLANK('ARAT - Data Entry'!BG96),"",'ARAT - Data Entry'!BG96)</f>
        <v/>
      </c>
      <c r="CW98" s="290" t="str">
        <f>IF(ISBLANK('ARAT - Data Entry'!BI96),"",'ARAT - Data Entry'!BI96)</f>
        <v/>
      </c>
      <c r="CX98" s="290" t="str">
        <f>IF(ISBLANK('ARAT - Data Entry'!BJ96),"",'ARAT - Data Entry'!BJ96)</f>
        <v/>
      </c>
      <c r="CY98" s="290" t="str">
        <f>IF(ISBLANK('ARAT - Data Entry'!BL96),"",'ARAT - Data Entry'!BL96)</f>
        <v/>
      </c>
      <c r="CZ98" s="290" t="str">
        <f>IF(ISBLANK('ARAT - Data Entry'!BM96),"",'ARAT - Data Entry'!BM96)</f>
        <v/>
      </c>
      <c r="DA98" s="290" t="str">
        <f>IF(ISBLANK('ARAT - Data Entry'!BO96),"",'ARAT - Data Entry'!BO96)</f>
        <v/>
      </c>
      <c r="DB98" s="290" t="str">
        <f>IF(ISBLANK('ARAT - Data Entry'!BP96),"",'ARAT - Data Entry'!BP96)</f>
        <v/>
      </c>
      <c r="DC98" s="290" t="str">
        <f>IF(ISBLANK('ARAT - Data Entry'!BR96),"",'ARAT - Data Entry'!BR96)</f>
        <v/>
      </c>
      <c r="DD98" s="290" t="str">
        <f>IF(ISBLANK('ARAT - Data Entry'!BS96),"",'ARAT - Data Entry'!BS96)</f>
        <v/>
      </c>
      <c r="DE98" s="290" t="str">
        <f>IF(ISBLANK('ARAT - Data Entry'!BU96),"",'ARAT - Data Entry'!BU96)</f>
        <v/>
      </c>
      <c r="DF98" s="290" t="str">
        <f>IF(ISBLANK('ARAT - Data Entry'!BV96),"",'ARAT - Data Entry'!BV96)</f>
        <v/>
      </c>
      <c r="DG98" s="290" t="str">
        <f>IF(ISBLANK('ARAT - Data Entry'!CZ96),"",'ARAT - Data Entry'!CZ96)</f>
        <v/>
      </c>
    </row>
    <row r="99" spans="1:111" x14ac:dyDescent="0.25">
      <c r="A99" s="312" t="str">
        <f>IF(ISBLANK('ARAT - Data Entry'!A97),"",'ARAT - Data Entry'!A97)</f>
        <v/>
      </c>
      <c r="B99" s="312" t="str">
        <f>IF(ISBLANK('ARAT - Data Entry'!C97),"",'ARAT - Data Entry'!C97)</f>
        <v/>
      </c>
      <c r="C99" s="357" t="str">
        <f>IF(ISBLANK('ARAT - Data Entry'!D97),"",'ARAT - Data Entry'!D97)</f>
        <v/>
      </c>
      <c r="D99" s="357" t="str">
        <f>IF(ISBLANK('ARAT - Data Entry'!E97),"",'ARAT - Data Entry'!E97)</f>
        <v/>
      </c>
      <c r="E99" s="357" t="str">
        <f>IF(ISBLANK('ARAT - Data Entry'!F97),"",'ARAT - Data Entry'!F97)</f>
        <v/>
      </c>
      <c r="F99" s="357" t="str">
        <f>IF(ISBLANK('ARAT - Data Entry'!G97),"",'ARAT - Data Entry'!G97)</f>
        <v/>
      </c>
      <c r="G99" s="357" t="str">
        <f>IF(ISBLANK('ARAT - Data Entry'!H97),"",'ARAT - Data Entry'!H97)</f>
        <v/>
      </c>
      <c r="H99" s="357" t="str">
        <f>IF(ISBLANK('ARAT - Data Entry'!I97),"",'ARAT - Data Entry'!I97)</f>
        <v/>
      </c>
      <c r="I99" s="357" t="str">
        <f>IF(ISBLANK('ARAT - Data Entry'!J97),"",'ARAT - Data Entry'!J97)</f>
        <v/>
      </c>
      <c r="J99" s="357" t="str">
        <f>IF(ISBLANK('ARAT - Data Entry'!K97),"",'ARAT - Data Entry'!K97)</f>
        <v/>
      </c>
      <c r="K99" s="312" t="str">
        <f>IF(ISBLANK('ARAT - Data Entry'!L97),"",'ARAT - Data Entry'!L97)</f>
        <v/>
      </c>
      <c r="L99" s="312" t="str">
        <f>IF(ISBLANK('ARAT - Data Entry'!M97),"",'ARAT - Data Entry'!M97)</f>
        <v/>
      </c>
      <c r="M99" s="312" t="str">
        <f>IF(ISBLANK('ARAT - Data Entry'!N97),"",'ARAT - Data Entry'!N97)</f>
        <v/>
      </c>
      <c r="N99" s="312" t="str">
        <f>IF(ISBLANK('ARAT - Data Entry'!R97),"",'ARAT - Data Entry'!R97)</f>
        <v/>
      </c>
      <c r="O99" s="312" t="str">
        <f>IF(ISBLANK('ARAT - Data Entry'!T97),"",'ARAT - Data Entry'!T97)</f>
        <v/>
      </c>
      <c r="P99" s="298"/>
      <c r="Q99" s="4" t="str">
        <f t="shared" si="26"/>
        <v>No Improved Water Point/System</v>
      </c>
      <c r="R99" s="4" t="str">
        <f t="shared" si="27"/>
        <v>No Improved Water Point/System</v>
      </c>
      <c r="S99" s="5" t="str">
        <f t="shared" si="28"/>
        <v>No Improved Water Point/System</v>
      </c>
      <c r="T99" s="4" t="str">
        <f t="shared" si="29"/>
        <v>New Construction Needed</v>
      </c>
      <c r="U99" s="15">
        <f t="shared" si="30"/>
        <v>0</v>
      </c>
      <c r="V99" s="284"/>
      <c r="W99" s="291" t="str">
        <f t="shared" si="20"/>
        <v>New Construction Needed</v>
      </c>
      <c r="X99" s="292" t="str">
        <f t="shared" si="31"/>
        <v xml:space="preserve"> </v>
      </c>
      <c r="Y99" s="292" t="str">
        <f t="shared" si="32"/>
        <v>Plan For Investment and Construction</v>
      </c>
      <c r="Z99" s="285"/>
      <c r="AA99" s="290" t="str">
        <f t="shared" si="21"/>
        <v xml:space="preserve"> </v>
      </c>
      <c r="AB99" s="290" t="str">
        <f t="shared" si="22"/>
        <v xml:space="preserve"> </v>
      </c>
      <c r="AC99" s="290" t="str">
        <f t="shared" si="23"/>
        <v xml:space="preserve"> </v>
      </c>
      <c r="AD99" s="290" t="str">
        <f t="shared" si="24"/>
        <v xml:space="preserve"> </v>
      </c>
      <c r="AE99" s="290" t="str">
        <f t="shared" si="25"/>
        <v xml:space="preserve"> </v>
      </c>
      <c r="AF99" s="290" t="str">
        <f>IF(CG99=1,'ARAT - Reference Sheet'!$C$11 -(A99-CH99)," ")</f>
        <v xml:space="preserve"> </v>
      </c>
      <c r="AG99" s="290" t="str">
        <f>IF(CI99=1,'ARAT - Reference Sheet'!$C$12-(A99-CJ99)," ")</f>
        <v xml:space="preserve"> </v>
      </c>
      <c r="AH99" s="290" t="str">
        <f>IF(CK99=1,'ARAT - Reference Sheet'!$C$13-(A99-CL99)," ")</f>
        <v xml:space="preserve"> </v>
      </c>
      <c r="AI99" s="290" t="str">
        <f>IF(CM99=1,'ARAT - Reference Sheet'!$C$14-(A99-CN99)," ")</f>
        <v xml:space="preserve"> </v>
      </c>
      <c r="AJ99" s="290" t="str">
        <f>IF(CO99=1,'ARAT - Reference Sheet'!$C$15-(A99-CP99)," ")</f>
        <v xml:space="preserve"> </v>
      </c>
      <c r="AK99" s="290" t="str">
        <f>IF(CQ99=1,'ARAT - Reference Sheet'!$C$16-(A99-CR99)," ")</f>
        <v xml:space="preserve"> </v>
      </c>
      <c r="AL99" s="290" t="str">
        <f>IF(CS99=1,'ARAT - Reference Sheet'!$C$17-(A99-CT99)," ")</f>
        <v xml:space="preserve"> </v>
      </c>
      <c r="AM99" s="290" t="str">
        <f>IF(CU99=1,'ARAT - Reference Sheet'!$C$18-(A99-CV99)," ")</f>
        <v xml:space="preserve"> </v>
      </c>
      <c r="AN99" s="290" t="str">
        <f>IF(CW99=1,'ARAT - Reference Sheet'!$C$19-(A99-CX99)," ")</f>
        <v xml:space="preserve"> </v>
      </c>
      <c r="AO99" s="290" t="str">
        <f>IF(CY99=1,'ARAT - Reference Sheet'!$C$20-(A99-CZ99)," ")</f>
        <v xml:space="preserve"> </v>
      </c>
      <c r="AP99" s="290" t="str">
        <f>IF(DA99=1,'ARAT - Reference Sheet'!$C$21-(A99-DB99)," ")</f>
        <v xml:space="preserve"> </v>
      </c>
      <c r="AQ99" s="290" t="str">
        <f>IF(DC99=1,'ARAT - Reference Sheet'!$C$22-(A99-DD99)," ")</f>
        <v xml:space="preserve"> </v>
      </c>
      <c r="AR99" s="290" t="str">
        <f>IF(DE99=1,'ARAT - Reference Sheet'!$C$23-(A99-DF99)," ")</f>
        <v xml:space="preserve"> </v>
      </c>
      <c r="AS99" s="288"/>
      <c r="AT99" s="313" t="str">
        <f>IF(ISBLANK('ARAT - Data Entry'!X97),"",'ARAT - Data Entry'!X97)</f>
        <v/>
      </c>
      <c r="AU99" s="313" t="str">
        <f>IF(ISBLANK('ARAT - Data Entry'!AA97),"",'ARAT - Data Entry'!AA97)</f>
        <v/>
      </c>
      <c r="AV99" s="313" t="str">
        <f>IF(ISBLANK('ARAT - Data Entry'!AD97),"",'ARAT - Data Entry'!AD97)</f>
        <v/>
      </c>
      <c r="AW99" s="313" t="str">
        <f>IF(ISBLANK('ARAT - Data Entry'!AG97),"",'ARAT - Data Entry'!AG97)</f>
        <v/>
      </c>
      <c r="AX99" s="313" t="str">
        <f>IF(ISBLANK('ARAT - Data Entry'!AJ97),"",'ARAT - Data Entry'!AJ97)</f>
        <v/>
      </c>
      <c r="AY99" s="313" t="str">
        <f>IF(ISBLANK('ARAT - Data Entry'!AM97),"",'ARAT - Data Entry'!AM97)</f>
        <v/>
      </c>
      <c r="AZ99" s="313" t="str">
        <f>IF(ISBLANK('ARAT - Data Entry'!AP97),"",'ARAT - Data Entry'!AP97)</f>
        <v/>
      </c>
      <c r="BA99" s="313" t="str">
        <f>IF(ISBLANK('ARAT - Data Entry'!AS97),"",'ARAT - Data Entry'!AS97)</f>
        <v/>
      </c>
      <c r="BB99" s="313" t="str">
        <f>IF(ISBLANK('ARAT - Data Entry'!AV97),"",'ARAT - Data Entry'!AV97)</f>
        <v/>
      </c>
      <c r="BC99" s="313" t="str">
        <f>IF(ISBLANK('ARAT - Data Entry'!AY97),"",'ARAT - Data Entry'!AY97)</f>
        <v/>
      </c>
      <c r="BD99" s="313" t="str">
        <f>IF(ISBLANK('ARAT - Data Entry'!BB97),"",'ARAT - Data Entry'!BB97)</f>
        <v/>
      </c>
      <c r="BE99" s="313" t="str">
        <f>IF(ISBLANK('ARAT - Data Entry'!BE97),"",'ARAT - Data Entry'!BE97)</f>
        <v/>
      </c>
      <c r="BF99" s="313" t="str">
        <f>IF(ISBLANK('ARAT - Data Entry'!BF97),"",'ARAT - Data Entry'!BF97)</f>
        <v/>
      </c>
      <c r="BG99" s="313" t="str">
        <f>IF(ISBLANK('ARAT - Data Entry'!BK97),"",'ARAT - Data Entry'!BK97)</f>
        <v/>
      </c>
      <c r="BH99" s="313" t="str">
        <f>IF(ISBLANK('ARAT - Data Entry'!BL97),"",'ARAT - Data Entry'!BL97)</f>
        <v/>
      </c>
      <c r="BI99" s="313" t="str">
        <f>IF(ISBLANK('ARAT - Data Entry'!BQ97),"",'ARAT - Data Entry'!BQ97)</f>
        <v/>
      </c>
      <c r="BJ99" s="313" t="str">
        <f>IF(ISBLANK('ARAT - Data Entry'!BR97),"",'ARAT - Data Entry'!BR97)</f>
        <v/>
      </c>
      <c r="BK99" s="313" t="str">
        <f>IF(ISBLANK('ARAT - Data Entry'!BW97),"",'ARAT - Data Entry'!BW97)</f>
        <v/>
      </c>
      <c r="BL99" s="313" t="str">
        <f>IF(ISBLANK('ARAT - Data Entry'!DB97),"",'ARAT - Data Entry'!DB97)</f>
        <v/>
      </c>
      <c r="BM99" s="296"/>
      <c r="BN99" s="290">
        <f>'ARAT - Data Entry'!P97</f>
        <v>0</v>
      </c>
      <c r="BO99" s="290">
        <f>'ARAT - Data Entry'!Q97</f>
        <v>0</v>
      </c>
      <c r="BP99" s="290">
        <f>'ARAT - Data Entry'!S97</f>
        <v>0</v>
      </c>
      <c r="BQ99" s="290">
        <f>'ARAT - Data Entry'!CG97</f>
        <v>0</v>
      </c>
      <c r="BR99" s="290">
        <f>'ARAT - Data Entry'!CU97</f>
        <v>0</v>
      </c>
      <c r="BS99" s="290">
        <f>'ARAT - Data Entry'!CY97</f>
        <v>0</v>
      </c>
      <c r="BT99" s="290">
        <f>'ARAT - Data Entry'!DA97</f>
        <v>0</v>
      </c>
      <c r="BU99" s="290">
        <f t="shared" si="33"/>
        <v>0</v>
      </c>
      <c r="BV99" s="288"/>
      <c r="BW99" s="290" t="str">
        <f>IF(ISBLANK('ARAT - Data Entry'!V97),"",'ARAT - Data Entry'!V97)</f>
        <v/>
      </c>
      <c r="BX99" s="290" t="str">
        <f>IF(ISBLANK('ARAT - Data Entry'!W97),"",'ARAT - Data Entry'!W97)</f>
        <v/>
      </c>
      <c r="BY99" s="290" t="str">
        <f>IF(ISBLANK('ARAT - Data Entry'!Y97),"",'ARAT - Data Entry'!Y97)</f>
        <v/>
      </c>
      <c r="BZ99" s="290" t="str">
        <f>IF(ISBLANK('ARAT - Data Entry'!Z97),"",'ARAT - Data Entry'!Z97)</f>
        <v/>
      </c>
      <c r="CA99" s="290" t="str">
        <f>IF(ISBLANK('ARAT - Data Entry'!AB97),"",'ARAT - Data Entry'!AB97)</f>
        <v/>
      </c>
      <c r="CB99" s="290" t="str">
        <f>IF(ISBLANK('ARAT - Data Entry'!AC97),"",'ARAT - Data Entry'!AC97)</f>
        <v/>
      </c>
      <c r="CC99" s="290" t="str">
        <f>IF(ISBLANK('ARAT - Data Entry'!AE97),"",'ARAT - Data Entry'!AE97)</f>
        <v/>
      </c>
      <c r="CD99" s="290" t="str">
        <f>IF(ISBLANK('ARAT - Data Entry'!AF97),"",'ARAT - Data Entry'!AF97)</f>
        <v/>
      </c>
      <c r="CE99" s="290" t="str">
        <f>IF(ISBLANK('ARAT - Data Entry'!AH97),"",'ARAT - Data Entry'!AH97)</f>
        <v/>
      </c>
      <c r="CF99" s="290" t="str">
        <f>IF(ISBLANK('ARAT - Data Entry'!AI97),"",'ARAT - Data Entry'!AI97)</f>
        <v/>
      </c>
      <c r="CG99" s="290" t="str">
        <f>IF(ISBLANK('ARAT - Data Entry'!AK97),"",'ARAT - Data Entry'!AK97)</f>
        <v/>
      </c>
      <c r="CH99" s="290" t="str">
        <f>IF(ISBLANK('ARAT - Data Entry'!AL97),"",'ARAT - Data Entry'!AL97)</f>
        <v/>
      </c>
      <c r="CI99" s="290" t="str">
        <f>IF(ISBLANK('ARAT - Data Entry'!AN97),"",'ARAT - Data Entry'!AN97)</f>
        <v/>
      </c>
      <c r="CJ99" s="290" t="str">
        <f>IF(ISBLANK('ARAT - Data Entry'!AO97),"",'ARAT - Data Entry'!AO97)</f>
        <v/>
      </c>
      <c r="CK99" s="290" t="str">
        <f>IF(ISBLANK('ARAT - Data Entry'!AQ97),"",'ARAT - Data Entry'!AQ97)</f>
        <v/>
      </c>
      <c r="CL99" s="290" t="str">
        <f>IF(ISBLANK('ARAT - Data Entry'!AR97),"",'ARAT - Data Entry'!AR97)</f>
        <v/>
      </c>
      <c r="CM99" s="290" t="str">
        <f>IF(ISBLANK('ARAT - Data Entry'!AT97),"",'ARAT - Data Entry'!AT97)</f>
        <v/>
      </c>
      <c r="CN99" s="290" t="str">
        <f>IF(ISBLANK('ARAT - Data Entry'!AU97),"",'ARAT - Data Entry'!AU97)</f>
        <v/>
      </c>
      <c r="CO99" s="290" t="str">
        <f>IF(ISBLANK('ARAT - Data Entry'!AW97),"",'ARAT - Data Entry'!AW97)</f>
        <v/>
      </c>
      <c r="CP99" s="290" t="str">
        <f>IF(ISBLANK('ARAT - Data Entry'!AX97),"",'ARAT - Data Entry'!AX97)</f>
        <v/>
      </c>
      <c r="CQ99" s="290" t="str">
        <f>IF(ISBLANK('ARAT - Data Entry'!AZ97),"",'ARAT - Data Entry'!AZ97)</f>
        <v/>
      </c>
      <c r="CR99" s="290" t="str">
        <f>IF(ISBLANK('ARAT - Data Entry'!BA97),"",'ARAT - Data Entry'!BA97)</f>
        <v/>
      </c>
      <c r="CS99" s="290" t="str">
        <f>IF(ISBLANK('ARAT - Data Entry'!BC97),"",'ARAT - Data Entry'!BC97)</f>
        <v/>
      </c>
      <c r="CT99" s="290" t="str">
        <f>IF(ISBLANK('ARAT - Data Entry'!BD97),"",'ARAT - Data Entry'!BD97)</f>
        <v/>
      </c>
      <c r="CU99" s="290" t="str">
        <f>IF(ISBLANK('ARAT - Data Entry'!BF97),"",'ARAT - Data Entry'!BF97)</f>
        <v/>
      </c>
      <c r="CV99" s="290" t="str">
        <f>IF(ISBLANK('ARAT - Data Entry'!BG97),"",'ARAT - Data Entry'!BG97)</f>
        <v/>
      </c>
      <c r="CW99" s="290" t="str">
        <f>IF(ISBLANK('ARAT - Data Entry'!BI97),"",'ARAT - Data Entry'!BI97)</f>
        <v/>
      </c>
      <c r="CX99" s="290" t="str">
        <f>IF(ISBLANK('ARAT - Data Entry'!BJ97),"",'ARAT - Data Entry'!BJ97)</f>
        <v/>
      </c>
      <c r="CY99" s="290" t="str">
        <f>IF(ISBLANK('ARAT - Data Entry'!BL97),"",'ARAT - Data Entry'!BL97)</f>
        <v/>
      </c>
      <c r="CZ99" s="290" t="str">
        <f>IF(ISBLANK('ARAT - Data Entry'!BM97),"",'ARAT - Data Entry'!BM97)</f>
        <v/>
      </c>
      <c r="DA99" s="290" t="str">
        <f>IF(ISBLANK('ARAT - Data Entry'!BO97),"",'ARAT - Data Entry'!BO97)</f>
        <v/>
      </c>
      <c r="DB99" s="290" t="str">
        <f>IF(ISBLANK('ARAT - Data Entry'!BP97),"",'ARAT - Data Entry'!BP97)</f>
        <v/>
      </c>
      <c r="DC99" s="290" t="str">
        <f>IF(ISBLANK('ARAT - Data Entry'!BR97),"",'ARAT - Data Entry'!BR97)</f>
        <v/>
      </c>
      <c r="DD99" s="290" t="str">
        <f>IF(ISBLANK('ARAT - Data Entry'!BS97),"",'ARAT - Data Entry'!BS97)</f>
        <v/>
      </c>
      <c r="DE99" s="290" t="str">
        <f>IF(ISBLANK('ARAT - Data Entry'!BU97),"",'ARAT - Data Entry'!BU97)</f>
        <v/>
      </c>
      <c r="DF99" s="290" t="str">
        <f>IF(ISBLANK('ARAT - Data Entry'!BV97),"",'ARAT - Data Entry'!BV97)</f>
        <v/>
      </c>
      <c r="DG99" s="290" t="str">
        <f>IF(ISBLANK('ARAT - Data Entry'!CZ97),"",'ARAT - Data Entry'!CZ97)</f>
        <v/>
      </c>
    </row>
    <row r="100" spans="1:111" x14ac:dyDescent="0.25">
      <c r="A100" s="312" t="str">
        <f>IF(ISBLANK('ARAT - Data Entry'!A98),"",'ARAT - Data Entry'!A98)</f>
        <v/>
      </c>
      <c r="B100" s="312" t="str">
        <f>IF(ISBLANK('ARAT - Data Entry'!C98),"",'ARAT - Data Entry'!C98)</f>
        <v/>
      </c>
      <c r="C100" s="357" t="str">
        <f>IF(ISBLANK('ARAT - Data Entry'!D98),"",'ARAT - Data Entry'!D98)</f>
        <v/>
      </c>
      <c r="D100" s="357" t="str">
        <f>IF(ISBLANK('ARAT - Data Entry'!E98),"",'ARAT - Data Entry'!E98)</f>
        <v/>
      </c>
      <c r="E100" s="357" t="str">
        <f>IF(ISBLANK('ARAT - Data Entry'!F98),"",'ARAT - Data Entry'!F98)</f>
        <v/>
      </c>
      <c r="F100" s="357" t="str">
        <f>IF(ISBLANK('ARAT - Data Entry'!G98),"",'ARAT - Data Entry'!G98)</f>
        <v/>
      </c>
      <c r="G100" s="357" t="str">
        <f>IF(ISBLANK('ARAT - Data Entry'!H98),"",'ARAT - Data Entry'!H98)</f>
        <v/>
      </c>
      <c r="H100" s="357" t="str">
        <f>IF(ISBLANK('ARAT - Data Entry'!I98),"",'ARAT - Data Entry'!I98)</f>
        <v/>
      </c>
      <c r="I100" s="357" t="str">
        <f>IF(ISBLANK('ARAT - Data Entry'!J98),"",'ARAT - Data Entry'!J98)</f>
        <v/>
      </c>
      <c r="J100" s="357" t="str">
        <f>IF(ISBLANK('ARAT - Data Entry'!K98),"",'ARAT - Data Entry'!K98)</f>
        <v/>
      </c>
      <c r="K100" s="312" t="str">
        <f>IF(ISBLANK('ARAT - Data Entry'!L98),"",'ARAT - Data Entry'!L98)</f>
        <v/>
      </c>
      <c r="L100" s="312" t="str">
        <f>IF(ISBLANK('ARAT - Data Entry'!M98),"",'ARAT - Data Entry'!M98)</f>
        <v/>
      </c>
      <c r="M100" s="312" t="str">
        <f>IF(ISBLANK('ARAT - Data Entry'!N98),"",'ARAT - Data Entry'!N98)</f>
        <v/>
      </c>
      <c r="N100" s="312" t="str">
        <f>IF(ISBLANK('ARAT - Data Entry'!R98),"",'ARAT - Data Entry'!R98)</f>
        <v/>
      </c>
      <c r="O100" s="312" t="str">
        <f>IF(ISBLANK('ARAT - Data Entry'!T98),"",'ARAT - Data Entry'!T98)</f>
        <v/>
      </c>
      <c r="P100" s="298"/>
      <c r="Q100" s="4" t="str">
        <f t="shared" si="26"/>
        <v>No Improved Water Point/System</v>
      </c>
      <c r="R100" s="4" t="str">
        <f t="shared" si="27"/>
        <v>No Improved Water Point/System</v>
      </c>
      <c r="S100" s="5" t="str">
        <f t="shared" si="28"/>
        <v>No Improved Water Point/System</v>
      </c>
      <c r="T100" s="4" t="str">
        <f t="shared" si="29"/>
        <v>New Construction Needed</v>
      </c>
      <c r="U100" s="15">
        <f t="shared" si="30"/>
        <v>0</v>
      </c>
      <c r="V100" s="284"/>
      <c r="W100" s="291" t="str">
        <f t="shared" si="20"/>
        <v>New Construction Needed</v>
      </c>
      <c r="X100" s="292" t="str">
        <f t="shared" si="31"/>
        <v xml:space="preserve"> </v>
      </c>
      <c r="Y100" s="292" t="str">
        <f t="shared" si="32"/>
        <v>Plan For Investment and Construction</v>
      </c>
      <c r="Z100" s="285"/>
      <c r="AA100" s="290" t="str">
        <f t="shared" si="21"/>
        <v xml:space="preserve"> </v>
      </c>
      <c r="AB100" s="290" t="str">
        <f t="shared" si="22"/>
        <v xml:space="preserve"> </v>
      </c>
      <c r="AC100" s="290" t="str">
        <f t="shared" si="23"/>
        <v xml:space="preserve"> </v>
      </c>
      <c r="AD100" s="290" t="str">
        <f t="shared" si="24"/>
        <v xml:space="preserve"> </v>
      </c>
      <c r="AE100" s="290" t="str">
        <f t="shared" si="25"/>
        <v xml:space="preserve"> </v>
      </c>
      <c r="AF100" s="290" t="str">
        <f>IF(CG100=1,'ARAT - Reference Sheet'!$C$11 -(A100-CH100)," ")</f>
        <v xml:space="preserve"> </v>
      </c>
      <c r="AG100" s="290" t="str">
        <f>IF(CI100=1,'ARAT - Reference Sheet'!$C$12-(A100-CJ100)," ")</f>
        <v xml:space="preserve"> </v>
      </c>
      <c r="AH100" s="290" t="str">
        <f>IF(CK100=1,'ARAT - Reference Sheet'!$C$13-(A100-CL100)," ")</f>
        <v xml:space="preserve"> </v>
      </c>
      <c r="AI100" s="290" t="str">
        <f>IF(CM100=1,'ARAT - Reference Sheet'!$C$14-(A100-CN100)," ")</f>
        <v xml:space="preserve"> </v>
      </c>
      <c r="AJ100" s="290" t="str">
        <f>IF(CO100=1,'ARAT - Reference Sheet'!$C$15-(A100-CP100)," ")</f>
        <v xml:space="preserve"> </v>
      </c>
      <c r="AK100" s="290" t="str">
        <f>IF(CQ100=1,'ARAT - Reference Sheet'!$C$16-(A100-CR100)," ")</f>
        <v xml:space="preserve"> </v>
      </c>
      <c r="AL100" s="290" t="str">
        <f>IF(CS100=1,'ARAT - Reference Sheet'!$C$17-(A100-CT100)," ")</f>
        <v xml:space="preserve"> </v>
      </c>
      <c r="AM100" s="290" t="str">
        <f>IF(CU100=1,'ARAT - Reference Sheet'!$C$18-(A100-CV100)," ")</f>
        <v xml:space="preserve"> </v>
      </c>
      <c r="AN100" s="290" t="str">
        <f>IF(CW100=1,'ARAT - Reference Sheet'!$C$19-(A100-CX100)," ")</f>
        <v xml:space="preserve"> </v>
      </c>
      <c r="AO100" s="290" t="str">
        <f>IF(CY100=1,'ARAT - Reference Sheet'!$C$20-(A100-CZ100)," ")</f>
        <v xml:space="preserve"> </v>
      </c>
      <c r="AP100" s="290" t="str">
        <f>IF(DA100=1,'ARAT - Reference Sheet'!$C$21-(A100-DB100)," ")</f>
        <v xml:space="preserve"> </v>
      </c>
      <c r="AQ100" s="290" t="str">
        <f>IF(DC100=1,'ARAT - Reference Sheet'!$C$22-(A100-DD100)," ")</f>
        <v xml:space="preserve"> </v>
      </c>
      <c r="AR100" s="290" t="str">
        <f>IF(DE100=1,'ARAT - Reference Sheet'!$C$23-(A100-DF100)," ")</f>
        <v xml:space="preserve"> </v>
      </c>
      <c r="AS100" s="288"/>
      <c r="AT100" s="313" t="str">
        <f>IF(ISBLANK('ARAT - Data Entry'!X98),"",'ARAT - Data Entry'!X98)</f>
        <v/>
      </c>
      <c r="AU100" s="313" t="str">
        <f>IF(ISBLANK('ARAT - Data Entry'!AA98),"",'ARAT - Data Entry'!AA98)</f>
        <v/>
      </c>
      <c r="AV100" s="313" t="str">
        <f>IF(ISBLANK('ARAT - Data Entry'!AD98),"",'ARAT - Data Entry'!AD98)</f>
        <v/>
      </c>
      <c r="AW100" s="313" t="str">
        <f>IF(ISBLANK('ARAT - Data Entry'!AG98),"",'ARAT - Data Entry'!AG98)</f>
        <v/>
      </c>
      <c r="AX100" s="313" t="str">
        <f>IF(ISBLANK('ARAT - Data Entry'!AJ98),"",'ARAT - Data Entry'!AJ98)</f>
        <v/>
      </c>
      <c r="AY100" s="313" t="str">
        <f>IF(ISBLANK('ARAT - Data Entry'!AM98),"",'ARAT - Data Entry'!AM98)</f>
        <v/>
      </c>
      <c r="AZ100" s="313" t="str">
        <f>IF(ISBLANK('ARAT - Data Entry'!AP98),"",'ARAT - Data Entry'!AP98)</f>
        <v/>
      </c>
      <c r="BA100" s="313" t="str">
        <f>IF(ISBLANK('ARAT - Data Entry'!AS98),"",'ARAT - Data Entry'!AS98)</f>
        <v/>
      </c>
      <c r="BB100" s="313" t="str">
        <f>IF(ISBLANK('ARAT - Data Entry'!AV98),"",'ARAT - Data Entry'!AV98)</f>
        <v/>
      </c>
      <c r="BC100" s="313" t="str">
        <f>IF(ISBLANK('ARAT - Data Entry'!AY98),"",'ARAT - Data Entry'!AY98)</f>
        <v/>
      </c>
      <c r="BD100" s="313" t="str">
        <f>IF(ISBLANK('ARAT - Data Entry'!BB98),"",'ARAT - Data Entry'!BB98)</f>
        <v/>
      </c>
      <c r="BE100" s="313" t="str">
        <f>IF(ISBLANK('ARAT - Data Entry'!BE98),"",'ARAT - Data Entry'!BE98)</f>
        <v/>
      </c>
      <c r="BF100" s="313" t="str">
        <f>IF(ISBLANK('ARAT - Data Entry'!BF98),"",'ARAT - Data Entry'!BF98)</f>
        <v/>
      </c>
      <c r="BG100" s="313" t="str">
        <f>IF(ISBLANK('ARAT - Data Entry'!BK98),"",'ARAT - Data Entry'!BK98)</f>
        <v/>
      </c>
      <c r="BH100" s="313" t="str">
        <f>IF(ISBLANK('ARAT - Data Entry'!BL98),"",'ARAT - Data Entry'!BL98)</f>
        <v/>
      </c>
      <c r="BI100" s="313" t="str">
        <f>IF(ISBLANK('ARAT - Data Entry'!BQ98),"",'ARAT - Data Entry'!BQ98)</f>
        <v/>
      </c>
      <c r="BJ100" s="313" t="str">
        <f>IF(ISBLANK('ARAT - Data Entry'!BR98),"",'ARAT - Data Entry'!BR98)</f>
        <v/>
      </c>
      <c r="BK100" s="313" t="str">
        <f>IF(ISBLANK('ARAT - Data Entry'!BW98),"",'ARAT - Data Entry'!BW98)</f>
        <v/>
      </c>
      <c r="BL100" s="313" t="str">
        <f>IF(ISBLANK('ARAT - Data Entry'!DB98),"",'ARAT - Data Entry'!DB98)</f>
        <v/>
      </c>
      <c r="BM100" s="296"/>
      <c r="BN100" s="290">
        <f>'ARAT - Data Entry'!P98</f>
        <v>0</v>
      </c>
      <c r="BO100" s="290">
        <f>'ARAT - Data Entry'!Q98</f>
        <v>0</v>
      </c>
      <c r="BP100" s="290">
        <f>'ARAT - Data Entry'!S98</f>
        <v>0</v>
      </c>
      <c r="BQ100" s="290">
        <f>'ARAT - Data Entry'!CG98</f>
        <v>0</v>
      </c>
      <c r="BR100" s="290">
        <f>'ARAT - Data Entry'!CU98</f>
        <v>0</v>
      </c>
      <c r="BS100" s="290">
        <f>'ARAT - Data Entry'!CY98</f>
        <v>0</v>
      </c>
      <c r="BT100" s="290">
        <f>'ARAT - Data Entry'!DA98</f>
        <v>0</v>
      </c>
      <c r="BU100" s="290">
        <f t="shared" si="33"/>
        <v>0</v>
      </c>
      <c r="BV100" s="288"/>
      <c r="BW100" s="290" t="str">
        <f>IF(ISBLANK('ARAT - Data Entry'!V98),"",'ARAT - Data Entry'!V98)</f>
        <v/>
      </c>
      <c r="BX100" s="290" t="str">
        <f>IF(ISBLANK('ARAT - Data Entry'!W98),"",'ARAT - Data Entry'!W98)</f>
        <v/>
      </c>
      <c r="BY100" s="290" t="str">
        <f>IF(ISBLANK('ARAT - Data Entry'!Y98),"",'ARAT - Data Entry'!Y98)</f>
        <v/>
      </c>
      <c r="BZ100" s="290" t="str">
        <f>IF(ISBLANK('ARAT - Data Entry'!Z98),"",'ARAT - Data Entry'!Z98)</f>
        <v/>
      </c>
      <c r="CA100" s="290" t="str">
        <f>IF(ISBLANK('ARAT - Data Entry'!AB98),"",'ARAT - Data Entry'!AB98)</f>
        <v/>
      </c>
      <c r="CB100" s="290" t="str">
        <f>IF(ISBLANK('ARAT - Data Entry'!AC98),"",'ARAT - Data Entry'!AC98)</f>
        <v/>
      </c>
      <c r="CC100" s="290" t="str">
        <f>IF(ISBLANK('ARAT - Data Entry'!AE98),"",'ARAT - Data Entry'!AE98)</f>
        <v/>
      </c>
      <c r="CD100" s="290" t="str">
        <f>IF(ISBLANK('ARAT - Data Entry'!AF98),"",'ARAT - Data Entry'!AF98)</f>
        <v/>
      </c>
      <c r="CE100" s="290" t="str">
        <f>IF(ISBLANK('ARAT - Data Entry'!AH98),"",'ARAT - Data Entry'!AH98)</f>
        <v/>
      </c>
      <c r="CF100" s="290" t="str">
        <f>IF(ISBLANK('ARAT - Data Entry'!AI98),"",'ARAT - Data Entry'!AI98)</f>
        <v/>
      </c>
      <c r="CG100" s="290" t="str">
        <f>IF(ISBLANK('ARAT - Data Entry'!AK98),"",'ARAT - Data Entry'!AK98)</f>
        <v/>
      </c>
      <c r="CH100" s="290" t="str">
        <f>IF(ISBLANK('ARAT - Data Entry'!AL98),"",'ARAT - Data Entry'!AL98)</f>
        <v/>
      </c>
      <c r="CI100" s="290" t="str">
        <f>IF(ISBLANK('ARAT - Data Entry'!AN98),"",'ARAT - Data Entry'!AN98)</f>
        <v/>
      </c>
      <c r="CJ100" s="290" t="str">
        <f>IF(ISBLANK('ARAT - Data Entry'!AO98),"",'ARAT - Data Entry'!AO98)</f>
        <v/>
      </c>
      <c r="CK100" s="290" t="str">
        <f>IF(ISBLANK('ARAT - Data Entry'!AQ98),"",'ARAT - Data Entry'!AQ98)</f>
        <v/>
      </c>
      <c r="CL100" s="290" t="str">
        <f>IF(ISBLANK('ARAT - Data Entry'!AR98),"",'ARAT - Data Entry'!AR98)</f>
        <v/>
      </c>
      <c r="CM100" s="290" t="str">
        <f>IF(ISBLANK('ARAT - Data Entry'!AT98),"",'ARAT - Data Entry'!AT98)</f>
        <v/>
      </c>
      <c r="CN100" s="290" t="str">
        <f>IF(ISBLANK('ARAT - Data Entry'!AU98),"",'ARAT - Data Entry'!AU98)</f>
        <v/>
      </c>
      <c r="CO100" s="290" t="str">
        <f>IF(ISBLANK('ARAT - Data Entry'!AW98),"",'ARAT - Data Entry'!AW98)</f>
        <v/>
      </c>
      <c r="CP100" s="290" t="str">
        <f>IF(ISBLANK('ARAT - Data Entry'!AX98),"",'ARAT - Data Entry'!AX98)</f>
        <v/>
      </c>
      <c r="CQ100" s="290" t="str">
        <f>IF(ISBLANK('ARAT - Data Entry'!AZ98),"",'ARAT - Data Entry'!AZ98)</f>
        <v/>
      </c>
      <c r="CR100" s="290" t="str">
        <f>IF(ISBLANK('ARAT - Data Entry'!BA98),"",'ARAT - Data Entry'!BA98)</f>
        <v/>
      </c>
      <c r="CS100" s="290" t="str">
        <f>IF(ISBLANK('ARAT - Data Entry'!BC98),"",'ARAT - Data Entry'!BC98)</f>
        <v/>
      </c>
      <c r="CT100" s="290" t="str">
        <f>IF(ISBLANK('ARAT - Data Entry'!BD98),"",'ARAT - Data Entry'!BD98)</f>
        <v/>
      </c>
      <c r="CU100" s="290" t="str">
        <f>IF(ISBLANK('ARAT - Data Entry'!BF98),"",'ARAT - Data Entry'!BF98)</f>
        <v/>
      </c>
      <c r="CV100" s="290" t="str">
        <f>IF(ISBLANK('ARAT - Data Entry'!BG98),"",'ARAT - Data Entry'!BG98)</f>
        <v/>
      </c>
      <c r="CW100" s="290" t="str">
        <f>IF(ISBLANK('ARAT - Data Entry'!BI98),"",'ARAT - Data Entry'!BI98)</f>
        <v/>
      </c>
      <c r="CX100" s="290" t="str">
        <f>IF(ISBLANK('ARAT - Data Entry'!BJ98),"",'ARAT - Data Entry'!BJ98)</f>
        <v/>
      </c>
      <c r="CY100" s="290" t="str">
        <f>IF(ISBLANK('ARAT - Data Entry'!BL98),"",'ARAT - Data Entry'!BL98)</f>
        <v/>
      </c>
      <c r="CZ100" s="290" t="str">
        <f>IF(ISBLANK('ARAT - Data Entry'!BM98),"",'ARAT - Data Entry'!BM98)</f>
        <v/>
      </c>
      <c r="DA100" s="290" t="str">
        <f>IF(ISBLANK('ARAT - Data Entry'!BO98),"",'ARAT - Data Entry'!BO98)</f>
        <v/>
      </c>
      <c r="DB100" s="290" t="str">
        <f>IF(ISBLANK('ARAT - Data Entry'!BP98),"",'ARAT - Data Entry'!BP98)</f>
        <v/>
      </c>
      <c r="DC100" s="290" t="str">
        <f>IF(ISBLANK('ARAT - Data Entry'!BR98),"",'ARAT - Data Entry'!BR98)</f>
        <v/>
      </c>
      <c r="DD100" s="290" t="str">
        <f>IF(ISBLANK('ARAT - Data Entry'!BS98),"",'ARAT - Data Entry'!BS98)</f>
        <v/>
      </c>
      <c r="DE100" s="290" t="str">
        <f>IF(ISBLANK('ARAT - Data Entry'!BU98),"",'ARAT - Data Entry'!BU98)</f>
        <v/>
      </c>
      <c r="DF100" s="290" t="str">
        <f>IF(ISBLANK('ARAT - Data Entry'!BV98),"",'ARAT - Data Entry'!BV98)</f>
        <v/>
      </c>
      <c r="DG100" s="290" t="str">
        <f>IF(ISBLANK('ARAT - Data Entry'!CZ98),"",'ARAT - Data Entry'!CZ98)</f>
        <v/>
      </c>
    </row>
    <row r="101" spans="1:111" x14ac:dyDescent="0.25">
      <c r="A101" s="312" t="str">
        <f>IF(ISBLANK('ARAT - Data Entry'!A99),"",'ARAT - Data Entry'!A99)</f>
        <v/>
      </c>
      <c r="B101" s="312" t="str">
        <f>IF(ISBLANK('ARAT - Data Entry'!C99),"",'ARAT - Data Entry'!C99)</f>
        <v/>
      </c>
      <c r="C101" s="312" t="str">
        <f>IF(ISBLANK('ARAT - Data Entry'!D99),"",'ARAT - Data Entry'!D99)</f>
        <v/>
      </c>
      <c r="D101" s="312" t="str">
        <f>IF(ISBLANK('ARAT - Data Entry'!E99),"",'ARAT - Data Entry'!E99)</f>
        <v/>
      </c>
      <c r="E101" s="312" t="str">
        <f>IF(ISBLANK('ARAT - Data Entry'!F99),"",'ARAT - Data Entry'!F99)</f>
        <v/>
      </c>
      <c r="F101" s="312" t="str">
        <f>IF(ISBLANK('ARAT - Data Entry'!G99),"",'ARAT - Data Entry'!G99)</f>
        <v/>
      </c>
      <c r="G101" s="312" t="str">
        <f>IF(ISBLANK('ARAT - Data Entry'!H99),"",'ARAT - Data Entry'!H99)</f>
        <v/>
      </c>
      <c r="H101" s="312" t="str">
        <f>IF(ISBLANK('ARAT - Data Entry'!I99),"",'ARAT - Data Entry'!I99)</f>
        <v/>
      </c>
      <c r="I101" s="312" t="str">
        <f>IF(ISBLANK('ARAT - Data Entry'!J99),"",'ARAT - Data Entry'!J99)</f>
        <v/>
      </c>
      <c r="J101" s="357" t="str">
        <f>IF(ISBLANK('ARAT - Data Entry'!K99),"",'ARAT - Data Entry'!K99)</f>
        <v/>
      </c>
      <c r="K101" s="312" t="str">
        <f>IF(ISBLANK('ARAT - Data Entry'!L99),"",'ARAT - Data Entry'!L99)</f>
        <v/>
      </c>
      <c r="L101" s="312" t="str">
        <f>IF(ISBLANK('ARAT - Data Entry'!M99),"",'ARAT - Data Entry'!M99)</f>
        <v/>
      </c>
      <c r="M101" s="312" t="str">
        <f>IF(ISBLANK('ARAT - Data Entry'!N99),"",'ARAT - Data Entry'!N99)</f>
        <v/>
      </c>
      <c r="N101" s="312" t="str">
        <f>IF(ISBLANK('ARAT - Data Entry'!R99),"",'ARAT - Data Entry'!R99)</f>
        <v/>
      </c>
      <c r="O101" s="312" t="str">
        <f>IF(ISBLANK('ARAT - Data Entry'!T99),"",'ARAT - Data Entry'!T99)</f>
        <v/>
      </c>
      <c r="P101" s="298"/>
      <c r="Q101" s="4" t="str">
        <f t="shared" si="26"/>
        <v>No Improved Water Point/System</v>
      </c>
      <c r="R101" s="4" t="str">
        <f t="shared" si="27"/>
        <v>No Improved Water Point/System</v>
      </c>
      <c r="S101" s="5" t="str">
        <f t="shared" si="28"/>
        <v>No Improved Water Point/System</v>
      </c>
      <c r="T101" s="4" t="str">
        <f t="shared" si="29"/>
        <v>New Construction Needed</v>
      </c>
      <c r="U101" s="15">
        <f t="shared" si="30"/>
        <v>0</v>
      </c>
      <c r="V101" s="284"/>
      <c r="W101" s="291" t="str">
        <f t="shared" si="20"/>
        <v>New Construction Needed</v>
      </c>
      <c r="X101" s="292" t="str">
        <f t="shared" si="31"/>
        <v xml:space="preserve"> </v>
      </c>
      <c r="Y101" s="292" t="str">
        <f t="shared" si="32"/>
        <v>Plan For Investment and Construction</v>
      </c>
      <c r="Z101" s="285"/>
      <c r="AA101" s="290" t="str">
        <f t="shared" si="21"/>
        <v xml:space="preserve"> </v>
      </c>
      <c r="AB101" s="290" t="str">
        <f t="shared" si="22"/>
        <v xml:space="preserve"> </v>
      </c>
      <c r="AC101" s="290" t="str">
        <f t="shared" si="23"/>
        <v xml:space="preserve"> </v>
      </c>
      <c r="AD101" s="290" t="str">
        <f t="shared" si="24"/>
        <v xml:space="preserve"> </v>
      </c>
      <c r="AE101" s="290" t="str">
        <f t="shared" si="25"/>
        <v xml:space="preserve"> </v>
      </c>
      <c r="AF101" s="290" t="str">
        <f>IF(CG101=1,'ARAT - Reference Sheet'!$C$11 -(A101-CH101)," ")</f>
        <v xml:space="preserve"> </v>
      </c>
      <c r="AG101" s="290" t="str">
        <f>IF(CI101=1,'ARAT - Reference Sheet'!$C$12-(A101-CJ101)," ")</f>
        <v xml:space="preserve"> </v>
      </c>
      <c r="AH101" s="290" t="str">
        <f>IF(CK101=1,'ARAT - Reference Sheet'!$C$13-(A101-CL101)," ")</f>
        <v xml:space="preserve"> </v>
      </c>
      <c r="AI101" s="290" t="str">
        <f>IF(CM101=1,'ARAT - Reference Sheet'!$C$14-(A101-CN101)," ")</f>
        <v xml:space="preserve"> </v>
      </c>
      <c r="AJ101" s="290" t="str">
        <f>IF(CO101=1,'ARAT - Reference Sheet'!$C$15-(A101-CP101)," ")</f>
        <v xml:space="preserve"> </v>
      </c>
      <c r="AK101" s="290" t="str">
        <f>IF(CQ101=1,'ARAT - Reference Sheet'!$C$16-(A101-CR101)," ")</f>
        <v xml:space="preserve"> </v>
      </c>
      <c r="AL101" s="290" t="str">
        <f>IF(CS101=1,'ARAT - Reference Sheet'!$C$17-(A101-CT101)," ")</f>
        <v xml:space="preserve"> </v>
      </c>
      <c r="AM101" s="290" t="str">
        <f>IF(CU101=1,'ARAT - Reference Sheet'!$C$18-(A101-CV101)," ")</f>
        <v xml:space="preserve"> </v>
      </c>
      <c r="AN101" s="290" t="str">
        <f>IF(CW101=1,'ARAT - Reference Sheet'!$C$19-(A101-CX101)," ")</f>
        <v xml:space="preserve"> </v>
      </c>
      <c r="AO101" s="290" t="str">
        <f>IF(CY101=1,'ARAT - Reference Sheet'!$C$20-(A101-CZ101)," ")</f>
        <v xml:space="preserve"> </v>
      </c>
      <c r="AP101" s="290" t="str">
        <f>IF(DA101=1,'ARAT - Reference Sheet'!$C$21-(A101-DB101)," ")</f>
        <v xml:space="preserve"> </v>
      </c>
      <c r="AQ101" s="290" t="str">
        <f>IF(DC101=1,'ARAT - Reference Sheet'!$C$22-(A101-DD101)," ")</f>
        <v xml:space="preserve"> </v>
      </c>
      <c r="AR101" s="290" t="str">
        <f>IF(DE101=1,'ARAT - Reference Sheet'!$C$23-(A101-DF101)," ")</f>
        <v xml:space="preserve"> </v>
      </c>
      <c r="AS101" s="288"/>
      <c r="AT101" s="313" t="str">
        <f>IF(ISBLANK('ARAT - Data Entry'!X99),"",'ARAT - Data Entry'!X99)</f>
        <v/>
      </c>
      <c r="AU101" s="313" t="str">
        <f>IF(ISBLANK('ARAT - Data Entry'!AA99),"",'ARAT - Data Entry'!AA99)</f>
        <v/>
      </c>
      <c r="AV101" s="313" t="str">
        <f>IF(ISBLANK('ARAT - Data Entry'!AD99),"",'ARAT - Data Entry'!AD99)</f>
        <v/>
      </c>
      <c r="AW101" s="313" t="str">
        <f>IF(ISBLANK('ARAT - Data Entry'!AG99),"",'ARAT - Data Entry'!AG99)</f>
        <v/>
      </c>
      <c r="AX101" s="313" t="str">
        <f>IF(ISBLANK('ARAT - Data Entry'!AJ99),"",'ARAT - Data Entry'!AJ99)</f>
        <v/>
      </c>
      <c r="AY101" s="313" t="str">
        <f>IF(ISBLANK('ARAT - Data Entry'!AM99),"",'ARAT - Data Entry'!AM99)</f>
        <v/>
      </c>
      <c r="AZ101" s="313" t="str">
        <f>IF(ISBLANK('ARAT - Data Entry'!AP99),"",'ARAT - Data Entry'!AP99)</f>
        <v/>
      </c>
      <c r="BA101" s="313" t="str">
        <f>IF(ISBLANK('ARAT - Data Entry'!AS99),"",'ARAT - Data Entry'!AS99)</f>
        <v/>
      </c>
      <c r="BB101" s="313" t="str">
        <f>IF(ISBLANK('ARAT - Data Entry'!AV99),"",'ARAT - Data Entry'!AV99)</f>
        <v/>
      </c>
      <c r="BC101" s="313" t="str">
        <f>IF(ISBLANK('ARAT - Data Entry'!AY99),"",'ARAT - Data Entry'!AY99)</f>
        <v/>
      </c>
      <c r="BD101" s="313" t="str">
        <f>IF(ISBLANK('ARAT - Data Entry'!BB99),"",'ARAT - Data Entry'!BB99)</f>
        <v/>
      </c>
      <c r="BE101" s="313" t="str">
        <f>IF(ISBLANK('ARAT - Data Entry'!BE99),"",'ARAT - Data Entry'!BE99)</f>
        <v/>
      </c>
      <c r="BF101" s="313" t="str">
        <f>IF(ISBLANK('ARAT - Data Entry'!BF99),"",'ARAT - Data Entry'!BF99)</f>
        <v/>
      </c>
      <c r="BG101" s="313" t="str">
        <f>IF(ISBLANK('ARAT - Data Entry'!BK99),"",'ARAT - Data Entry'!BK99)</f>
        <v/>
      </c>
      <c r="BH101" s="313" t="str">
        <f>IF(ISBLANK('ARAT - Data Entry'!BL99),"",'ARAT - Data Entry'!BL99)</f>
        <v/>
      </c>
      <c r="BI101" s="313" t="str">
        <f>IF(ISBLANK('ARAT - Data Entry'!BQ99),"",'ARAT - Data Entry'!BQ99)</f>
        <v/>
      </c>
      <c r="BJ101" s="313" t="str">
        <f>IF(ISBLANK('ARAT - Data Entry'!BR99),"",'ARAT - Data Entry'!BR99)</f>
        <v/>
      </c>
      <c r="BK101" s="313" t="str">
        <f>IF(ISBLANK('ARAT - Data Entry'!BW99),"",'ARAT - Data Entry'!BW99)</f>
        <v/>
      </c>
      <c r="BL101" s="313" t="str">
        <f>IF(ISBLANK('ARAT - Data Entry'!DB99),"",'ARAT - Data Entry'!DB99)</f>
        <v/>
      </c>
      <c r="BM101" s="296"/>
      <c r="BN101" s="290">
        <f>'ARAT - Data Entry'!P99</f>
        <v>0</v>
      </c>
      <c r="BO101" s="290">
        <f>'ARAT - Data Entry'!Q99</f>
        <v>0</v>
      </c>
      <c r="BP101" s="290">
        <f>'ARAT - Data Entry'!S99</f>
        <v>0</v>
      </c>
      <c r="BQ101" s="290">
        <f>'ARAT - Data Entry'!CG99</f>
        <v>0</v>
      </c>
      <c r="BR101" s="290">
        <f>'ARAT - Data Entry'!CU99</f>
        <v>0</v>
      </c>
      <c r="BS101" s="290">
        <f>'ARAT - Data Entry'!CY99</f>
        <v>0</v>
      </c>
      <c r="BT101" s="290">
        <f>'ARAT - Data Entry'!DA99</f>
        <v>0</v>
      </c>
      <c r="BU101" s="290">
        <f t="shared" si="33"/>
        <v>0</v>
      </c>
      <c r="BV101" s="288"/>
      <c r="BW101" s="290" t="str">
        <f>IF(ISBLANK('ARAT - Data Entry'!V99),"",'ARAT - Data Entry'!V99)</f>
        <v/>
      </c>
      <c r="BX101" s="290" t="str">
        <f>IF(ISBLANK('ARAT - Data Entry'!W99),"",'ARAT - Data Entry'!W99)</f>
        <v/>
      </c>
      <c r="BY101" s="290" t="str">
        <f>IF(ISBLANK('ARAT - Data Entry'!Y99),"",'ARAT - Data Entry'!Y99)</f>
        <v/>
      </c>
      <c r="BZ101" s="290" t="str">
        <f>IF(ISBLANK('ARAT - Data Entry'!Z99),"",'ARAT - Data Entry'!Z99)</f>
        <v/>
      </c>
      <c r="CA101" s="290" t="str">
        <f>IF(ISBLANK('ARAT - Data Entry'!AB99),"",'ARAT - Data Entry'!AB99)</f>
        <v/>
      </c>
      <c r="CB101" s="290" t="str">
        <f>IF(ISBLANK('ARAT - Data Entry'!AC99),"",'ARAT - Data Entry'!AC99)</f>
        <v/>
      </c>
      <c r="CC101" s="290" t="str">
        <f>IF(ISBLANK('ARAT - Data Entry'!AE99),"",'ARAT - Data Entry'!AE99)</f>
        <v/>
      </c>
      <c r="CD101" s="290" t="str">
        <f>IF(ISBLANK('ARAT - Data Entry'!AF99),"",'ARAT - Data Entry'!AF99)</f>
        <v/>
      </c>
      <c r="CE101" s="290" t="str">
        <f>IF(ISBLANK('ARAT - Data Entry'!AH99),"",'ARAT - Data Entry'!AH99)</f>
        <v/>
      </c>
      <c r="CF101" s="290" t="str">
        <f>IF(ISBLANK('ARAT - Data Entry'!AI99),"",'ARAT - Data Entry'!AI99)</f>
        <v/>
      </c>
      <c r="CG101" s="290" t="str">
        <f>IF(ISBLANK('ARAT - Data Entry'!AK99),"",'ARAT - Data Entry'!AK99)</f>
        <v/>
      </c>
      <c r="CH101" s="290" t="str">
        <f>IF(ISBLANK('ARAT - Data Entry'!AL99),"",'ARAT - Data Entry'!AL99)</f>
        <v/>
      </c>
      <c r="CI101" s="290" t="str">
        <f>IF(ISBLANK('ARAT - Data Entry'!AN99),"",'ARAT - Data Entry'!AN99)</f>
        <v/>
      </c>
      <c r="CJ101" s="290" t="str">
        <f>IF(ISBLANK('ARAT - Data Entry'!AO99),"",'ARAT - Data Entry'!AO99)</f>
        <v/>
      </c>
      <c r="CK101" s="290" t="str">
        <f>IF(ISBLANK('ARAT - Data Entry'!AQ99),"",'ARAT - Data Entry'!AQ99)</f>
        <v/>
      </c>
      <c r="CL101" s="290" t="str">
        <f>IF(ISBLANK('ARAT - Data Entry'!AR99),"",'ARAT - Data Entry'!AR99)</f>
        <v/>
      </c>
      <c r="CM101" s="290" t="str">
        <f>IF(ISBLANK('ARAT - Data Entry'!AT99),"",'ARAT - Data Entry'!AT99)</f>
        <v/>
      </c>
      <c r="CN101" s="290" t="str">
        <f>IF(ISBLANK('ARAT - Data Entry'!AU99),"",'ARAT - Data Entry'!AU99)</f>
        <v/>
      </c>
      <c r="CO101" s="290" t="str">
        <f>IF(ISBLANK('ARAT - Data Entry'!AW99),"",'ARAT - Data Entry'!AW99)</f>
        <v/>
      </c>
      <c r="CP101" s="290" t="str">
        <f>IF(ISBLANK('ARAT - Data Entry'!AX99),"",'ARAT - Data Entry'!AX99)</f>
        <v/>
      </c>
      <c r="CQ101" s="290" t="str">
        <f>IF(ISBLANK('ARAT - Data Entry'!AZ99),"",'ARAT - Data Entry'!AZ99)</f>
        <v/>
      </c>
      <c r="CR101" s="290" t="str">
        <f>IF(ISBLANK('ARAT - Data Entry'!BA99),"",'ARAT - Data Entry'!BA99)</f>
        <v/>
      </c>
      <c r="CS101" s="290" t="str">
        <f>IF(ISBLANK('ARAT - Data Entry'!BC99),"",'ARAT - Data Entry'!BC99)</f>
        <v/>
      </c>
      <c r="CT101" s="290" t="str">
        <f>IF(ISBLANK('ARAT - Data Entry'!BD99),"",'ARAT - Data Entry'!BD99)</f>
        <v/>
      </c>
      <c r="CU101" s="290" t="str">
        <f>IF(ISBLANK('ARAT - Data Entry'!BF99),"",'ARAT - Data Entry'!BF99)</f>
        <v/>
      </c>
      <c r="CV101" s="290" t="str">
        <f>IF(ISBLANK('ARAT - Data Entry'!BG99),"",'ARAT - Data Entry'!BG99)</f>
        <v/>
      </c>
      <c r="CW101" s="290" t="str">
        <f>IF(ISBLANK('ARAT - Data Entry'!BI99),"",'ARAT - Data Entry'!BI99)</f>
        <v/>
      </c>
      <c r="CX101" s="290" t="str">
        <f>IF(ISBLANK('ARAT - Data Entry'!BJ99),"",'ARAT - Data Entry'!BJ99)</f>
        <v/>
      </c>
      <c r="CY101" s="290" t="str">
        <f>IF(ISBLANK('ARAT - Data Entry'!BL99),"",'ARAT - Data Entry'!BL99)</f>
        <v/>
      </c>
      <c r="CZ101" s="290" t="str">
        <f>IF(ISBLANK('ARAT - Data Entry'!BM99),"",'ARAT - Data Entry'!BM99)</f>
        <v/>
      </c>
      <c r="DA101" s="290" t="str">
        <f>IF(ISBLANK('ARAT - Data Entry'!BO99),"",'ARAT - Data Entry'!BO99)</f>
        <v/>
      </c>
      <c r="DB101" s="290" t="str">
        <f>IF(ISBLANK('ARAT - Data Entry'!BP99),"",'ARAT - Data Entry'!BP99)</f>
        <v/>
      </c>
      <c r="DC101" s="290" t="str">
        <f>IF(ISBLANK('ARAT - Data Entry'!BR99),"",'ARAT - Data Entry'!BR99)</f>
        <v/>
      </c>
      <c r="DD101" s="290" t="str">
        <f>IF(ISBLANK('ARAT - Data Entry'!BS99),"",'ARAT - Data Entry'!BS99)</f>
        <v/>
      </c>
      <c r="DE101" s="290" t="str">
        <f>IF(ISBLANK('ARAT - Data Entry'!BU99),"",'ARAT - Data Entry'!BU99)</f>
        <v/>
      </c>
      <c r="DF101" s="290" t="str">
        <f>IF(ISBLANK('ARAT - Data Entry'!BV99),"",'ARAT - Data Entry'!BV99)</f>
        <v/>
      </c>
      <c r="DG101" s="290" t="str">
        <f>IF(ISBLANK('ARAT - Data Entry'!CZ99),"",'ARAT - Data Entry'!CZ99)</f>
        <v/>
      </c>
    </row>
    <row r="102" spans="1:111" x14ac:dyDescent="0.25">
      <c r="A102" s="312" t="str">
        <f>IF(ISBLANK('ARAT - Data Entry'!A100),"",'ARAT - Data Entry'!A100)</f>
        <v/>
      </c>
      <c r="B102" s="312" t="str">
        <f>IF(ISBLANK('ARAT - Data Entry'!C100),"",'ARAT - Data Entry'!C100)</f>
        <v/>
      </c>
      <c r="C102" s="312" t="str">
        <f>IF(ISBLANK('ARAT - Data Entry'!D100),"",'ARAT - Data Entry'!D100)</f>
        <v/>
      </c>
      <c r="D102" s="312" t="str">
        <f>IF(ISBLANK('ARAT - Data Entry'!E100),"",'ARAT - Data Entry'!E100)</f>
        <v/>
      </c>
      <c r="E102" s="312" t="str">
        <f>IF(ISBLANK('ARAT - Data Entry'!F100),"",'ARAT - Data Entry'!F100)</f>
        <v/>
      </c>
      <c r="F102" s="312" t="str">
        <f>IF(ISBLANK('ARAT - Data Entry'!G100),"",'ARAT - Data Entry'!G100)</f>
        <v/>
      </c>
      <c r="G102" s="312" t="str">
        <f>IF(ISBLANK('ARAT - Data Entry'!H100),"",'ARAT - Data Entry'!H100)</f>
        <v/>
      </c>
      <c r="H102" s="312" t="str">
        <f>IF(ISBLANK('ARAT - Data Entry'!I100),"",'ARAT - Data Entry'!I100)</f>
        <v/>
      </c>
      <c r="I102" s="312" t="str">
        <f>IF(ISBLANK('ARAT - Data Entry'!J100),"",'ARAT - Data Entry'!J100)</f>
        <v/>
      </c>
      <c r="J102" s="357" t="str">
        <f>IF(ISBLANK('ARAT - Data Entry'!K100),"",'ARAT - Data Entry'!K100)</f>
        <v/>
      </c>
      <c r="K102" s="312" t="str">
        <f>IF(ISBLANK('ARAT - Data Entry'!L100),"",'ARAT - Data Entry'!L100)</f>
        <v/>
      </c>
      <c r="L102" s="312" t="str">
        <f>IF(ISBLANK('ARAT - Data Entry'!M100),"",'ARAT - Data Entry'!M100)</f>
        <v/>
      </c>
      <c r="M102" s="312" t="str">
        <f>IF(ISBLANK('ARAT - Data Entry'!N100),"",'ARAT - Data Entry'!N100)</f>
        <v/>
      </c>
      <c r="N102" s="312" t="str">
        <f>IF(ISBLANK('ARAT - Data Entry'!R100),"",'ARAT - Data Entry'!R100)</f>
        <v/>
      </c>
      <c r="O102" s="312" t="str">
        <f>IF(ISBLANK('ARAT - Data Entry'!T100),"",'ARAT - Data Entry'!T100)</f>
        <v/>
      </c>
      <c r="P102" s="298"/>
      <c r="Q102" s="4" t="str">
        <f t="shared" si="26"/>
        <v>No Improved Water Point/System</v>
      </c>
      <c r="R102" s="4" t="str">
        <f t="shared" si="27"/>
        <v>No Improved Water Point/System</v>
      </c>
      <c r="S102" s="5" t="str">
        <f t="shared" si="28"/>
        <v>No Improved Water Point/System</v>
      </c>
      <c r="T102" s="4" t="str">
        <f t="shared" si="29"/>
        <v>New Construction Needed</v>
      </c>
      <c r="U102" s="15">
        <f t="shared" si="30"/>
        <v>0</v>
      </c>
      <c r="V102" s="284"/>
      <c r="W102" s="291" t="str">
        <f t="shared" si="20"/>
        <v>New Construction Needed</v>
      </c>
      <c r="X102" s="292" t="str">
        <f t="shared" si="31"/>
        <v xml:space="preserve"> </v>
      </c>
      <c r="Y102" s="292" t="str">
        <f t="shared" si="32"/>
        <v>Plan For Investment and Construction</v>
      </c>
      <c r="Z102" s="285"/>
      <c r="AA102" s="290" t="str">
        <f t="shared" si="21"/>
        <v xml:space="preserve"> </v>
      </c>
      <c r="AB102" s="290" t="str">
        <f t="shared" si="22"/>
        <v xml:space="preserve"> </v>
      </c>
      <c r="AC102" s="290" t="str">
        <f t="shared" si="23"/>
        <v xml:space="preserve"> </v>
      </c>
      <c r="AD102" s="290" t="str">
        <f t="shared" si="24"/>
        <v xml:space="preserve"> </v>
      </c>
      <c r="AE102" s="290" t="str">
        <f t="shared" si="25"/>
        <v xml:space="preserve"> </v>
      </c>
      <c r="AF102" s="290" t="str">
        <f>IF(CG102=1,'ARAT - Reference Sheet'!$C$11 -(A102-CH102)," ")</f>
        <v xml:space="preserve"> </v>
      </c>
      <c r="AG102" s="290" t="str">
        <f>IF(CI102=1,'ARAT - Reference Sheet'!$C$12-(A102-CJ102)," ")</f>
        <v xml:space="preserve"> </v>
      </c>
      <c r="AH102" s="290" t="str">
        <f>IF(CK102=1,'ARAT - Reference Sheet'!$C$13-(A102-CL102)," ")</f>
        <v xml:space="preserve"> </v>
      </c>
      <c r="AI102" s="290" t="str">
        <f>IF(CM102=1,'ARAT - Reference Sheet'!$C$14-(A102-CN102)," ")</f>
        <v xml:space="preserve"> </v>
      </c>
      <c r="AJ102" s="290" t="str">
        <f>IF(CO102=1,'ARAT - Reference Sheet'!$C$15-(A102-CP102)," ")</f>
        <v xml:space="preserve"> </v>
      </c>
      <c r="AK102" s="290" t="str">
        <f>IF(CQ102=1,'ARAT - Reference Sheet'!$C$16-(A102-CR102)," ")</f>
        <v xml:space="preserve"> </v>
      </c>
      <c r="AL102" s="290" t="str">
        <f>IF(CS102=1,'ARAT - Reference Sheet'!$C$17-(A102-CT102)," ")</f>
        <v xml:space="preserve"> </v>
      </c>
      <c r="AM102" s="290" t="str">
        <f>IF(CU102=1,'ARAT - Reference Sheet'!$C$18-(A102-CV102)," ")</f>
        <v xml:space="preserve"> </v>
      </c>
      <c r="AN102" s="290" t="str">
        <f>IF(CW102=1,'ARAT - Reference Sheet'!$C$19-(A102-CX102)," ")</f>
        <v xml:space="preserve"> </v>
      </c>
      <c r="AO102" s="290" t="str">
        <f>IF(CY102=1,'ARAT - Reference Sheet'!$C$20-(A102-CZ102)," ")</f>
        <v xml:space="preserve"> </v>
      </c>
      <c r="AP102" s="290" t="str">
        <f>IF(DA102=1,'ARAT - Reference Sheet'!$C$21-(A102-DB102)," ")</f>
        <v xml:space="preserve"> </v>
      </c>
      <c r="AQ102" s="290" t="str">
        <f>IF(DC102=1,'ARAT - Reference Sheet'!$C$22-(A102-DD102)," ")</f>
        <v xml:space="preserve"> </v>
      </c>
      <c r="AR102" s="290" t="str">
        <f>IF(DE102=1,'ARAT - Reference Sheet'!$C$23-(A102-DF102)," ")</f>
        <v xml:space="preserve"> </v>
      </c>
      <c r="AS102" s="288"/>
      <c r="AT102" s="313" t="str">
        <f>IF(ISBLANK('ARAT - Data Entry'!X100),"",'ARAT - Data Entry'!X100)</f>
        <v/>
      </c>
      <c r="AU102" s="313" t="str">
        <f>IF(ISBLANK('ARAT - Data Entry'!AA100),"",'ARAT - Data Entry'!AA100)</f>
        <v/>
      </c>
      <c r="AV102" s="313" t="str">
        <f>IF(ISBLANK('ARAT - Data Entry'!AD100),"",'ARAT - Data Entry'!AD100)</f>
        <v/>
      </c>
      <c r="AW102" s="313" t="str">
        <f>IF(ISBLANK('ARAT - Data Entry'!AG100),"",'ARAT - Data Entry'!AG100)</f>
        <v/>
      </c>
      <c r="AX102" s="313" t="str">
        <f>IF(ISBLANK('ARAT - Data Entry'!AJ100),"",'ARAT - Data Entry'!AJ100)</f>
        <v/>
      </c>
      <c r="AY102" s="313" t="str">
        <f>IF(ISBLANK('ARAT - Data Entry'!AM100),"",'ARAT - Data Entry'!AM100)</f>
        <v/>
      </c>
      <c r="AZ102" s="313" t="str">
        <f>IF(ISBLANK('ARAT - Data Entry'!AP100),"",'ARAT - Data Entry'!AP100)</f>
        <v/>
      </c>
      <c r="BA102" s="313" t="str">
        <f>IF(ISBLANK('ARAT - Data Entry'!AS100),"",'ARAT - Data Entry'!AS100)</f>
        <v/>
      </c>
      <c r="BB102" s="313" t="str">
        <f>IF(ISBLANK('ARAT - Data Entry'!AV100),"",'ARAT - Data Entry'!AV100)</f>
        <v/>
      </c>
      <c r="BC102" s="313" t="str">
        <f>IF(ISBLANK('ARAT - Data Entry'!AY100),"",'ARAT - Data Entry'!AY100)</f>
        <v/>
      </c>
      <c r="BD102" s="313" t="str">
        <f>IF(ISBLANK('ARAT - Data Entry'!BB100),"",'ARAT - Data Entry'!BB100)</f>
        <v/>
      </c>
      <c r="BE102" s="313" t="str">
        <f>IF(ISBLANK('ARAT - Data Entry'!BE100),"",'ARAT - Data Entry'!BE100)</f>
        <v/>
      </c>
      <c r="BF102" s="313" t="str">
        <f>IF(ISBLANK('ARAT - Data Entry'!BF100),"",'ARAT - Data Entry'!BF100)</f>
        <v/>
      </c>
      <c r="BG102" s="313" t="str">
        <f>IF(ISBLANK('ARAT - Data Entry'!BK100),"",'ARAT - Data Entry'!BK100)</f>
        <v/>
      </c>
      <c r="BH102" s="313" t="str">
        <f>IF(ISBLANK('ARAT - Data Entry'!BL100),"",'ARAT - Data Entry'!BL100)</f>
        <v/>
      </c>
      <c r="BI102" s="313" t="str">
        <f>IF(ISBLANK('ARAT - Data Entry'!BQ100),"",'ARAT - Data Entry'!BQ100)</f>
        <v/>
      </c>
      <c r="BJ102" s="313" t="str">
        <f>IF(ISBLANK('ARAT - Data Entry'!BR100),"",'ARAT - Data Entry'!BR100)</f>
        <v/>
      </c>
      <c r="BK102" s="313" t="str">
        <f>IF(ISBLANK('ARAT - Data Entry'!BW100),"",'ARAT - Data Entry'!BW100)</f>
        <v/>
      </c>
      <c r="BL102" s="313" t="str">
        <f>IF(ISBLANK('ARAT - Data Entry'!DB100),"",'ARAT - Data Entry'!DB100)</f>
        <v/>
      </c>
      <c r="BM102" s="296"/>
      <c r="BN102" s="290">
        <f>'ARAT - Data Entry'!P100</f>
        <v>0</v>
      </c>
      <c r="BO102" s="290">
        <f>'ARAT - Data Entry'!Q100</f>
        <v>0</v>
      </c>
      <c r="BP102" s="290">
        <f>'ARAT - Data Entry'!S100</f>
        <v>0</v>
      </c>
      <c r="BQ102" s="290">
        <f>'ARAT - Data Entry'!CG100</f>
        <v>0</v>
      </c>
      <c r="BR102" s="290">
        <f>'ARAT - Data Entry'!CU100</f>
        <v>0</v>
      </c>
      <c r="BS102" s="290">
        <f>'ARAT - Data Entry'!CY100</f>
        <v>0</v>
      </c>
      <c r="BT102" s="290">
        <f>'ARAT - Data Entry'!DA100</f>
        <v>0</v>
      </c>
      <c r="BU102" s="290">
        <f t="shared" si="33"/>
        <v>0</v>
      </c>
      <c r="BV102" s="288"/>
      <c r="BW102" s="290" t="str">
        <f>IF(ISBLANK('ARAT - Data Entry'!V100),"",'ARAT - Data Entry'!V100)</f>
        <v/>
      </c>
      <c r="BX102" s="290" t="str">
        <f>IF(ISBLANK('ARAT - Data Entry'!W100),"",'ARAT - Data Entry'!W100)</f>
        <v/>
      </c>
      <c r="BY102" s="290" t="str">
        <f>IF(ISBLANK('ARAT - Data Entry'!Y100),"",'ARAT - Data Entry'!Y100)</f>
        <v/>
      </c>
      <c r="BZ102" s="290" t="str">
        <f>IF(ISBLANK('ARAT - Data Entry'!Z100),"",'ARAT - Data Entry'!Z100)</f>
        <v/>
      </c>
      <c r="CA102" s="290" t="str">
        <f>IF(ISBLANK('ARAT - Data Entry'!AB100),"",'ARAT - Data Entry'!AB100)</f>
        <v/>
      </c>
      <c r="CB102" s="290" t="str">
        <f>IF(ISBLANK('ARAT - Data Entry'!AC100),"",'ARAT - Data Entry'!AC100)</f>
        <v/>
      </c>
      <c r="CC102" s="290" t="str">
        <f>IF(ISBLANK('ARAT - Data Entry'!AE100),"",'ARAT - Data Entry'!AE100)</f>
        <v/>
      </c>
      <c r="CD102" s="290" t="str">
        <f>IF(ISBLANK('ARAT - Data Entry'!AF100),"",'ARAT - Data Entry'!AF100)</f>
        <v/>
      </c>
      <c r="CE102" s="290" t="str">
        <f>IF(ISBLANK('ARAT - Data Entry'!AH100),"",'ARAT - Data Entry'!AH100)</f>
        <v/>
      </c>
      <c r="CF102" s="290" t="str">
        <f>IF(ISBLANK('ARAT - Data Entry'!AI100),"",'ARAT - Data Entry'!AI100)</f>
        <v/>
      </c>
      <c r="CG102" s="290" t="str">
        <f>IF(ISBLANK('ARAT - Data Entry'!AK100),"",'ARAT - Data Entry'!AK100)</f>
        <v/>
      </c>
      <c r="CH102" s="290" t="str">
        <f>IF(ISBLANK('ARAT - Data Entry'!AL100),"",'ARAT - Data Entry'!AL100)</f>
        <v/>
      </c>
      <c r="CI102" s="290" t="str">
        <f>IF(ISBLANK('ARAT - Data Entry'!AN100),"",'ARAT - Data Entry'!AN100)</f>
        <v/>
      </c>
      <c r="CJ102" s="290" t="str">
        <f>IF(ISBLANK('ARAT - Data Entry'!AO100),"",'ARAT - Data Entry'!AO100)</f>
        <v/>
      </c>
      <c r="CK102" s="290" t="str">
        <f>IF(ISBLANK('ARAT - Data Entry'!AQ100),"",'ARAT - Data Entry'!AQ100)</f>
        <v/>
      </c>
      <c r="CL102" s="290" t="str">
        <f>IF(ISBLANK('ARAT - Data Entry'!AR100),"",'ARAT - Data Entry'!AR100)</f>
        <v/>
      </c>
      <c r="CM102" s="290" t="str">
        <f>IF(ISBLANK('ARAT - Data Entry'!AT100),"",'ARAT - Data Entry'!AT100)</f>
        <v/>
      </c>
      <c r="CN102" s="290" t="str">
        <f>IF(ISBLANK('ARAT - Data Entry'!AU100),"",'ARAT - Data Entry'!AU100)</f>
        <v/>
      </c>
      <c r="CO102" s="290" t="str">
        <f>IF(ISBLANK('ARAT - Data Entry'!AW100),"",'ARAT - Data Entry'!AW100)</f>
        <v/>
      </c>
      <c r="CP102" s="290" t="str">
        <f>IF(ISBLANK('ARAT - Data Entry'!AX100),"",'ARAT - Data Entry'!AX100)</f>
        <v/>
      </c>
      <c r="CQ102" s="290" t="str">
        <f>IF(ISBLANK('ARAT - Data Entry'!AZ100),"",'ARAT - Data Entry'!AZ100)</f>
        <v/>
      </c>
      <c r="CR102" s="290" t="str">
        <f>IF(ISBLANK('ARAT - Data Entry'!BA100),"",'ARAT - Data Entry'!BA100)</f>
        <v/>
      </c>
      <c r="CS102" s="290" t="str">
        <f>IF(ISBLANK('ARAT - Data Entry'!BC100),"",'ARAT - Data Entry'!BC100)</f>
        <v/>
      </c>
      <c r="CT102" s="290" t="str">
        <f>IF(ISBLANK('ARAT - Data Entry'!BD100),"",'ARAT - Data Entry'!BD100)</f>
        <v/>
      </c>
      <c r="CU102" s="290" t="str">
        <f>IF(ISBLANK('ARAT - Data Entry'!BF100),"",'ARAT - Data Entry'!BF100)</f>
        <v/>
      </c>
      <c r="CV102" s="290" t="str">
        <f>IF(ISBLANK('ARAT - Data Entry'!BG100),"",'ARAT - Data Entry'!BG100)</f>
        <v/>
      </c>
      <c r="CW102" s="290" t="str">
        <f>IF(ISBLANK('ARAT - Data Entry'!BI100),"",'ARAT - Data Entry'!BI100)</f>
        <v/>
      </c>
      <c r="CX102" s="290" t="str">
        <f>IF(ISBLANK('ARAT - Data Entry'!BJ100),"",'ARAT - Data Entry'!BJ100)</f>
        <v/>
      </c>
      <c r="CY102" s="290" t="str">
        <f>IF(ISBLANK('ARAT - Data Entry'!BL100),"",'ARAT - Data Entry'!BL100)</f>
        <v/>
      </c>
      <c r="CZ102" s="290" t="str">
        <f>IF(ISBLANK('ARAT - Data Entry'!BM100),"",'ARAT - Data Entry'!BM100)</f>
        <v/>
      </c>
      <c r="DA102" s="290" t="str">
        <f>IF(ISBLANK('ARAT - Data Entry'!BO100),"",'ARAT - Data Entry'!BO100)</f>
        <v/>
      </c>
      <c r="DB102" s="290" t="str">
        <f>IF(ISBLANK('ARAT - Data Entry'!BP100),"",'ARAT - Data Entry'!BP100)</f>
        <v/>
      </c>
      <c r="DC102" s="290" t="str">
        <f>IF(ISBLANK('ARAT - Data Entry'!BR100),"",'ARAT - Data Entry'!BR100)</f>
        <v/>
      </c>
      <c r="DD102" s="290" t="str">
        <f>IF(ISBLANK('ARAT - Data Entry'!BS100),"",'ARAT - Data Entry'!BS100)</f>
        <v/>
      </c>
      <c r="DE102" s="290" t="str">
        <f>IF(ISBLANK('ARAT - Data Entry'!BU100),"",'ARAT - Data Entry'!BU100)</f>
        <v/>
      </c>
      <c r="DF102" s="290" t="str">
        <f>IF(ISBLANK('ARAT - Data Entry'!BV100),"",'ARAT - Data Entry'!BV100)</f>
        <v/>
      </c>
      <c r="DG102" s="290" t="str">
        <f>IF(ISBLANK('ARAT - Data Entry'!CZ100),"",'ARAT - Data Entry'!CZ100)</f>
        <v/>
      </c>
    </row>
    <row r="103" spans="1:111" x14ac:dyDescent="0.25">
      <c r="A103" s="312" t="str">
        <f>IF(ISBLANK('ARAT - Data Entry'!A101),"",'ARAT - Data Entry'!A101)</f>
        <v/>
      </c>
      <c r="B103" s="312" t="str">
        <f>IF(ISBLANK('ARAT - Data Entry'!C101),"",'ARAT - Data Entry'!C101)</f>
        <v/>
      </c>
      <c r="C103" s="312" t="str">
        <f>IF(ISBLANK('ARAT - Data Entry'!D101),"",'ARAT - Data Entry'!D101)</f>
        <v/>
      </c>
      <c r="D103" s="312" t="str">
        <f>IF(ISBLANK('ARAT - Data Entry'!E101),"",'ARAT - Data Entry'!E101)</f>
        <v/>
      </c>
      <c r="E103" s="312" t="str">
        <f>IF(ISBLANK('ARAT - Data Entry'!F101),"",'ARAT - Data Entry'!F101)</f>
        <v/>
      </c>
      <c r="F103" s="312" t="str">
        <f>IF(ISBLANK('ARAT - Data Entry'!G101),"",'ARAT - Data Entry'!G101)</f>
        <v/>
      </c>
      <c r="G103" s="312" t="str">
        <f>IF(ISBLANK('ARAT - Data Entry'!H101),"",'ARAT - Data Entry'!H101)</f>
        <v/>
      </c>
      <c r="H103" s="312" t="str">
        <f>IF(ISBLANK('ARAT - Data Entry'!I101),"",'ARAT - Data Entry'!I101)</f>
        <v/>
      </c>
      <c r="I103" s="312" t="str">
        <f>IF(ISBLANK('ARAT - Data Entry'!J101),"",'ARAT - Data Entry'!J101)</f>
        <v/>
      </c>
      <c r="J103" s="357" t="str">
        <f>IF(ISBLANK('ARAT - Data Entry'!K101),"",'ARAT - Data Entry'!K101)</f>
        <v/>
      </c>
      <c r="K103" s="312" t="str">
        <f>IF(ISBLANK('ARAT - Data Entry'!L101),"",'ARAT - Data Entry'!L101)</f>
        <v/>
      </c>
      <c r="L103" s="312" t="str">
        <f>IF(ISBLANK('ARAT - Data Entry'!M101),"",'ARAT - Data Entry'!M101)</f>
        <v/>
      </c>
      <c r="M103" s="312" t="str">
        <f>IF(ISBLANK('ARAT - Data Entry'!N101),"",'ARAT - Data Entry'!N101)</f>
        <v/>
      </c>
      <c r="N103" s="312" t="str">
        <f>IF(ISBLANK('ARAT - Data Entry'!R101),"",'ARAT - Data Entry'!R101)</f>
        <v/>
      </c>
      <c r="O103" s="312" t="str">
        <f>IF(ISBLANK('ARAT - Data Entry'!T101),"",'ARAT - Data Entry'!T101)</f>
        <v/>
      </c>
      <c r="P103" s="298"/>
      <c r="Q103" s="4" t="str">
        <f t="shared" si="26"/>
        <v>No Improved Water Point/System</v>
      </c>
      <c r="R103" s="4" t="str">
        <f t="shared" si="27"/>
        <v>No Improved Water Point/System</v>
      </c>
      <c r="S103" s="5" t="str">
        <f t="shared" si="28"/>
        <v>No Improved Water Point/System</v>
      </c>
      <c r="T103" s="4" t="str">
        <f t="shared" si="29"/>
        <v>New Construction Needed</v>
      </c>
      <c r="U103" s="15">
        <f t="shared" si="30"/>
        <v>0</v>
      </c>
      <c r="V103" s="284"/>
      <c r="W103" s="291" t="str">
        <f t="shared" ref="W103:W134" si="34">IF(T103="New Construction Needed","New Construction Needed",IF(T103="High Priority","Major Repairs or Replace System",IF(BL103="3","Major Repairs or Replace System",IF(BL103="2","Major Repairs or Replace System",IF(Q103="Medium Risk","Consider Replacing Aging Components",IF(Q103="High Risk","Consider Replacing Aging Components",IF(AT103="2","Repair or Replace Components",IF(AU103="2","Repair or Replace Components",IF(AV103="2","Repair or Replace Components",IF(AW103="2","Repair or Replace Components",IF(AX103="2","Repair or Replace Components",IF(AT103="3","Repair or Replace Components",IF(AU103="3","Repair or Replace Components",IF(AV103="3","Repair or Replace Components",IF(AW103="3","Repair or Replace Components",IF(AX103="3","Repair or Replace Components","Perform Routine Preventative Maintenance"))))))))))))))))</f>
        <v>New Construction Needed</v>
      </c>
      <c r="X103" s="292" t="str">
        <f t="shared" si="31"/>
        <v xml:space="preserve"> </v>
      </c>
      <c r="Y103" s="292" t="str">
        <f t="shared" si="32"/>
        <v>Plan For Investment and Construction</v>
      </c>
      <c r="Z103" s="285"/>
      <c r="AA103" s="290" t="str">
        <f t="shared" ref="AA103:AA134" si="35">IF(BW103=1,Reference_Spring_Protection-(A103-BX103)," ")</f>
        <v xml:space="preserve"> </v>
      </c>
      <c r="AB103" s="290" t="str">
        <f t="shared" ref="AB103:AB134" si="36">IF(BY103=1,Reference_Taps-(A103-BZ103)," ")</f>
        <v xml:space="preserve"> </v>
      </c>
      <c r="AC103" s="290" t="str">
        <f t="shared" ref="AC103:AC134" si="37">IF(CA103=1,Reference_Well-(A103-CB103)," ")</f>
        <v xml:space="preserve"> </v>
      </c>
      <c r="AD103" s="290" t="str">
        <f t="shared" ref="AD103:AD134" si="38">IF(CC103=1,Reference_Pump-(A103-CD103)," ")</f>
        <v xml:space="preserve"> </v>
      </c>
      <c r="AE103" s="290" t="str">
        <f t="shared" ref="AE103:AE134" si="39">IF(CE103=1,Reference_Apron-(A103-CF103)," ")</f>
        <v xml:space="preserve"> </v>
      </c>
      <c r="AF103" s="290" t="str">
        <f>IF(CG103=1,'ARAT - Reference Sheet'!$C$11 -(A103-CH103)," ")</f>
        <v xml:space="preserve"> </v>
      </c>
      <c r="AG103" s="290" t="str">
        <f>IF(CI103=1,'ARAT - Reference Sheet'!$C$12-(A103-CJ103)," ")</f>
        <v xml:space="preserve"> </v>
      </c>
      <c r="AH103" s="290" t="str">
        <f>IF(CK103=1,'ARAT - Reference Sheet'!$C$13-(A103-CL103)," ")</f>
        <v xml:space="preserve"> </v>
      </c>
      <c r="AI103" s="290" t="str">
        <f>IF(CM103=1,'ARAT - Reference Sheet'!$C$14-(A103-CN103)," ")</f>
        <v xml:space="preserve"> </v>
      </c>
      <c r="AJ103" s="290" t="str">
        <f>IF(CO103=1,'ARAT - Reference Sheet'!$C$15-(A103-CP103)," ")</f>
        <v xml:space="preserve"> </v>
      </c>
      <c r="AK103" s="290" t="str">
        <f>IF(CQ103=1,'ARAT - Reference Sheet'!$C$16-(A103-CR103)," ")</f>
        <v xml:space="preserve"> </v>
      </c>
      <c r="AL103" s="290" t="str">
        <f>IF(CS103=1,'ARAT - Reference Sheet'!$C$17-(A103-CT103)," ")</f>
        <v xml:space="preserve"> </v>
      </c>
      <c r="AM103" s="290" t="str">
        <f>IF(CU103=1,'ARAT - Reference Sheet'!$C$18-(A103-CV103)," ")</f>
        <v xml:space="preserve"> </v>
      </c>
      <c r="AN103" s="290" t="str">
        <f>IF(CW103=1,'ARAT - Reference Sheet'!$C$19-(A103-CX103)," ")</f>
        <v xml:space="preserve"> </v>
      </c>
      <c r="AO103" s="290" t="str">
        <f>IF(CY103=1,'ARAT - Reference Sheet'!$C$20-(A103-CZ103)," ")</f>
        <v xml:space="preserve"> </v>
      </c>
      <c r="AP103" s="290" t="str">
        <f>IF(DA103=1,'ARAT - Reference Sheet'!$C$21-(A103-DB103)," ")</f>
        <v xml:space="preserve"> </v>
      </c>
      <c r="AQ103" s="290" t="str">
        <f>IF(DC103=1,'ARAT - Reference Sheet'!$C$22-(A103-DD103)," ")</f>
        <v xml:space="preserve"> </v>
      </c>
      <c r="AR103" s="290" t="str">
        <f>IF(DE103=1,'ARAT - Reference Sheet'!$C$23-(A103-DF103)," ")</f>
        <v xml:space="preserve"> </v>
      </c>
      <c r="AS103" s="288"/>
      <c r="AT103" s="313" t="str">
        <f>IF(ISBLANK('ARAT - Data Entry'!X101),"",'ARAT - Data Entry'!X101)</f>
        <v/>
      </c>
      <c r="AU103" s="313" t="str">
        <f>IF(ISBLANK('ARAT - Data Entry'!AA101),"",'ARAT - Data Entry'!AA101)</f>
        <v/>
      </c>
      <c r="AV103" s="313" t="str">
        <f>IF(ISBLANK('ARAT - Data Entry'!AD101),"",'ARAT - Data Entry'!AD101)</f>
        <v/>
      </c>
      <c r="AW103" s="313" t="str">
        <f>IF(ISBLANK('ARAT - Data Entry'!AG101),"",'ARAT - Data Entry'!AG101)</f>
        <v/>
      </c>
      <c r="AX103" s="313" t="str">
        <f>IF(ISBLANK('ARAT - Data Entry'!AJ101),"",'ARAT - Data Entry'!AJ101)</f>
        <v/>
      </c>
      <c r="AY103" s="313" t="str">
        <f>IF(ISBLANK('ARAT - Data Entry'!AM101),"",'ARAT - Data Entry'!AM101)</f>
        <v/>
      </c>
      <c r="AZ103" s="313" t="str">
        <f>IF(ISBLANK('ARAT - Data Entry'!AP101),"",'ARAT - Data Entry'!AP101)</f>
        <v/>
      </c>
      <c r="BA103" s="313" t="str">
        <f>IF(ISBLANK('ARAT - Data Entry'!AS101),"",'ARAT - Data Entry'!AS101)</f>
        <v/>
      </c>
      <c r="BB103" s="313" t="str">
        <f>IF(ISBLANK('ARAT - Data Entry'!AV101),"",'ARAT - Data Entry'!AV101)</f>
        <v/>
      </c>
      <c r="BC103" s="313" t="str">
        <f>IF(ISBLANK('ARAT - Data Entry'!AY101),"",'ARAT - Data Entry'!AY101)</f>
        <v/>
      </c>
      <c r="BD103" s="313" t="str">
        <f>IF(ISBLANK('ARAT - Data Entry'!BB101),"",'ARAT - Data Entry'!BB101)</f>
        <v/>
      </c>
      <c r="BE103" s="313" t="str">
        <f>IF(ISBLANK('ARAT - Data Entry'!BE101),"",'ARAT - Data Entry'!BE101)</f>
        <v/>
      </c>
      <c r="BF103" s="313" t="str">
        <f>IF(ISBLANK('ARAT - Data Entry'!BF101),"",'ARAT - Data Entry'!BF101)</f>
        <v/>
      </c>
      <c r="BG103" s="313" t="str">
        <f>IF(ISBLANK('ARAT - Data Entry'!BK101),"",'ARAT - Data Entry'!BK101)</f>
        <v/>
      </c>
      <c r="BH103" s="313" t="str">
        <f>IF(ISBLANK('ARAT - Data Entry'!BL101),"",'ARAT - Data Entry'!BL101)</f>
        <v/>
      </c>
      <c r="BI103" s="313" t="str">
        <f>IF(ISBLANK('ARAT - Data Entry'!BQ101),"",'ARAT - Data Entry'!BQ101)</f>
        <v/>
      </c>
      <c r="BJ103" s="313" t="str">
        <f>IF(ISBLANK('ARAT - Data Entry'!BR101),"",'ARAT - Data Entry'!BR101)</f>
        <v/>
      </c>
      <c r="BK103" s="313" t="str">
        <f>IF(ISBLANK('ARAT - Data Entry'!BW101),"",'ARAT - Data Entry'!BW101)</f>
        <v/>
      </c>
      <c r="BL103" s="313" t="str">
        <f>IF(ISBLANK('ARAT - Data Entry'!DB101),"",'ARAT - Data Entry'!DB101)</f>
        <v/>
      </c>
      <c r="BM103" s="296"/>
      <c r="BN103" s="290">
        <f>'ARAT - Data Entry'!P101</f>
        <v>0</v>
      </c>
      <c r="BO103" s="290">
        <f>'ARAT - Data Entry'!Q101</f>
        <v>0</v>
      </c>
      <c r="BP103" s="290">
        <f>'ARAT - Data Entry'!S101</f>
        <v>0</v>
      </c>
      <c r="BQ103" s="290">
        <f>'ARAT - Data Entry'!CG101</f>
        <v>0</v>
      </c>
      <c r="BR103" s="290">
        <f>'ARAT - Data Entry'!CU101</f>
        <v>0</v>
      </c>
      <c r="BS103" s="290">
        <f>'ARAT - Data Entry'!CY101</f>
        <v>0</v>
      </c>
      <c r="BT103" s="290">
        <f>'ARAT - Data Entry'!DA101</f>
        <v>0</v>
      </c>
      <c r="BU103" s="290">
        <f t="shared" si="33"/>
        <v>0</v>
      </c>
      <c r="BV103" s="288"/>
      <c r="BW103" s="290" t="str">
        <f>IF(ISBLANK('ARAT - Data Entry'!V101),"",'ARAT - Data Entry'!V101)</f>
        <v/>
      </c>
      <c r="BX103" s="290" t="str">
        <f>IF(ISBLANK('ARAT - Data Entry'!W101),"",'ARAT - Data Entry'!W101)</f>
        <v/>
      </c>
      <c r="BY103" s="290" t="str">
        <f>IF(ISBLANK('ARAT - Data Entry'!Y101),"",'ARAT - Data Entry'!Y101)</f>
        <v/>
      </c>
      <c r="BZ103" s="290" t="str">
        <f>IF(ISBLANK('ARAT - Data Entry'!Z101),"",'ARAT - Data Entry'!Z101)</f>
        <v/>
      </c>
      <c r="CA103" s="290" t="str">
        <f>IF(ISBLANK('ARAT - Data Entry'!AB101),"",'ARAT - Data Entry'!AB101)</f>
        <v/>
      </c>
      <c r="CB103" s="290" t="str">
        <f>IF(ISBLANK('ARAT - Data Entry'!AC101),"",'ARAT - Data Entry'!AC101)</f>
        <v/>
      </c>
      <c r="CC103" s="290" t="str">
        <f>IF(ISBLANK('ARAT - Data Entry'!AE101),"",'ARAT - Data Entry'!AE101)</f>
        <v/>
      </c>
      <c r="CD103" s="290" t="str">
        <f>IF(ISBLANK('ARAT - Data Entry'!AF101),"",'ARAT - Data Entry'!AF101)</f>
        <v/>
      </c>
      <c r="CE103" s="290" t="str">
        <f>IF(ISBLANK('ARAT - Data Entry'!AH101),"",'ARAT - Data Entry'!AH101)</f>
        <v/>
      </c>
      <c r="CF103" s="290" t="str">
        <f>IF(ISBLANK('ARAT - Data Entry'!AI101),"",'ARAT - Data Entry'!AI101)</f>
        <v/>
      </c>
      <c r="CG103" s="290" t="str">
        <f>IF(ISBLANK('ARAT - Data Entry'!AK101),"",'ARAT - Data Entry'!AK101)</f>
        <v/>
      </c>
      <c r="CH103" s="290" t="str">
        <f>IF(ISBLANK('ARAT - Data Entry'!AL101),"",'ARAT - Data Entry'!AL101)</f>
        <v/>
      </c>
      <c r="CI103" s="290" t="str">
        <f>IF(ISBLANK('ARAT - Data Entry'!AN101),"",'ARAT - Data Entry'!AN101)</f>
        <v/>
      </c>
      <c r="CJ103" s="290" t="str">
        <f>IF(ISBLANK('ARAT - Data Entry'!AO101),"",'ARAT - Data Entry'!AO101)</f>
        <v/>
      </c>
      <c r="CK103" s="290" t="str">
        <f>IF(ISBLANK('ARAT - Data Entry'!AQ101),"",'ARAT - Data Entry'!AQ101)</f>
        <v/>
      </c>
      <c r="CL103" s="290" t="str">
        <f>IF(ISBLANK('ARAT - Data Entry'!AR101),"",'ARAT - Data Entry'!AR101)</f>
        <v/>
      </c>
      <c r="CM103" s="290" t="str">
        <f>IF(ISBLANK('ARAT - Data Entry'!AT101),"",'ARAT - Data Entry'!AT101)</f>
        <v/>
      </c>
      <c r="CN103" s="290" t="str">
        <f>IF(ISBLANK('ARAT - Data Entry'!AU101),"",'ARAT - Data Entry'!AU101)</f>
        <v/>
      </c>
      <c r="CO103" s="290" t="str">
        <f>IF(ISBLANK('ARAT - Data Entry'!AW101),"",'ARAT - Data Entry'!AW101)</f>
        <v/>
      </c>
      <c r="CP103" s="290" t="str">
        <f>IF(ISBLANK('ARAT - Data Entry'!AX101),"",'ARAT - Data Entry'!AX101)</f>
        <v/>
      </c>
      <c r="CQ103" s="290" t="str">
        <f>IF(ISBLANK('ARAT - Data Entry'!AZ101),"",'ARAT - Data Entry'!AZ101)</f>
        <v/>
      </c>
      <c r="CR103" s="290" t="str">
        <f>IF(ISBLANK('ARAT - Data Entry'!BA101),"",'ARAT - Data Entry'!BA101)</f>
        <v/>
      </c>
      <c r="CS103" s="290" t="str">
        <f>IF(ISBLANK('ARAT - Data Entry'!BC101),"",'ARAT - Data Entry'!BC101)</f>
        <v/>
      </c>
      <c r="CT103" s="290" t="str">
        <f>IF(ISBLANK('ARAT - Data Entry'!BD101),"",'ARAT - Data Entry'!BD101)</f>
        <v/>
      </c>
      <c r="CU103" s="290" t="str">
        <f>IF(ISBLANK('ARAT - Data Entry'!BF101),"",'ARAT - Data Entry'!BF101)</f>
        <v/>
      </c>
      <c r="CV103" s="290" t="str">
        <f>IF(ISBLANK('ARAT - Data Entry'!BG101),"",'ARAT - Data Entry'!BG101)</f>
        <v/>
      </c>
      <c r="CW103" s="290" t="str">
        <f>IF(ISBLANK('ARAT - Data Entry'!BI101),"",'ARAT - Data Entry'!BI101)</f>
        <v/>
      </c>
      <c r="CX103" s="290" t="str">
        <f>IF(ISBLANK('ARAT - Data Entry'!BJ101),"",'ARAT - Data Entry'!BJ101)</f>
        <v/>
      </c>
      <c r="CY103" s="290" t="str">
        <f>IF(ISBLANK('ARAT - Data Entry'!BL101),"",'ARAT - Data Entry'!BL101)</f>
        <v/>
      </c>
      <c r="CZ103" s="290" t="str">
        <f>IF(ISBLANK('ARAT - Data Entry'!BM101),"",'ARAT - Data Entry'!BM101)</f>
        <v/>
      </c>
      <c r="DA103" s="290" t="str">
        <f>IF(ISBLANK('ARAT - Data Entry'!BO101),"",'ARAT - Data Entry'!BO101)</f>
        <v/>
      </c>
      <c r="DB103" s="290" t="str">
        <f>IF(ISBLANK('ARAT - Data Entry'!BP101),"",'ARAT - Data Entry'!BP101)</f>
        <v/>
      </c>
      <c r="DC103" s="290" t="str">
        <f>IF(ISBLANK('ARAT - Data Entry'!BR101),"",'ARAT - Data Entry'!BR101)</f>
        <v/>
      </c>
      <c r="DD103" s="290" t="str">
        <f>IF(ISBLANK('ARAT - Data Entry'!BS101),"",'ARAT - Data Entry'!BS101)</f>
        <v/>
      </c>
      <c r="DE103" s="290" t="str">
        <f>IF(ISBLANK('ARAT - Data Entry'!BU101),"",'ARAT - Data Entry'!BU101)</f>
        <v/>
      </c>
      <c r="DF103" s="290" t="str">
        <f>IF(ISBLANK('ARAT - Data Entry'!BV101),"",'ARAT - Data Entry'!BV101)</f>
        <v/>
      </c>
      <c r="DG103" s="290" t="str">
        <f>IF(ISBLANK('ARAT - Data Entry'!CZ101),"",'ARAT - Data Entry'!CZ101)</f>
        <v/>
      </c>
    </row>
    <row r="104" spans="1:111" x14ac:dyDescent="0.25">
      <c r="A104" s="312" t="str">
        <f>IF(ISBLANK('ARAT - Data Entry'!A102),"",'ARAT - Data Entry'!A102)</f>
        <v/>
      </c>
      <c r="B104" s="312" t="str">
        <f>IF(ISBLANK('ARAT - Data Entry'!C102),"",'ARAT - Data Entry'!C102)</f>
        <v/>
      </c>
      <c r="C104" s="312" t="str">
        <f>IF(ISBLANK('ARAT - Data Entry'!D102),"",'ARAT - Data Entry'!D102)</f>
        <v/>
      </c>
      <c r="D104" s="312" t="str">
        <f>IF(ISBLANK('ARAT - Data Entry'!E102),"",'ARAT - Data Entry'!E102)</f>
        <v/>
      </c>
      <c r="E104" s="312" t="str">
        <f>IF(ISBLANK('ARAT - Data Entry'!F102),"",'ARAT - Data Entry'!F102)</f>
        <v/>
      </c>
      <c r="F104" s="312" t="str">
        <f>IF(ISBLANK('ARAT - Data Entry'!G102),"",'ARAT - Data Entry'!G102)</f>
        <v/>
      </c>
      <c r="G104" s="312" t="str">
        <f>IF(ISBLANK('ARAT - Data Entry'!H102),"",'ARAT - Data Entry'!H102)</f>
        <v/>
      </c>
      <c r="H104" s="312" t="str">
        <f>IF(ISBLANK('ARAT - Data Entry'!I102),"",'ARAT - Data Entry'!I102)</f>
        <v/>
      </c>
      <c r="I104" s="312" t="str">
        <f>IF(ISBLANK('ARAT - Data Entry'!J102),"",'ARAT - Data Entry'!J102)</f>
        <v/>
      </c>
      <c r="J104" s="357" t="str">
        <f>IF(ISBLANK('ARAT - Data Entry'!K102),"",'ARAT - Data Entry'!K102)</f>
        <v/>
      </c>
      <c r="K104" s="312" t="str">
        <f>IF(ISBLANK('ARAT - Data Entry'!L102),"",'ARAT - Data Entry'!L102)</f>
        <v/>
      </c>
      <c r="L104" s="312" t="str">
        <f>IF(ISBLANK('ARAT - Data Entry'!M102),"",'ARAT - Data Entry'!M102)</f>
        <v/>
      </c>
      <c r="M104" s="312" t="str">
        <f>IF(ISBLANK('ARAT - Data Entry'!N102),"",'ARAT - Data Entry'!N102)</f>
        <v/>
      </c>
      <c r="N104" s="312" t="str">
        <f>IF(ISBLANK('ARAT - Data Entry'!R102),"",'ARAT - Data Entry'!R102)</f>
        <v/>
      </c>
      <c r="O104" s="312" t="str">
        <f>IF(ISBLANK('ARAT - Data Entry'!T102),"",'ARAT - Data Entry'!T102)</f>
        <v/>
      </c>
      <c r="P104" s="298"/>
      <c r="Q104" s="4" t="str">
        <f t="shared" si="26"/>
        <v>No Improved Water Point/System</v>
      </c>
      <c r="R104" s="4" t="str">
        <f t="shared" si="27"/>
        <v>No Improved Water Point/System</v>
      </c>
      <c r="S104" s="5" t="str">
        <f t="shared" si="28"/>
        <v>No Improved Water Point/System</v>
      </c>
      <c r="T104" s="4" t="str">
        <f t="shared" si="29"/>
        <v>New Construction Needed</v>
      </c>
      <c r="U104" s="15">
        <f t="shared" si="30"/>
        <v>0</v>
      </c>
      <c r="V104" s="284"/>
      <c r="W104" s="291" t="str">
        <f t="shared" si="34"/>
        <v>New Construction Needed</v>
      </c>
      <c r="X104" s="292" t="str">
        <f t="shared" si="31"/>
        <v xml:space="preserve"> </v>
      </c>
      <c r="Y104" s="292" t="str">
        <f t="shared" si="32"/>
        <v>Plan For Investment and Construction</v>
      </c>
      <c r="Z104" s="285"/>
      <c r="AA104" s="290" t="str">
        <f t="shared" si="35"/>
        <v xml:space="preserve"> </v>
      </c>
      <c r="AB104" s="290" t="str">
        <f t="shared" si="36"/>
        <v xml:space="preserve"> </v>
      </c>
      <c r="AC104" s="290" t="str">
        <f t="shared" si="37"/>
        <v xml:space="preserve"> </v>
      </c>
      <c r="AD104" s="290" t="str">
        <f t="shared" si="38"/>
        <v xml:space="preserve"> </v>
      </c>
      <c r="AE104" s="290" t="str">
        <f t="shared" si="39"/>
        <v xml:space="preserve"> </v>
      </c>
      <c r="AF104" s="290" t="str">
        <f>IF(CG104=1,'ARAT - Reference Sheet'!$C$11 -(A104-CH104)," ")</f>
        <v xml:space="preserve"> </v>
      </c>
      <c r="AG104" s="290" t="str">
        <f>IF(CI104=1,'ARAT - Reference Sheet'!$C$12-(A104-CJ104)," ")</f>
        <v xml:space="preserve"> </v>
      </c>
      <c r="AH104" s="290" t="str">
        <f>IF(CK104=1,'ARAT - Reference Sheet'!$C$13-(A104-CL104)," ")</f>
        <v xml:space="preserve"> </v>
      </c>
      <c r="AI104" s="290" t="str">
        <f>IF(CM104=1,'ARAT - Reference Sheet'!$C$14-(A104-CN104)," ")</f>
        <v xml:space="preserve"> </v>
      </c>
      <c r="AJ104" s="290" t="str">
        <f>IF(CO104=1,'ARAT - Reference Sheet'!$C$15-(A104-CP104)," ")</f>
        <v xml:space="preserve"> </v>
      </c>
      <c r="AK104" s="290" t="str">
        <f>IF(CQ104=1,'ARAT - Reference Sheet'!$C$16-(A104-CR104)," ")</f>
        <v xml:space="preserve"> </v>
      </c>
      <c r="AL104" s="290" t="str">
        <f>IF(CS104=1,'ARAT - Reference Sheet'!$C$17-(A104-CT104)," ")</f>
        <v xml:space="preserve"> </v>
      </c>
      <c r="AM104" s="290" t="str">
        <f>IF(CU104=1,'ARAT - Reference Sheet'!$C$18-(A104-CV104)," ")</f>
        <v xml:space="preserve"> </v>
      </c>
      <c r="AN104" s="290" t="str">
        <f>IF(CW104=1,'ARAT - Reference Sheet'!$C$19-(A104-CX104)," ")</f>
        <v xml:space="preserve"> </v>
      </c>
      <c r="AO104" s="290" t="str">
        <f>IF(CY104=1,'ARAT - Reference Sheet'!$C$20-(A104-CZ104)," ")</f>
        <v xml:space="preserve"> </v>
      </c>
      <c r="AP104" s="290" t="str">
        <f>IF(DA104=1,'ARAT - Reference Sheet'!$C$21-(A104-DB104)," ")</f>
        <v xml:space="preserve"> </v>
      </c>
      <c r="AQ104" s="290" t="str">
        <f>IF(DC104=1,'ARAT - Reference Sheet'!$C$22-(A104-DD104)," ")</f>
        <v xml:space="preserve"> </v>
      </c>
      <c r="AR104" s="290" t="str">
        <f>IF(DE104=1,'ARAT - Reference Sheet'!$C$23-(A104-DF104)," ")</f>
        <v xml:space="preserve"> </v>
      </c>
      <c r="AS104" s="288"/>
      <c r="AT104" s="313" t="str">
        <f>IF(ISBLANK('ARAT - Data Entry'!X102),"",'ARAT - Data Entry'!X102)</f>
        <v/>
      </c>
      <c r="AU104" s="313" t="str">
        <f>IF(ISBLANK('ARAT - Data Entry'!AA102),"",'ARAT - Data Entry'!AA102)</f>
        <v/>
      </c>
      <c r="AV104" s="313" t="str">
        <f>IF(ISBLANK('ARAT - Data Entry'!AD102),"",'ARAT - Data Entry'!AD102)</f>
        <v/>
      </c>
      <c r="AW104" s="313" t="str">
        <f>IF(ISBLANK('ARAT - Data Entry'!AG102),"",'ARAT - Data Entry'!AG102)</f>
        <v/>
      </c>
      <c r="AX104" s="313" t="str">
        <f>IF(ISBLANK('ARAT - Data Entry'!AJ102),"",'ARAT - Data Entry'!AJ102)</f>
        <v/>
      </c>
      <c r="AY104" s="313" t="str">
        <f>IF(ISBLANK('ARAT - Data Entry'!AM102),"",'ARAT - Data Entry'!AM102)</f>
        <v/>
      </c>
      <c r="AZ104" s="313" t="str">
        <f>IF(ISBLANK('ARAT - Data Entry'!AP102),"",'ARAT - Data Entry'!AP102)</f>
        <v/>
      </c>
      <c r="BA104" s="313" t="str">
        <f>IF(ISBLANK('ARAT - Data Entry'!AS102),"",'ARAT - Data Entry'!AS102)</f>
        <v/>
      </c>
      <c r="BB104" s="313" t="str">
        <f>IF(ISBLANK('ARAT - Data Entry'!AV102),"",'ARAT - Data Entry'!AV102)</f>
        <v/>
      </c>
      <c r="BC104" s="313" t="str">
        <f>IF(ISBLANK('ARAT - Data Entry'!AY102),"",'ARAT - Data Entry'!AY102)</f>
        <v/>
      </c>
      <c r="BD104" s="313" t="str">
        <f>IF(ISBLANK('ARAT - Data Entry'!BB102),"",'ARAT - Data Entry'!BB102)</f>
        <v/>
      </c>
      <c r="BE104" s="313" t="str">
        <f>IF(ISBLANK('ARAT - Data Entry'!BE102),"",'ARAT - Data Entry'!BE102)</f>
        <v/>
      </c>
      <c r="BF104" s="313" t="str">
        <f>IF(ISBLANK('ARAT - Data Entry'!BF102),"",'ARAT - Data Entry'!BF102)</f>
        <v/>
      </c>
      <c r="BG104" s="313" t="str">
        <f>IF(ISBLANK('ARAT - Data Entry'!BK102),"",'ARAT - Data Entry'!BK102)</f>
        <v/>
      </c>
      <c r="BH104" s="313" t="str">
        <f>IF(ISBLANK('ARAT - Data Entry'!BL102),"",'ARAT - Data Entry'!BL102)</f>
        <v/>
      </c>
      <c r="BI104" s="313" t="str">
        <f>IF(ISBLANK('ARAT - Data Entry'!BQ102),"",'ARAT - Data Entry'!BQ102)</f>
        <v/>
      </c>
      <c r="BJ104" s="313" t="str">
        <f>IF(ISBLANK('ARAT - Data Entry'!BR102),"",'ARAT - Data Entry'!BR102)</f>
        <v/>
      </c>
      <c r="BK104" s="313" t="str">
        <f>IF(ISBLANK('ARAT - Data Entry'!BW102),"",'ARAT - Data Entry'!BW102)</f>
        <v/>
      </c>
      <c r="BL104" s="313" t="str">
        <f>IF(ISBLANK('ARAT - Data Entry'!DB102),"",'ARAT - Data Entry'!DB102)</f>
        <v/>
      </c>
      <c r="BM104" s="296"/>
      <c r="BN104" s="290">
        <f>'ARAT - Data Entry'!P102</f>
        <v>0</v>
      </c>
      <c r="BO104" s="290">
        <f>'ARAT - Data Entry'!Q102</f>
        <v>0</v>
      </c>
      <c r="BP104" s="290">
        <f>'ARAT - Data Entry'!S102</f>
        <v>0</v>
      </c>
      <c r="BQ104" s="290">
        <f>'ARAT - Data Entry'!CG102</f>
        <v>0</v>
      </c>
      <c r="BR104" s="290">
        <f>'ARAT - Data Entry'!CU102</f>
        <v>0</v>
      </c>
      <c r="BS104" s="290">
        <f>'ARAT - Data Entry'!CY102</f>
        <v>0</v>
      </c>
      <c r="BT104" s="290">
        <f>'ARAT - Data Entry'!DA102</f>
        <v>0</v>
      </c>
      <c r="BU104" s="290">
        <f t="shared" si="33"/>
        <v>0</v>
      </c>
      <c r="BV104" s="288"/>
      <c r="BW104" s="290" t="str">
        <f>IF(ISBLANK('ARAT - Data Entry'!V102),"",'ARAT - Data Entry'!V102)</f>
        <v/>
      </c>
      <c r="BX104" s="290" t="str">
        <f>IF(ISBLANK('ARAT - Data Entry'!W102),"",'ARAT - Data Entry'!W102)</f>
        <v/>
      </c>
      <c r="BY104" s="290" t="str">
        <f>IF(ISBLANK('ARAT - Data Entry'!Y102),"",'ARAT - Data Entry'!Y102)</f>
        <v/>
      </c>
      <c r="BZ104" s="290" t="str">
        <f>IF(ISBLANK('ARAT - Data Entry'!Z102),"",'ARAT - Data Entry'!Z102)</f>
        <v/>
      </c>
      <c r="CA104" s="290" t="str">
        <f>IF(ISBLANK('ARAT - Data Entry'!AB102),"",'ARAT - Data Entry'!AB102)</f>
        <v/>
      </c>
      <c r="CB104" s="290" t="str">
        <f>IF(ISBLANK('ARAT - Data Entry'!AC102),"",'ARAT - Data Entry'!AC102)</f>
        <v/>
      </c>
      <c r="CC104" s="290" t="str">
        <f>IF(ISBLANK('ARAT - Data Entry'!AE102),"",'ARAT - Data Entry'!AE102)</f>
        <v/>
      </c>
      <c r="CD104" s="290" t="str">
        <f>IF(ISBLANK('ARAT - Data Entry'!AF102),"",'ARAT - Data Entry'!AF102)</f>
        <v/>
      </c>
      <c r="CE104" s="290" t="str">
        <f>IF(ISBLANK('ARAT - Data Entry'!AH102),"",'ARAT - Data Entry'!AH102)</f>
        <v/>
      </c>
      <c r="CF104" s="290" t="str">
        <f>IF(ISBLANK('ARAT - Data Entry'!AI102),"",'ARAT - Data Entry'!AI102)</f>
        <v/>
      </c>
      <c r="CG104" s="290" t="str">
        <f>IF(ISBLANK('ARAT - Data Entry'!AK102),"",'ARAT - Data Entry'!AK102)</f>
        <v/>
      </c>
      <c r="CH104" s="290" t="str">
        <f>IF(ISBLANK('ARAT - Data Entry'!AL102),"",'ARAT - Data Entry'!AL102)</f>
        <v/>
      </c>
      <c r="CI104" s="290" t="str">
        <f>IF(ISBLANK('ARAT - Data Entry'!AN102),"",'ARAT - Data Entry'!AN102)</f>
        <v/>
      </c>
      <c r="CJ104" s="290" t="str">
        <f>IF(ISBLANK('ARAT - Data Entry'!AO102),"",'ARAT - Data Entry'!AO102)</f>
        <v/>
      </c>
      <c r="CK104" s="290" t="str">
        <f>IF(ISBLANK('ARAT - Data Entry'!AQ102),"",'ARAT - Data Entry'!AQ102)</f>
        <v/>
      </c>
      <c r="CL104" s="290" t="str">
        <f>IF(ISBLANK('ARAT - Data Entry'!AR102),"",'ARAT - Data Entry'!AR102)</f>
        <v/>
      </c>
      <c r="CM104" s="290" t="str">
        <f>IF(ISBLANK('ARAT - Data Entry'!AT102),"",'ARAT - Data Entry'!AT102)</f>
        <v/>
      </c>
      <c r="CN104" s="290" t="str">
        <f>IF(ISBLANK('ARAT - Data Entry'!AU102),"",'ARAT - Data Entry'!AU102)</f>
        <v/>
      </c>
      <c r="CO104" s="290" t="str">
        <f>IF(ISBLANK('ARAT - Data Entry'!AW102),"",'ARAT - Data Entry'!AW102)</f>
        <v/>
      </c>
      <c r="CP104" s="290" t="str">
        <f>IF(ISBLANK('ARAT - Data Entry'!AX102),"",'ARAT - Data Entry'!AX102)</f>
        <v/>
      </c>
      <c r="CQ104" s="290" t="str">
        <f>IF(ISBLANK('ARAT - Data Entry'!AZ102),"",'ARAT - Data Entry'!AZ102)</f>
        <v/>
      </c>
      <c r="CR104" s="290" t="str">
        <f>IF(ISBLANK('ARAT - Data Entry'!BA102),"",'ARAT - Data Entry'!BA102)</f>
        <v/>
      </c>
      <c r="CS104" s="290" t="str">
        <f>IF(ISBLANK('ARAT - Data Entry'!BC102),"",'ARAT - Data Entry'!BC102)</f>
        <v/>
      </c>
      <c r="CT104" s="290" t="str">
        <f>IF(ISBLANK('ARAT - Data Entry'!BD102),"",'ARAT - Data Entry'!BD102)</f>
        <v/>
      </c>
      <c r="CU104" s="290" t="str">
        <f>IF(ISBLANK('ARAT - Data Entry'!BF102),"",'ARAT - Data Entry'!BF102)</f>
        <v/>
      </c>
      <c r="CV104" s="290" t="str">
        <f>IF(ISBLANK('ARAT - Data Entry'!BG102),"",'ARAT - Data Entry'!BG102)</f>
        <v/>
      </c>
      <c r="CW104" s="290" t="str">
        <f>IF(ISBLANK('ARAT - Data Entry'!BI102),"",'ARAT - Data Entry'!BI102)</f>
        <v/>
      </c>
      <c r="CX104" s="290" t="str">
        <f>IF(ISBLANK('ARAT - Data Entry'!BJ102),"",'ARAT - Data Entry'!BJ102)</f>
        <v/>
      </c>
      <c r="CY104" s="290" t="str">
        <f>IF(ISBLANK('ARAT - Data Entry'!BL102),"",'ARAT - Data Entry'!BL102)</f>
        <v/>
      </c>
      <c r="CZ104" s="290" t="str">
        <f>IF(ISBLANK('ARAT - Data Entry'!BM102),"",'ARAT - Data Entry'!BM102)</f>
        <v/>
      </c>
      <c r="DA104" s="290" t="str">
        <f>IF(ISBLANK('ARAT - Data Entry'!BO102),"",'ARAT - Data Entry'!BO102)</f>
        <v/>
      </c>
      <c r="DB104" s="290" t="str">
        <f>IF(ISBLANK('ARAT - Data Entry'!BP102),"",'ARAT - Data Entry'!BP102)</f>
        <v/>
      </c>
      <c r="DC104" s="290" t="str">
        <f>IF(ISBLANK('ARAT - Data Entry'!BR102),"",'ARAT - Data Entry'!BR102)</f>
        <v/>
      </c>
      <c r="DD104" s="290" t="str">
        <f>IF(ISBLANK('ARAT - Data Entry'!BS102),"",'ARAT - Data Entry'!BS102)</f>
        <v/>
      </c>
      <c r="DE104" s="290" t="str">
        <f>IF(ISBLANK('ARAT - Data Entry'!BU102),"",'ARAT - Data Entry'!BU102)</f>
        <v/>
      </c>
      <c r="DF104" s="290" t="str">
        <f>IF(ISBLANK('ARAT - Data Entry'!BV102),"",'ARAT - Data Entry'!BV102)</f>
        <v/>
      </c>
      <c r="DG104" s="290" t="str">
        <f>IF(ISBLANK('ARAT - Data Entry'!CZ102),"",'ARAT - Data Entry'!CZ102)</f>
        <v/>
      </c>
    </row>
    <row r="105" spans="1:111" x14ac:dyDescent="0.25">
      <c r="A105" s="312" t="str">
        <f>IF(ISBLANK('ARAT - Data Entry'!A103),"",'ARAT - Data Entry'!A103)</f>
        <v/>
      </c>
      <c r="B105" s="312" t="str">
        <f>IF(ISBLANK('ARAT - Data Entry'!C103),"",'ARAT - Data Entry'!C103)</f>
        <v/>
      </c>
      <c r="C105" s="312" t="str">
        <f>IF(ISBLANK('ARAT - Data Entry'!D103),"",'ARAT - Data Entry'!D103)</f>
        <v/>
      </c>
      <c r="D105" s="312" t="str">
        <f>IF(ISBLANK('ARAT - Data Entry'!E103),"",'ARAT - Data Entry'!E103)</f>
        <v/>
      </c>
      <c r="E105" s="312" t="str">
        <f>IF(ISBLANK('ARAT - Data Entry'!F103),"",'ARAT - Data Entry'!F103)</f>
        <v/>
      </c>
      <c r="F105" s="312" t="str">
        <f>IF(ISBLANK('ARAT - Data Entry'!G103),"",'ARAT - Data Entry'!G103)</f>
        <v/>
      </c>
      <c r="G105" s="312" t="str">
        <f>IF(ISBLANK('ARAT - Data Entry'!H103),"",'ARAT - Data Entry'!H103)</f>
        <v/>
      </c>
      <c r="H105" s="312" t="str">
        <f>IF(ISBLANK('ARAT - Data Entry'!I103),"",'ARAT - Data Entry'!I103)</f>
        <v/>
      </c>
      <c r="I105" s="312" t="str">
        <f>IF(ISBLANK('ARAT - Data Entry'!J103),"",'ARAT - Data Entry'!J103)</f>
        <v/>
      </c>
      <c r="J105" s="357" t="str">
        <f>IF(ISBLANK('ARAT - Data Entry'!K103),"",'ARAT - Data Entry'!K103)</f>
        <v/>
      </c>
      <c r="K105" s="312" t="str">
        <f>IF(ISBLANK('ARAT - Data Entry'!L103),"",'ARAT - Data Entry'!L103)</f>
        <v/>
      </c>
      <c r="L105" s="312" t="str">
        <f>IF(ISBLANK('ARAT - Data Entry'!M103),"",'ARAT - Data Entry'!M103)</f>
        <v/>
      </c>
      <c r="M105" s="312" t="str">
        <f>IF(ISBLANK('ARAT - Data Entry'!N103),"",'ARAT - Data Entry'!N103)</f>
        <v/>
      </c>
      <c r="N105" s="312" t="str">
        <f>IF(ISBLANK('ARAT - Data Entry'!R103),"",'ARAT - Data Entry'!R103)</f>
        <v/>
      </c>
      <c r="O105" s="312" t="str">
        <f>IF(ISBLANK('ARAT - Data Entry'!T103),"",'ARAT - Data Entry'!T103)</f>
        <v/>
      </c>
      <c r="P105" s="298"/>
      <c r="Q105" s="4" t="str">
        <f t="shared" si="26"/>
        <v>No Improved Water Point/System</v>
      </c>
      <c r="R105" s="4" t="str">
        <f t="shared" si="27"/>
        <v>No Improved Water Point/System</v>
      </c>
      <c r="S105" s="5" t="str">
        <f t="shared" si="28"/>
        <v>No Improved Water Point/System</v>
      </c>
      <c r="T105" s="4" t="str">
        <f t="shared" si="29"/>
        <v>New Construction Needed</v>
      </c>
      <c r="U105" s="15">
        <f t="shared" si="30"/>
        <v>0</v>
      </c>
      <c r="V105" s="284"/>
      <c r="W105" s="291" t="str">
        <f t="shared" si="34"/>
        <v>New Construction Needed</v>
      </c>
      <c r="X105" s="292" t="str">
        <f t="shared" si="31"/>
        <v xml:space="preserve"> </v>
      </c>
      <c r="Y105" s="292" t="str">
        <f t="shared" si="32"/>
        <v>Plan For Investment and Construction</v>
      </c>
      <c r="Z105" s="285"/>
      <c r="AA105" s="290" t="str">
        <f t="shared" si="35"/>
        <v xml:space="preserve"> </v>
      </c>
      <c r="AB105" s="290" t="str">
        <f t="shared" si="36"/>
        <v xml:space="preserve"> </v>
      </c>
      <c r="AC105" s="290" t="str">
        <f t="shared" si="37"/>
        <v xml:space="preserve"> </v>
      </c>
      <c r="AD105" s="290" t="str">
        <f t="shared" si="38"/>
        <v xml:space="preserve"> </v>
      </c>
      <c r="AE105" s="290" t="str">
        <f t="shared" si="39"/>
        <v xml:space="preserve"> </v>
      </c>
      <c r="AF105" s="290" t="str">
        <f>IF(CG105=1,'ARAT - Reference Sheet'!$C$11 -(A105-CH105)," ")</f>
        <v xml:space="preserve"> </v>
      </c>
      <c r="AG105" s="290" t="str">
        <f>IF(CI105=1,'ARAT - Reference Sheet'!$C$12-(A105-CJ105)," ")</f>
        <v xml:space="preserve"> </v>
      </c>
      <c r="AH105" s="290" t="str">
        <f>IF(CK105=1,'ARAT - Reference Sheet'!$C$13-(A105-CL105)," ")</f>
        <v xml:space="preserve"> </v>
      </c>
      <c r="AI105" s="290" t="str">
        <f>IF(CM105=1,'ARAT - Reference Sheet'!$C$14-(A105-CN105)," ")</f>
        <v xml:space="preserve"> </v>
      </c>
      <c r="AJ105" s="290" t="str">
        <f>IF(CO105=1,'ARAT - Reference Sheet'!$C$15-(A105-CP105)," ")</f>
        <v xml:space="preserve"> </v>
      </c>
      <c r="AK105" s="290" t="str">
        <f>IF(CQ105=1,'ARAT - Reference Sheet'!$C$16-(A105-CR105)," ")</f>
        <v xml:space="preserve"> </v>
      </c>
      <c r="AL105" s="290" t="str">
        <f>IF(CS105=1,'ARAT - Reference Sheet'!$C$17-(A105-CT105)," ")</f>
        <v xml:space="preserve"> </v>
      </c>
      <c r="AM105" s="290" t="str">
        <f>IF(CU105=1,'ARAT - Reference Sheet'!$C$18-(A105-CV105)," ")</f>
        <v xml:space="preserve"> </v>
      </c>
      <c r="AN105" s="290" t="str">
        <f>IF(CW105=1,'ARAT - Reference Sheet'!$C$19-(A105-CX105)," ")</f>
        <v xml:space="preserve"> </v>
      </c>
      <c r="AO105" s="290" t="str">
        <f>IF(CY105=1,'ARAT - Reference Sheet'!$C$20-(A105-CZ105)," ")</f>
        <v xml:space="preserve"> </v>
      </c>
      <c r="AP105" s="290" t="str">
        <f>IF(DA105=1,'ARAT - Reference Sheet'!$C$21-(A105-DB105)," ")</f>
        <v xml:space="preserve"> </v>
      </c>
      <c r="AQ105" s="290" t="str">
        <f>IF(DC105=1,'ARAT - Reference Sheet'!$C$22-(A105-DD105)," ")</f>
        <v xml:space="preserve"> </v>
      </c>
      <c r="AR105" s="290" t="str">
        <f>IF(DE105=1,'ARAT - Reference Sheet'!$C$23-(A105-DF105)," ")</f>
        <v xml:space="preserve"> </v>
      </c>
      <c r="AS105" s="288"/>
      <c r="AT105" s="313" t="str">
        <f>IF(ISBLANK('ARAT - Data Entry'!X103),"",'ARAT - Data Entry'!X103)</f>
        <v/>
      </c>
      <c r="AU105" s="313" t="str">
        <f>IF(ISBLANK('ARAT - Data Entry'!AA103),"",'ARAT - Data Entry'!AA103)</f>
        <v/>
      </c>
      <c r="AV105" s="313" t="str">
        <f>IF(ISBLANK('ARAT - Data Entry'!AD103),"",'ARAT - Data Entry'!AD103)</f>
        <v/>
      </c>
      <c r="AW105" s="313" t="str">
        <f>IF(ISBLANK('ARAT - Data Entry'!AG103),"",'ARAT - Data Entry'!AG103)</f>
        <v/>
      </c>
      <c r="AX105" s="313" t="str">
        <f>IF(ISBLANK('ARAT - Data Entry'!AJ103),"",'ARAT - Data Entry'!AJ103)</f>
        <v/>
      </c>
      <c r="AY105" s="313" t="str">
        <f>IF(ISBLANK('ARAT - Data Entry'!AM103),"",'ARAT - Data Entry'!AM103)</f>
        <v/>
      </c>
      <c r="AZ105" s="313" t="str">
        <f>IF(ISBLANK('ARAT - Data Entry'!AP103),"",'ARAT - Data Entry'!AP103)</f>
        <v/>
      </c>
      <c r="BA105" s="313" t="str">
        <f>IF(ISBLANK('ARAT - Data Entry'!AS103),"",'ARAT - Data Entry'!AS103)</f>
        <v/>
      </c>
      <c r="BB105" s="313" t="str">
        <f>IF(ISBLANK('ARAT - Data Entry'!AV103),"",'ARAT - Data Entry'!AV103)</f>
        <v/>
      </c>
      <c r="BC105" s="313" t="str">
        <f>IF(ISBLANK('ARAT - Data Entry'!AY103),"",'ARAT - Data Entry'!AY103)</f>
        <v/>
      </c>
      <c r="BD105" s="313" t="str">
        <f>IF(ISBLANK('ARAT - Data Entry'!BB103),"",'ARAT - Data Entry'!BB103)</f>
        <v/>
      </c>
      <c r="BE105" s="313" t="str">
        <f>IF(ISBLANK('ARAT - Data Entry'!BE103),"",'ARAT - Data Entry'!BE103)</f>
        <v/>
      </c>
      <c r="BF105" s="313" t="str">
        <f>IF(ISBLANK('ARAT - Data Entry'!BF103),"",'ARAT - Data Entry'!BF103)</f>
        <v/>
      </c>
      <c r="BG105" s="313" t="str">
        <f>IF(ISBLANK('ARAT - Data Entry'!BK103),"",'ARAT - Data Entry'!BK103)</f>
        <v/>
      </c>
      <c r="BH105" s="313" t="str">
        <f>IF(ISBLANK('ARAT - Data Entry'!BL103),"",'ARAT - Data Entry'!BL103)</f>
        <v/>
      </c>
      <c r="BI105" s="313" t="str">
        <f>IF(ISBLANK('ARAT - Data Entry'!BQ103),"",'ARAT - Data Entry'!BQ103)</f>
        <v/>
      </c>
      <c r="BJ105" s="313" t="str">
        <f>IF(ISBLANK('ARAT - Data Entry'!BR103),"",'ARAT - Data Entry'!BR103)</f>
        <v/>
      </c>
      <c r="BK105" s="313" t="str">
        <f>IF(ISBLANK('ARAT - Data Entry'!BW103),"",'ARAT - Data Entry'!BW103)</f>
        <v/>
      </c>
      <c r="BL105" s="313" t="str">
        <f>IF(ISBLANK('ARAT - Data Entry'!DB103),"",'ARAT - Data Entry'!DB103)</f>
        <v/>
      </c>
      <c r="BM105" s="296"/>
      <c r="BN105" s="290">
        <f>'ARAT - Data Entry'!P103</f>
        <v>0</v>
      </c>
      <c r="BO105" s="290">
        <f>'ARAT - Data Entry'!Q103</f>
        <v>0</v>
      </c>
      <c r="BP105" s="290">
        <f>'ARAT - Data Entry'!S103</f>
        <v>0</v>
      </c>
      <c r="BQ105" s="290">
        <f>'ARAT - Data Entry'!CG103</f>
        <v>0</v>
      </c>
      <c r="BR105" s="290">
        <f>'ARAT - Data Entry'!CU103</f>
        <v>0</v>
      </c>
      <c r="BS105" s="290">
        <f>'ARAT - Data Entry'!CY103</f>
        <v>0</v>
      </c>
      <c r="BT105" s="290">
        <f>'ARAT - Data Entry'!DA103</f>
        <v>0</v>
      </c>
      <c r="BU105" s="290">
        <f t="shared" si="33"/>
        <v>0</v>
      </c>
      <c r="BV105" s="288"/>
      <c r="BW105" s="290" t="str">
        <f>IF(ISBLANK('ARAT - Data Entry'!V103),"",'ARAT - Data Entry'!V103)</f>
        <v/>
      </c>
      <c r="BX105" s="290" t="str">
        <f>IF(ISBLANK('ARAT - Data Entry'!W103),"",'ARAT - Data Entry'!W103)</f>
        <v/>
      </c>
      <c r="BY105" s="290" t="str">
        <f>IF(ISBLANK('ARAT - Data Entry'!Y103),"",'ARAT - Data Entry'!Y103)</f>
        <v/>
      </c>
      <c r="BZ105" s="290" t="str">
        <f>IF(ISBLANK('ARAT - Data Entry'!Z103),"",'ARAT - Data Entry'!Z103)</f>
        <v/>
      </c>
      <c r="CA105" s="290" t="str">
        <f>IF(ISBLANK('ARAT - Data Entry'!AB103),"",'ARAT - Data Entry'!AB103)</f>
        <v/>
      </c>
      <c r="CB105" s="290" t="str">
        <f>IF(ISBLANK('ARAT - Data Entry'!AC103),"",'ARAT - Data Entry'!AC103)</f>
        <v/>
      </c>
      <c r="CC105" s="290" t="str">
        <f>IF(ISBLANK('ARAT - Data Entry'!AE103),"",'ARAT - Data Entry'!AE103)</f>
        <v/>
      </c>
      <c r="CD105" s="290" t="str">
        <f>IF(ISBLANK('ARAT - Data Entry'!AF103),"",'ARAT - Data Entry'!AF103)</f>
        <v/>
      </c>
      <c r="CE105" s="290" t="str">
        <f>IF(ISBLANK('ARAT - Data Entry'!AH103),"",'ARAT - Data Entry'!AH103)</f>
        <v/>
      </c>
      <c r="CF105" s="290" t="str">
        <f>IF(ISBLANK('ARAT - Data Entry'!AI103),"",'ARAT - Data Entry'!AI103)</f>
        <v/>
      </c>
      <c r="CG105" s="290" t="str">
        <f>IF(ISBLANK('ARAT - Data Entry'!AK103),"",'ARAT - Data Entry'!AK103)</f>
        <v/>
      </c>
      <c r="CH105" s="290" t="str">
        <f>IF(ISBLANK('ARAT - Data Entry'!AL103),"",'ARAT - Data Entry'!AL103)</f>
        <v/>
      </c>
      <c r="CI105" s="290" t="str">
        <f>IF(ISBLANK('ARAT - Data Entry'!AN103),"",'ARAT - Data Entry'!AN103)</f>
        <v/>
      </c>
      <c r="CJ105" s="290" t="str">
        <f>IF(ISBLANK('ARAT - Data Entry'!AO103),"",'ARAT - Data Entry'!AO103)</f>
        <v/>
      </c>
      <c r="CK105" s="290" t="str">
        <f>IF(ISBLANK('ARAT - Data Entry'!AQ103),"",'ARAT - Data Entry'!AQ103)</f>
        <v/>
      </c>
      <c r="CL105" s="290" t="str">
        <f>IF(ISBLANK('ARAT - Data Entry'!AR103),"",'ARAT - Data Entry'!AR103)</f>
        <v/>
      </c>
      <c r="CM105" s="290" t="str">
        <f>IF(ISBLANK('ARAT - Data Entry'!AT103),"",'ARAT - Data Entry'!AT103)</f>
        <v/>
      </c>
      <c r="CN105" s="290" t="str">
        <f>IF(ISBLANK('ARAT - Data Entry'!AU103),"",'ARAT - Data Entry'!AU103)</f>
        <v/>
      </c>
      <c r="CO105" s="290" t="str">
        <f>IF(ISBLANK('ARAT - Data Entry'!AW103),"",'ARAT - Data Entry'!AW103)</f>
        <v/>
      </c>
      <c r="CP105" s="290" t="str">
        <f>IF(ISBLANK('ARAT - Data Entry'!AX103),"",'ARAT - Data Entry'!AX103)</f>
        <v/>
      </c>
      <c r="CQ105" s="290" t="str">
        <f>IF(ISBLANK('ARAT - Data Entry'!AZ103),"",'ARAT - Data Entry'!AZ103)</f>
        <v/>
      </c>
      <c r="CR105" s="290" t="str">
        <f>IF(ISBLANK('ARAT - Data Entry'!BA103),"",'ARAT - Data Entry'!BA103)</f>
        <v/>
      </c>
      <c r="CS105" s="290" t="str">
        <f>IF(ISBLANK('ARAT - Data Entry'!BC103),"",'ARAT - Data Entry'!BC103)</f>
        <v/>
      </c>
      <c r="CT105" s="290" t="str">
        <f>IF(ISBLANK('ARAT - Data Entry'!BD103),"",'ARAT - Data Entry'!BD103)</f>
        <v/>
      </c>
      <c r="CU105" s="290" t="str">
        <f>IF(ISBLANK('ARAT - Data Entry'!BF103),"",'ARAT - Data Entry'!BF103)</f>
        <v/>
      </c>
      <c r="CV105" s="290" t="str">
        <f>IF(ISBLANK('ARAT - Data Entry'!BG103),"",'ARAT - Data Entry'!BG103)</f>
        <v/>
      </c>
      <c r="CW105" s="290" t="str">
        <f>IF(ISBLANK('ARAT - Data Entry'!BI103),"",'ARAT - Data Entry'!BI103)</f>
        <v/>
      </c>
      <c r="CX105" s="290" t="str">
        <f>IF(ISBLANK('ARAT - Data Entry'!BJ103),"",'ARAT - Data Entry'!BJ103)</f>
        <v/>
      </c>
      <c r="CY105" s="290" t="str">
        <f>IF(ISBLANK('ARAT - Data Entry'!BL103),"",'ARAT - Data Entry'!BL103)</f>
        <v/>
      </c>
      <c r="CZ105" s="290" t="str">
        <f>IF(ISBLANK('ARAT - Data Entry'!BM103),"",'ARAT - Data Entry'!BM103)</f>
        <v/>
      </c>
      <c r="DA105" s="290" t="str">
        <f>IF(ISBLANK('ARAT - Data Entry'!BO103),"",'ARAT - Data Entry'!BO103)</f>
        <v/>
      </c>
      <c r="DB105" s="290" t="str">
        <f>IF(ISBLANK('ARAT - Data Entry'!BP103),"",'ARAT - Data Entry'!BP103)</f>
        <v/>
      </c>
      <c r="DC105" s="290" t="str">
        <f>IF(ISBLANK('ARAT - Data Entry'!BR103),"",'ARAT - Data Entry'!BR103)</f>
        <v/>
      </c>
      <c r="DD105" s="290" t="str">
        <f>IF(ISBLANK('ARAT - Data Entry'!BS103),"",'ARAT - Data Entry'!BS103)</f>
        <v/>
      </c>
      <c r="DE105" s="290" t="str">
        <f>IF(ISBLANK('ARAT - Data Entry'!BU103),"",'ARAT - Data Entry'!BU103)</f>
        <v/>
      </c>
      <c r="DF105" s="290" t="str">
        <f>IF(ISBLANK('ARAT - Data Entry'!BV103),"",'ARAT - Data Entry'!BV103)</f>
        <v/>
      </c>
      <c r="DG105" s="290" t="str">
        <f>IF(ISBLANK('ARAT - Data Entry'!CZ103),"",'ARAT - Data Entry'!CZ103)</f>
        <v/>
      </c>
    </row>
    <row r="106" spans="1:111" x14ac:dyDescent="0.25">
      <c r="A106" s="312" t="str">
        <f>IF(ISBLANK('ARAT - Data Entry'!A104),"",'ARAT - Data Entry'!A104)</f>
        <v/>
      </c>
      <c r="B106" s="312" t="str">
        <f>IF(ISBLANK('ARAT - Data Entry'!C104),"",'ARAT - Data Entry'!C104)</f>
        <v/>
      </c>
      <c r="C106" s="312" t="str">
        <f>IF(ISBLANK('ARAT - Data Entry'!D104),"",'ARAT - Data Entry'!D104)</f>
        <v/>
      </c>
      <c r="D106" s="312" t="str">
        <f>IF(ISBLANK('ARAT - Data Entry'!E104),"",'ARAT - Data Entry'!E104)</f>
        <v/>
      </c>
      <c r="E106" s="312" t="str">
        <f>IF(ISBLANK('ARAT - Data Entry'!F104),"",'ARAT - Data Entry'!F104)</f>
        <v/>
      </c>
      <c r="F106" s="312" t="str">
        <f>IF(ISBLANK('ARAT - Data Entry'!G104),"",'ARAT - Data Entry'!G104)</f>
        <v/>
      </c>
      <c r="G106" s="312" t="str">
        <f>IF(ISBLANK('ARAT - Data Entry'!H104),"",'ARAT - Data Entry'!H104)</f>
        <v/>
      </c>
      <c r="H106" s="312" t="str">
        <f>IF(ISBLANK('ARAT - Data Entry'!I104),"",'ARAT - Data Entry'!I104)</f>
        <v/>
      </c>
      <c r="I106" s="312" t="str">
        <f>IF(ISBLANK('ARAT - Data Entry'!J104),"",'ARAT - Data Entry'!J104)</f>
        <v/>
      </c>
      <c r="J106" s="357" t="str">
        <f>IF(ISBLANK('ARAT - Data Entry'!K104),"",'ARAT - Data Entry'!K104)</f>
        <v/>
      </c>
      <c r="K106" s="312" t="str">
        <f>IF(ISBLANK('ARAT - Data Entry'!L104),"",'ARAT - Data Entry'!L104)</f>
        <v/>
      </c>
      <c r="L106" s="312" t="str">
        <f>IF(ISBLANK('ARAT - Data Entry'!M104),"",'ARAT - Data Entry'!M104)</f>
        <v/>
      </c>
      <c r="M106" s="312" t="str">
        <f>IF(ISBLANK('ARAT - Data Entry'!N104),"",'ARAT - Data Entry'!N104)</f>
        <v/>
      </c>
      <c r="N106" s="312" t="str">
        <f>IF(ISBLANK('ARAT - Data Entry'!R104),"",'ARAT - Data Entry'!R104)</f>
        <v/>
      </c>
      <c r="O106" s="312" t="str">
        <f>IF(ISBLANK('ARAT - Data Entry'!T104),"",'ARAT - Data Entry'!T104)</f>
        <v/>
      </c>
      <c r="P106" s="298"/>
      <c r="Q106" s="4" t="str">
        <f t="shared" si="26"/>
        <v>No Improved Water Point/System</v>
      </c>
      <c r="R106" s="4" t="str">
        <f t="shared" si="27"/>
        <v>No Improved Water Point/System</v>
      </c>
      <c r="S106" s="5" t="str">
        <f t="shared" si="28"/>
        <v>No Improved Water Point/System</v>
      </c>
      <c r="T106" s="4" t="str">
        <f t="shared" si="29"/>
        <v>New Construction Needed</v>
      </c>
      <c r="U106" s="15">
        <f t="shared" si="30"/>
        <v>0</v>
      </c>
      <c r="V106" s="284"/>
      <c r="W106" s="291" t="str">
        <f t="shared" si="34"/>
        <v>New Construction Needed</v>
      </c>
      <c r="X106" s="292" t="str">
        <f t="shared" si="31"/>
        <v xml:space="preserve"> </v>
      </c>
      <c r="Y106" s="292" t="str">
        <f t="shared" si="32"/>
        <v>Plan For Investment and Construction</v>
      </c>
      <c r="Z106" s="285"/>
      <c r="AA106" s="290" t="str">
        <f t="shared" si="35"/>
        <v xml:space="preserve"> </v>
      </c>
      <c r="AB106" s="290" t="str">
        <f t="shared" si="36"/>
        <v xml:space="preserve"> </v>
      </c>
      <c r="AC106" s="290" t="str">
        <f t="shared" si="37"/>
        <v xml:space="preserve"> </v>
      </c>
      <c r="AD106" s="290" t="str">
        <f t="shared" si="38"/>
        <v xml:space="preserve"> </v>
      </c>
      <c r="AE106" s="290" t="str">
        <f t="shared" si="39"/>
        <v xml:space="preserve"> </v>
      </c>
      <c r="AF106" s="290" t="str">
        <f>IF(CG106=1,'ARAT - Reference Sheet'!$C$11 -(A106-CH106)," ")</f>
        <v xml:space="preserve"> </v>
      </c>
      <c r="AG106" s="290" t="str">
        <f>IF(CI106=1,'ARAT - Reference Sheet'!$C$12-(A106-CJ106)," ")</f>
        <v xml:space="preserve"> </v>
      </c>
      <c r="AH106" s="290" t="str">
        <f>IF(CK106=1,'ARAT - Reference Sheet'!$C$13-(A106-CL106)," ")</f>
        <v xml:space="preserve"> </v>
      </c>
      <c r="AI106" s="290" t="str">
        <f>IF(CM106=1,'ARAT - Reference Sheet'!$C$14-(A106-CN106)," ")</f>
        <v xml:space="preserve"> </v>
      </c>
      <c r="AJ106" s="290" t="str">
        <f>IF(CO106=1,'ARAT - Reference Sheet'!$C$15-(A106-CP106)," ")</f>
        <v xml:space="preserve"> </v>
      </c>
      <c r="AK106" s="290" t="str">
        <f>IF(CQ106=1,'ARAT - Reference Sheet'!$C$16-(A106-CR106)," ")</f>
        <v xml:space="preserve"> </v>
      </c>
      <c r="AL106" s="290" t="str">
        <f>IF(CS106=1,'ARAT - Reference Sheet'!$C$17-(A106-CT106)," ")</f>
        <v xml:space="preserve"> </v>
      </c>
      <c r="AM106" s="290" t="str">
        <f>IF(CU106=1,'ARAT - Reference Sheet'!$C$18-(A106-CV106)," ")</f>
        <v xml:space="preserve"> </v>
      </c>
      <c r="AN106" s="290" t="str">
        <f>IF(CW106=1,'ARAT - Reference Sheet'!$C$19-(A106-CX106)," ")</f>
        <v xml:space="preserve"> </v>
      </c>
      <c r="AO106" s="290" t="str">
        <f>IF(CY106=1,'ARAT - Reference Sheet'!$C$20-(A106-CZ106)," ")</f>
        <v xml:space="preserve"> </v>
      </c>
      <c r="AP106" s="290" t="str">
        <f>IF(DA106=1,'ARAT - Reference Sheet'!$C$21-(A106-DB106)," ")</f>
        <v xml:space="preserve"> </v>
      </c>
      <c r="AQ106" s="290" t="str">
        <f>IF(DC106=1,'ARAT - Reference Sheet'!$C$22-(A106-DD106)," ")</f>
        <v xml:space="preserve"> </v>
      </c>
      <c r="AR106" s="290" t="str">
        <f>IF(DE106=1,'ARAT - Reference Sheet'!$C$23-(A106-DF106)," ")</f>
        <v xml:space="preserve"> </v>
      </c>
      <c r="AS106" s="288"/>
      <c r="AT106" s="313" t="str">
        <f>IF(ISBLANK('ARAT - Data Entry'!X104),"",'ARAT - Data Entry'!X104)</f>
        <v/>
      </c>
      <c r="AU106" s="313" t="str">
        <f>IF(ISBLANK('ARAT - Data Entry'!AA104),"",'ARAT - Data Entry'!AA104)</f>
        <v/>
      </c>
      <c r="AV106" s="313" t="str">
        <f>IF(ISBLANK('ARAT - Data Entry'!AD104),"",'ARAT - Data Entry'!AD104)</f>
        <v/>
      </c>
      <c r="AW106" s="313" t="str">
        <f>IF(ISBLANK('ARAT - Data Entry'!AG104),"",'ARAT - Data Entry'!AG104)</f>
        <v/>
      </c>
      <c r="AX106" s="313" t="str">
        <f>IF(ISBLANK('ARAT - Data Entry'!AJ104),"",'ARAT - Data Entry'!AJ104)</f>
        <v/>
      </c>
      <c r="AY106" s="313" t="str">
        <f>IF(ISBLANK('ARAT - Data Entry'!AM104),"",'ARAT - Data Entry'!AM104)</f>
        <v/>
      </c>
      <c r="AZ106" s="313" t="str">
        <f>IF(ISBLANK('ARAT - Data Entry'!AP104),"",'ARAT - Data Entry'!AP104)</f>
        <v/>
      </c>
      <c r="BA106" s="313" t="str">
        <f>IF(ISBLANK('ARAT - Data Entry'!AS104),"",'ARAT - Data Entry'!AS104)</f>
        <v/>
      </c>
      <c r="BB106" s="313" t="str">
        <f>IF(ISBLANK('ARAT - Data Entry'!AV104),"",'ARAT - Data Entry'!AV104)</f>
        <v/>
      </c>
      <c r="BC106" s="313" t="str">
        <f>IF(ISBLANK('ARAT - Data Entry'!AY104),"",'ARAT - Data Entry'!AY104)</f>
        <v/>
      </c>
      <c r="BD106" s="313" t="str">
        <f>IF(ISBLANK('ARAT - Data Entry'!BB104),"",'ARAT - Data Entry'!BB104)</f>
        <v/>
      </c>
      <c r="BE106" s="313" t="str">
        <f>IF(ISBLANK('ARAT - Data Entry'!BE104),"",'ARAT - Data Entry'!BE104)</f>
        <v/>
      </c>
      <c r="BF106" s="313" t="str">
        <f>IF(ISBLANK('ARAT - Data Entry'!BF104),"",'ARAT - Data Entry'!BF104)</f>
        <v/>
      </c>
      <c r="BG106" s="313" t="str">
        <f>IF(ISBLANK('ARAT - Data Entry'!BK104),"",'ARAT - Data Entry'!BK104)</f>
        <v/>
      </c>
      <c r="BH106" s="313" t="str">
        <f>IF(ISBLANK('ARAT - Data Entry'!BL104),"",'ARAT - Data Entry'!BL104)</f>
        <v/>
      </c>
      <c r="BI106" s="313" t="str">
        <f>IF(ISBLANK('ARAT - Data Entry'!BQ104),"",'ARAT - Data Entry'!BQ104)</f>
        <v/>
      </c>
      <c r="BJ106" s="313" t="str">
        <f>IF(ISBLANK('ARAT - Data Entry'!BR104),"",'ARAT - Data Entry'!BR104)</f>
        <v/>
      </c>
      <c r="BK106" s="313" t="str">
        <f>IF(ISBLANK('ARAT - Data Entry'!BW104),"",'ARAT - Data Entry'!BW104)</f>
        <v/>
      </c>
      <c r="BL106" s="313" t="str">
        <f>IF(ISBLANK('ARAT - Data Entry'!DB104),"",'ARAT - Data Entry'!DB104)</f>
        <v/>
      </c>
      <c r="BM106" s="296"/>
      <c r="BN106" s="290">
        <f>'ARAT - Data Entry'!P104</f>
        <v>0</v>
      </c>
      <c r="BO106" s="290">
        <f>'ARAT - Data Entry'!Q104</f>
        <v>0</v>
      </c>
      <c r="BP106" s="290">
        <f>'ARAT - Data Entry'!S104</f>
        <v>0</v>
      </c>
      <c r="BQ106" s="290">
        <f>'ARAT - Data Entry'!CG104</f>
        <v>0</v>
      </c>
      <c r="BR106" s="290">
        <f>'ARAT - Data Entry'!CU104</f>
        <v>0</v>
      </c>
      <c r="BS106" s="290">
        <f>'ARAT - Data Entry'!CY104</f>
        <v>0</v>
      </c>
      <c r="BT106" s="290">
        <f>'ARAT - Data Entry'!DA104</f>
        <v>0</v>
      </c>
      <c r="BU106" s="290">
        <f t="shared" si="33"/>
        <v>0</v>
      </c>
      <c r="BV106" s="288"/>
      <c r="BW106" s="290" t="str">
        <f>IF(ISBLANK('ARAT - Data Entry'!V104),"",'ARAT - Data Entry'!V104)</f>
        <v/>
      </c>
      <c r="BX106" s="290" t="str">
        <f>IF(ISBLANK('ARAT - Data Entry'!W104),"",'ARAT - Data Entry'!W104)</f>
        <v/>
      </c>
      <c r="BY106" s="290" t="str">
        <f>IF(ISBLANK('ARAT - Data Entry'!Y104),"",'ARAT - Data Entry'!Y104)</f>
        <v/>
      </c>
      <c r="BZ106" s="290" t="str">
        <f>IF(ISBLANK('ARAT - Data Entry'!Z104),"",'ARAT - Data Entry'!Z104)</f>
        <v/>
      </c>
      <c r="CA106" s="290" t="str">
        <f>IF(ISBLANK('ARAT - Data Entry'!AB104),"",'ARAT - Data Entry'!AB104)</f>
        <v/>
      </c>
      <c r="CB106" s="290" t="str">
        <f>IF(ISBLANK('ARAT - Data Entry'!AC104),"",'ARAT - Data Entry'!AC104)</f>
        <v/>
      </c>
      <c r="CC106" s="290" t="str">
        <f>IF(ISBLANK('ARAT - Data Entry'!AE104),"",'ARAT - Data Entry'!AE104)</f>
        <v/>
      </c>
      <c r="CD106" s="290" t="str">
        <f>IF(ISBLANK('ARAT - Data Entry'!AF104),"",'ARAT - Data Entry'!AF104)</f>
        <v/>
      </c>
      <c r="CE106" s="290" t="str">
        <f>IF(ISBLANK('ARAT - Data Entry'!AH104),"",'ARAT - Data Entry'!AH104)</f>
        <v/>
      </c>
      <c r="CF106" s="290" t="str">
        <f>IF(ISBLANK('ARAT - Data Entry'!AI104),"",'ARAT - Data Entry'!AI104)</f>
        <v/>
      </c>
      <c r="CG106" s="290" t="str">
        <f>IF(ISBLANK('ARAT - Data Entry'!AK104),"",'ARAT - Data Entry'!AK104)</f>
        <v/>
      </c>
      <c r="CH106" s="290" t="str">
        <f>IF(ISBLANK('ARAT - Data Entry'!AL104),"",'ARAT - Data Entry'!AL104)</f>
        <v/>
      </c>
      <c r="CI106" s="290" t="str">
        <f>IF(ISBLANK('ARAT - Data Entry'!AN104),"",'ARAT - Data Entry'!AN104)</f>
        <v/>
      </c>
      <c r="CJ106" s="290" t="str">
        <f>IF(ISBLANK('ARAT - Data Entry'!AO104),"",'ARAT - Data Entry'!AO104)</f>
        <v/>
      </c>
      <c r="CK106" s="290" t="str">
        <f>IF(ISBLANK('ARAT - Data Entry'!AQ104),"",'ARAT - Data Entry'!AQ104)</f>
        <v/>
      </c>
      <c r="CL106" s="290" t="str">
        <f>IF(ISBLANK('ARAT - Data Entry'!AR104),"",'ARAT - Data Entry'!AR104)</f>
        <v/>
      </c>
      <c r="CM106" s="290" t="str">
        <f>IF(ISBLANK('ARAT - Data Entry'!AT104),"",'ARAT - Data Entry'!AT104)</f>
        <v/>
      </c>
      <c r="CN106" s="290" t="str">
        <f>IF(ISBLANK('ARAT - Data Entry'!AU104),"",'ARAT - Data Entry'!AU104)</f>
        <v/>
      </c>
      <c r="CO106" s="290" t="str">
        <f>IF(ISBLANK('ARAT - Data Entry'!AW104),"",'ARAT - Data Entry'!AW104)</f>
        <v/>
      </c>
      <c r="CP106" s="290" t="str">
        <f>IF(ISBLANK('ARAT - Data Entry'!AX104),"",'ARAT - Data Entry'!AX104)</f>
        <v/>
      </c>
      <c r="CQ106" s="290" t="str">
        <f>IF(ISBLANK('ARAT - Data Entry'!AZ104),"",'ARAT - Data Entry'!AZ104)</f>
        <v/>
      </c>
      <c r="CR106" s="290" t="str">
        <f>IF(ISBLANK('ARAT - Data Entry'!BA104),"",'ARAT - Data Entry'!BA104)</f>
        <v/>
      </c>
      <c r="CS106" s="290" t="str">
        <f>IF(ISBLANK('ARAT - Data Entry'!BC104),"",'ARAT - Data Entry'!BC104)</f>
        <v/>
      </c>
      <c r="CT106" s="290" t="str">
        <f>IF(ISBLANK('ARAT - Data Entry'!BD104),"",'ARAT - Data Entry'!BD104)</f>
        <v/>
      </c>
      <c r="CU106" s="290" t="str">
        <f>IF(ISBLANK('ARAT - Data Entry'!BF104),"",'ARAT - Data Entry'!BF104)</f>
        <v/>
      </c>
      <c r="CV106" s="290" t="str">
        <f>IF(ISBLANK('ARAT - Data Entry'!BG104),"",'ARAT - Data Entry'!BG104)</f>
        <v/>
      </c>
      <c r="CW106" s="290" t="str">
        <f>IF(ISBLANK('ARAT - Data Entry'!BI104),"",'ARAT - Data Entry'!BI104)</f>
        <v/>
      </c>
      <c r="CX106" s="290" t="str">
        <f>IF(ISBLANK('ARAT - Data Entry'!BJ104),"",'ARAT - Data Entry'!BJ104)</f>
        <v/>
      </c>
      <c r="CY106" s="290" t="str">
        <f>IF(ISBLANK('ARAT - Data Entry'!BL104),"",'ARAT - Data Entry'!BL104)</f>
        <v/>
      </c>
      <c r="CZ106" s="290" t="str">
        <f>IF(ISBLANK('ARAT - Data Entry'!BM104),"",'ARAT - Data Entry'!BM104)</f>
        <v/>
      </c>
      <c r="DA106" s="290" t="str">
        <f>IF(ISBLANK('ARAT - Data Entry'!BO104),"",'ARAT - Data Entry'!BO104)</f>
        <v/>
      </c>
      <c r="DB106" s="290" t="str">
        <f>IF(ISBLANK('ARAT - Data Entry'!BP104),"",'ARAT - Data Entry'!BP104)</f>
        <v/>
      </c>
      <c r="DC106" s="290" t="str">
        <f>IF(ISBLANK('ARAT - Data Entry'!BR104),"",'ARAT - Data Entry'!BR104)</f>
        <v/>
      </c>
      <c r="DD106" s="290" t="str">
        <f>IF(ISBLANK('ARAT - Data Entry'!BS104),"",'ARAT - Data Entry'!BS104)</f>
        <v/>
      </c>
      <c r="DE106" s="290" t="str">
        <f>IF(ISBLANK('ARAT - Data Entry'!BU104),"",'ARAT - Data Entry'!BU104)</f>
        <v/>
      </c>
      <c r="DF106" s="290" t="str">
        <f>IF(ISBLANK('ARAT - Data Entry'!BV104),"",'ARAT - Data Entry'!BV104)</f>
        <v/>
      </c>
      <c r="DG106" s="290" t="str">
        <f>IF(ISBLANK('ARAT - Data Entry'!CZ104),"",'ARAT - Data Entry'!CZ104)</f>
        <v/>
      </c>
    </row>
    <row r="107" spans="1:111" x14ac:dyDescent="0.25">
      <c r="A107" s="312" t="str">
        <f>IF(ISBLANK('ARAT - Data Entry'!A105),"",'ARAT - Data Entry'!A105)</f>
        <v/>
      </c>
      <c r="B107" s="312" t="str">
        <f>IF(ISBLANK('ARAT - Data Entry'!C105),"",'ARAT - Data Entry'!C105)</f>
        <v/>
      </c>
      <c r="C107" s="312" t="str">
        <f>IF(ISBLANK('ARAT - Data Entry'!D105),"",'ARAT - Data Entry'!D105)</f>
        <v/>
      </c>
      <c r="D107" s="312" t="str">
        <f>IF(ISBLANK('ARAT - Data Entry'!E105),"",'ARAT - Data Entry'!E105)</f>
        <v/>
      </c>
      <c r="E107" s="312" t="str">
        <f>IF(ISBLANK('ARAT - Data Entry'!F105),"",'ARAT - Data Entry'!F105)</f>
        <v/>
      </c>
      <c r="F107" s="312" t="str">
        <f>IF(ISBLANK('ARAT - Data Entry'!G105),"",'ARAT - Data Entry'!G105)</f>
        <v/>
      </c>
      <c r="G107" s="312" t="str">
        <f>IF(ISBLANK('ARAT - Data Entry'!H105),"",'ARAT - Data Entry'!H105)</f>
        <v/>
      </c>
      <c r="H107" s="312" t="str">
        <f>IF(ISBLANK('ARAT - Data Entry'!I105),"",'ARAT - Data Entry'!I105)</f>
        <v/>
      </c>
      <c r="I107" s="312" t="str">
        <f>IF(ISBLANK('ARAT - Data Entry'!J105),"",'ARAT - Data Entry'!J105)</f>
        <v/>
      </c>
      <c r="J107" s="357" t="str">
        <f>IF(ISBLANK('ARAT - Data Entry'!K105),"",'ARAT - Data Entry'!K105)</f>
        <v/>
      </c>
      <c r="K107" s="312" t="str">
        <f>IF(ISBLANK('ARAT - Data Entry'!L105),"",'ARAT - Data Entry'!L105)</f>
        <v/>
      </c>
      <c r="L107" s="312" t="str">
        <f>IF(ISBLANK('ARAT - Data Entry'!M105),"",'ARAT - Data Entry'!M105)</f>
        <v/>
      </c>
      <c r="M107" s="312" t="str">
        <f>IF(ISBLANK('ARAT - Data Entry'!N105),"",'ARAT - Data Entry'!N105)</f>
        <v/>
      </c>
      <c r="N107" s="312" t="str">
        <f>IF(ISBLANK('ARAT - Data Entry'!R105),"",'ARAT - Data Entry'!R105)</f>
        <v/>
      </c>
      <c r="O107" s="312" t="str">
        <f>IF(ISBLANK('ARAT - Data Entry'!T105),"",'ARAT - Data Entry'!T105)</f>
        <v/>
      </c>
      <c r="P107" s="298"/>
      <c r="Q107" s="4" t="str">
        <f t="shared" si="26"/>
        <v>No Improved Water Point/System</v>
      </c>
      <c r="R107" s="4" t="str">
        <f t="shared" si="27"/>
        <v>No Improved Water Point/System</v>
      </c>
      <c r="S107" s="5" t="str">
        <f t="shared" si="28"/>
        <v>No Improved Water Point/System</v>
      </c>
      <c r="T107" s="4" t="str">
        <f t="shared" si="29"/>
        <v>New Construction Needed</v>
      </c>
      <c r="U107" s="15">
        <f t="shared" si="30"/>
        <v>0</v>
      </c>
      <c r="V107" s="284"/>
      <c r="W107" s="291" t="str">
        <f t="shared" si="34"/>
        <v>New Construction Needed</v>
      </c>
      <c r="X107" s="292" t="str">
        <f t="shared" si="31"/>
        <v xml:space="preserve"> </v>
      </c>
      <c r="Y107" s="292" t="str">
        <f t="shared" si="32"/>
        <v>Plan For Investment and Construction</v>
      </c>
      <c r="Z107" s="285"/>
      <c r="AA107" s="290" t="str">
        <f t="shared" si="35"/>
        <v xml:space="preserve"> </v>
      </c>
      <c r="AB107" s="290" t="str">
        <f t="shared" si="36"/>
        <v xml:space="preserve"> </v>
      </c>
      <c r="AC107" s="290" t="str">
        <f t="shared" si="37"/>
        <v xml:space="preserve"> </v>
      </c>
      <c r="AD107" s="290" t="str">
        <f t="shared" si="38"/>
        <v xml:space="preserve"> </v>
      </c>
      <c r="AE107" s="290" t="str">
        <f t="shared" si="39"/>
        <v xml:space="preserve"> </v>
      </c>
      <c r="AF107" s="290" t="str">
        <f>IF(CG107=1,'ARAT - Reference Sheet'!$C$11 -(A107-CH107)," ")</f>
        <v xml:space="preserve"> </v>
      </c>
      <c r="AG107" s="290" t="str">
        <f>IF(CI107=1,'ARAT - Reference Sheet'!$C$12-(A107-CJ107)," ")</f>
        <v xml:space="preserve"> </v>
      </c>
      <c r="AH107" s="290" t="str">
        <f>IF(CK107=1,'ARAT - Reference Sheet'!$C$13-(A107-CL107)," ")</f>
        <v xml:space="preserve"> </v>
      </c>
      <c r="AI107" s="290" t="str">
        <f>IF(CM107=1,'ARAT - Reference Sheet'!$C$14-(A107-CN107)," ")</f>
        <v xml:space="preserve"> </v>
      </c>
      <c r="AJ107" s="290" t="str">
        <f>IF(CO107=1,'ARAT - Reference Sheet'!$C$15-(A107-CP107)," ")</f>
        <v xml:space="preserve"> </v>
      </c>
      <c r="AK107" s="290" t="str">
        <f>IF(CQ107=1,'ARAT - Reference Sheet'!$C$16-(A107-CR107)," ")</f>
        <v xml:space="preserve"> </v>
      </c>
      <c r="AL107" s="290" t="str">
        <f>IF(CS107=1,'ARAT - Reference Sheet'!$C$17-(A107-CT107)," ")</f>
        <v xml:space="preserve"> </v>
      </c>
      <c r="AM107" s="290" t="str">
        <f>IF(CU107=1,'ARAT - Reference Sheet'!$C$18-(A107-CV107)," ")</f>
        <v xml:space="preserve"> </v>
      </c>
      <c r="AN107" s="290" t="str">
        <f>IF(CW107=1,'ARAT - Reference Sheet'!$C$19-(A107-CX107)," ")</f>
        <v xml:space="preserve"> </v>
      </c>
      <c r="AO107" s="290" t="str">
        <f>IF(CY107=1,'ARAT - Reference Sheet'!$C$20-(A107-CZ107)," ")</f>
        <v xml:space="preserve"> </v>
      </c>
      <c r="AP107" s="290" t="str">
        <f>IF(DA107=1,'ARAT - Reference Sheet'!$C$21-(A107-DB107)," ")</f>
        <v xml:space="preserve"> </v>
      </c>
      <c r="AQ107" s="290" t="str">
        <f>IF(DC107=1,'ARAT - Reference Sheet'!$C$22-(A107-DD107)," ")</f>
        <v xml:space="preserve"> </v>
      </c>
      <c r="AR107" s="290" t="str">
        <f>IF(DE107=1,'ARAT - Reference Sheet'!$C$23-(A107-DF107)," ")</f>
        <v xml:space="preserve"> </v>
      </c>
      <c r="AS107" s="288"/>
      <c r="AT107" s="313" t="str">
        <f>IF(ISBLANK('ARAT - Data Entry'!X105),"",'ARAT - Data Entry'!X105)</f>
        <v/>
      </c>
      <c r="AU107" s="313" t="str">
        <f>IF(ISBLANK('ARAT - Data Entry'!AA105),"",'ARAT - Data Entry'!AA105)</f>
        <v/>
      </c>
      <c r="AV107" s="313" t="str">
        <f>IF(ISBLANK('ARAT - Data Entry'!AD105),"",'ARAT - Data Entry'!AD105)</f>
        <v/>
      </c>
      <c r="AW107" s="313" t="str">
        <f>IF(ISBLANK('ARAT - Data Entry'!AG105),"",'ARAT - Data Entry'!AG105)</f>
        <v/>
      </c>
      <c r="AX107" s="313" t="str">
        <f>IF(ISBLANK('ARAT - Data Entry'!AJ105),"",'ARAT - Data Entry'!AJ105)</f>
        <v/>
      </c>
      <c r="AY107" s="313" t="str">
        <f>IF(ISBLANK('ARAT - Data Entry'!AM105),"",'ARAT - Data Entry'!AM105)</f>
        <v/>
      </c>
      <c r="AZ107" s="313" t="str">
        <f>IF(ISBLANK('ARAT - Data Entry'!AP105),"",'ARAT - Data Entry'!AP105)</f>
        <v/>
      </c>
      <c r="BA107" s="313" t="str">
        <f>IF(ISBLANK('ARAT - Data Entry'!AS105),"",'ARAT - Data Entry'!AS105)</f>
        <v/>
      </c>
      <c r="BB107" s="313" t="str">
        <f>IF(ISBLANK('ARAT - Data Entry'!AV105),"",'ARAT - Data Entry'!AV105)</f>
        <v/>
      </c>
      <c r="BC107" s="313" t="str">
        <f>IF(ISBLANK('ARAT - Data Entry'!AY105),"",'ARAT - Data Entry'!AY105)</f>
        <v/>
      </c>
      <c r="BD107" s="313" t="str">
        <f>IF(ISBLANK('ARAT - Data Entry'!BB105),"",'ARAT - Data Entry'!BB105)</f>
        <v/>
      </c>
      <c r="BE107" s="313" t="str">
        <f>IF(ISBLANK('ARAT - Data Entry'!BE105),"",'ARAT - Data Entry'!BE105)</f>
        <v/>
      </c>
      <c r="BF107" s="313" t="str">
        <f>IF(ISBLANK('ARAT - Data Entry'!BF105),"",'ARAT - Data Entry'!BF105)</f>
        <v/>
      </c>
      <c r="BG107" s="313" t="str">
        <f>IF(ISBLANK('ARAT - Data Entry'!BK105),"",'ARAT - Data Entry'!BK105)</f>
        <v/>
      </c>
      <c r="BH107" s="313" t="str">
        <f>IF(ISBLANK('ARAT - Data Entry'!BL105),"",'ARAT - Data Entry'!BL105)</f>
        <v/>
      </c>
      <c r="BI107" s="313" t="str">
        <f>IF(ISBLANK('ARAT - Data Entry'!BQ105),"",'ARAT - Data Entry'!BQ105)</f>
        <v/>
      </c>
      <c r="BJ107" s="313" t="str">
        <f>IF(ISBLANK('ARAT - Data Entry'!BR105),"",'ARAT - Data Entry'!BR105)</f>
        <v/>
      </c>
      <c r="BK107" s="313" t="str">
        <f>IF(ISBLANK('ARAT - Data Entry'!BW105),"",'ARAT - Data Entry'!BW105)</f>
        <v/>
      </c>
      <c r="BL107" s="313" t="str">
        <f>IF(ISBLANK('ARAT - Data Entry'!DB105),"",'ARAT - Data Entry'!DB105)</f>
        <v/>
      </c>
      <c r="BM107" s="296"/>
      <c r="BN107" s="290">
        <f>'ARAT - Data Entry'!P105</f>
        <v>0</v>
      </c>
      <c r="BO107" s="290">
        <f>'ARAT - Data Entry'!Q105</f>
        <v>0</v>
      </c>
      <c r="BP107" s="290">
        <f>'ARAT - Data Entry'!S105</f>
        <v>0</v>
      </c>
      <c r="BQ107" s="290">
        <f>'ARAT - Data Entry'!CG105</f>
        <v>0</v>
      </c>
      <c r="BR107" s="290">
        <f>'ARAT - Data Entry'!CU105</f>
        <v>0</v>
      </c>
      <c r="BS107" s="290">
        <f>'ARAT - Data Entry'!CY105</f>
        <v>0</v>
      </c>
      <c r="BT107" s="290">
        <f>'ARAT - Data Entry'!DA105</f>
        <v>0</v>
      </c>
      <c r="BU107" s="290">
        <f t="shared" si="33"/>
        <v>0</v>
      </c>
      <c r="BV107" s="288"/>
      <c r="BW107" s="290" t="str">
        <f>IF(ISBLANK('ARAT - Data Entry'!V105),"",'ARAT - Data Entry'!V105)</f>
        <v/>
      </c>
      <c r="BX107" s="290" t="str">
        <f>IF(ISBLANK('ARAT - Data Entry'!W105),"",'ARAT - Data Entry'!W105)</f>
        <v/>
      </c>
      <c r="BY107" s="290" t="str">
        <f>IF(ISBLANK('ARAT - Data Entry'!Y105),"",'ARAT - Data Entry'!Y105)</f>
        <v/>
      </c>
      <c r="BZ107" s="290" t="str">
        <f>IF(ISBLANK('ARAT - Data Entry'!Z105),"",'ARAT - Data Entry'!Z105)</f>
        <v/>
      </c>
      <c r="CA107" s="290" t="str">
        <f>IF(ISBLANK('ARAT - Data Entry'!AB105),"",'ARAT - Data Entry'!AB105)</f>
        <v/>
      </c>
      <c r="CB107" s="290" t="str">
        <f>IF(ISBLANK('ARAT - Data Entry'!AC105),"",'ARAT - Data Entry'!AC105)</f>
        <v/>
      </c>
      <c r="CC107" s="290" t="str">
        <f>IF(ISBLANK('ARAT - Data Entry'!AE105),"",'ARAT - Data Entry'!AE105)</f>
        <v/>
      </c>
      <c r="CD107" s="290" t="str">
        <f>IF(ISBLANK('ARAT - Data Entry'!AF105),"",'ARAT - Data Entry'!AF105)</f>
        <v/>
      </c>
      <c r="CE107" s="290" t="str">
        <f>IF(ISBLANK('ARAT - Data Entry'!AH105),"",'ARAT - Data Entry'!AH105)</f>
        <v/>
      </c>
      <c r="CF107" s="290" t="str">
        <f>IF(ISBLANK('ARAT - Data Entry'!AI105),"",'ARAT - Data Entry'!AI105)</f>
        <v/>
      </c>
      <c r="CG107" s="290" t="str">
        <f>IF(ISBLANK('ARAT - Data Entry'!AK105),"",'ARAT - Data Entry'!AK105)</f>
        <v/>
      </c>
      <c r="CH107" s="290" t="str">
        <f>IF(ISBLANK('ARAT - Data Entry'!AL105),"",'ARAT - Data Entry'!AL105)</f>
        <v/>
      </c>
      <c r="CI107" s="290" t="str">
        <f>IF(ISBLANK('ARAT - Data Entry'!AN105),"",'ARAT - Data Entry'!AN105)</f>
        <v/>
      </c>
      <c r="CJ107" s="290" t="str">
        <f>IF(ISBLANK('ARAT - Data Entry'!AO105),"",'ARAT - Data Entry'!AO105)</f>
        <v/>
      </c>
      <c r="CK107" s="290" t="str">
        <f>IF(ISBLANK('ARAT - Data Entry'!AQ105),"",'ARAT - Data Entry'!AQ105)</f>
        <v/>
      </c>
      <c r="CL107" s="290" t="str">
        <f>IF(ISBLANK('ARAT - Data Entry'!AR105),"",'ARAT - Data Entry'!AR105)</f>
        <v/>
      </c>
      <c r="CM107" s="290" t="str">
        <f>IF(ISBLANK('ARAT - Data Entry'!AT105),"",'ARAT - Data Entry'!AT105)</f>
        <v/>
      </c>
      <c r="CN107" s="290" t="str">
        <f>IF(ISBLANK('ARAT - Data Entry'!AU105),"",'ARAT - Data Entry'!AU105)</f>
        <v/>
      </c>
      <c r="CO107" s="290" t="str">
        <f>IF(ISBLANK('ARAT - Data Entry'!AW105),"",'ARAT - Data Entry'!AW105)</f>
        <v/>
      </c>
      <c r="CP107" s="290" t="str">
        <f>IF(ISBLANK('ARAT - Data Entry'!AX105),"",'ARAT - Data Entry'!AX105)</f>
        <v/>
      </c>
      <c r="CQ107" s="290" t="str">
        <f>IF(ISBLANK('ARAT - Data Entry'!AZ105),"",'ARAT - Data Entry'!AZ105)</f>
        <v/>
      </c>
      <c r="CR107" s="290" t="str">
        <f>IF(ISBLANK('ARAT - Data Entry'!BA105),"",'ARAT - Data Entry'!BA105)</f>
        <v/>
      </c>
      <c r="CS107" s="290" t="str">
        <f>IF(ISBLANK('ARAT - Data Entry'!BC105),"",'ARAT - Data Entry'!BC105)</f>
        <v/>
      </c>
      <c r="CT107" s="290" t="str">
        <f>IF(ISBLANK('ARAT - Data Entry'!BD105),"",'ARAT - Data Entry'!BD105)</f>
        <v/>
      </c>
      <c r="CU107" s="290" t="str">
        <f>IF(ISBLANK('ARAT - Data Entry'!BF105),"",'ARAT - Data Entry'!BF105)</f>
        <v/>
      </c>
      <c r="CV107" s="290" t="str">
        <f>IF(ISBLANK('ARAT - Data Entry'!BG105),"",'ARAT - Data Entry'!BG105)</f>
        <v/>
      </c>
      <c r="CW107" s="290" t="str">
        <f>IF(ISBLANK('ARAT - Data Entry'!BI105),"",'ARAT - Data Entry'!BI105)</f>
        <v/>
      </c>
      <c r="CX107" s="290" t="str">
        <f>IF(ISBLANK('ARAT - Data Entry'!BJ105),"",'ARAT - Data Entry'!BJ105)</f>
        <v/>
      </c>
      <c r="CY107" s="290" t="str">
        <f>IF(ISBLANK('ARAT - Data Entry'!BL105),"",'ARAT - Data Entry'!BL105)</f>
        <v/>
      </c>
      <c r="CZ107" s="290" t="str">
        <f>IF(ISBLANK('ARAT - Data Entry'!BM105),"",'ARAT - Data Entry'!BM105)</f>
        <v/>
      </c>
      <c r="DA107" s="290" t="str">
        <f>IF(ISBLANK('ARAT - Data Entry'!BO105),"",'ARAT - Data Entry'!BO105)</f>
        <v/>
      </c>
      <c r="DB107" s="290" t="str">
        <f>IF(ISBLANK('ARAT - Data Entry'!BP105),"",'ARAT - Data Entry'!BP105)</f>
        <v/>
      </c>
      <c r="DC107" s="290" t="str">
        <f>IF(ISBLANK('ARAT - Data Entry'!BR105),"",'ARAT - Data Entry'!BR105)</f>
        <v/>
      </c>
      <c r="DD107" s="290" t="str">
        <f>IF(ISBLANK('ARAT - Data Entry'!BS105),"",'ARAT - Data Entry'!BS105)</f>
        <v/>
      </c>
      <c r="DE107" s="290" t="str">
        <f>IF(ISBLANK('ARAT - Data Entry'!BU105),"",'ARAT - Data Entry'!BU105)</f>
        <v/>
      </c>
      <c r="DF107" s="290" t="str">
        <f>IF(ISBLANK('ARAT - Data Entry'!BV105),"",'ARAT - Data Entry'!BV105)</f>
        <v/>
      </c>
      <c r="DG107" s="290" t="str">
        <f>IF(ISBLANK('ARAT - Data Entry'!CZ105),"",'ARAT - Data Entry'!CZ105)</f>
        <v/>
      </c>
    </row>
    <row r="108" spans="1:111" x14ac:dyDescent="0.25">
      <c r="A108" s="312" t="str">
        <f>IF(ISBLANK('ARAT - Data Entry'!A106),"",'ARAT - Data Entry'!A106)</f>
        <v/>
      </c>
      <c r="B108" s="312" t="str">
        <f>IF(ISBLANK('ARAT - Data Entry'!C106),"",'ARAT - Data Entry'!C106)</f>
        <v/>
      </c>
      <c r="C108" s="312" t="str">
        <f>IF(ISBLANK('ARAT - Data Entry'!D106),"",'ARAT - Data Entry'!D106)</f>
        <v/>
      </c>
      <c r="D108" s="312" t="str">
        <f>IF(ISBLANK('ARAT - Data Entry'!E106),"",'ARAT - Data Entry'!E106)</f>
        <v/>
      </c>
      <c r="E108" s="312" t="str">
        <f>IF(ISBLANK('ARAT - Data Entry'!F106),"",'ARAT - Data Entry'!F106)</f>
        <v/>
      </c>
      <c r="F108" s="312" t="str">
        <f>IF(ISBLANK('ARAT - Data Entry'!G106),"",'ARAT - Data Entry'!G106)</f>
        <v/>
      </c>
      <c r="G108" s="312" t="str">
        <f>IF(ISBLANK('ARAT - Data Entry'!H106),"",'ARAT - Data Entry'!H106)</f>
        <v/>
      </c>
      <c r="H108" s="312" t="str">
        <f>IF(ISBLANK('ARAT - Data Entry'!I106),"",'ARAT - Data Entry'!I106)</f>
        <v/>
      </c>
      <c r="I108" s="312" t="str">
        <f>IF(ISBLANK('ARAT - Data Entry'!J106),"",'ARAT - Data Entry'!J106)</f>
        <v/>
      </c>
      <c r="J108" s="357" t="str">
        <f>IF(ISBLANK('ARAT - Data Entry'!K106),"",'ARAT - Data Entry'!K106)</f>
        <v/>
      </c>
      <c r="K108" s="312" t="str">
        <f>IF(ISBLANK('ARAT - Data Entry'!L106),"",'ARAT - Data Entry'!L106)</f>
        <v/>
      </c>
      <c r="L108" s="312" t="str">
        <f>IF(ISBLANK('ARAT - Data Entry'!M106),"",'ARAT - Data Entry'!M106)</f>
        <v/>
      </c>
      <c r="M108" s="312" t="str">
        <f>IF(ISBLANK('ARAT - Data Entry'!N106),"",'ARAT - Data Entry'!N106)</f>
        <v/>
      </c>
      <c r="N108" s="312" t="str">
        <f>IF(ISBLANK('ARAT - Data Entry'!R106),"",'ARAT - Data Entry'!R106)</f>
        <v/>
      </c>
      <c r="O108" s="312" t="str">
        <f>IF(ISBLANK('ARAT - Data Entry'!T106),"",'ARAT - Data Entry'!T106)</f>
        <v/>
      </c>
      <c r="P108" s="298"/>
      <c r="Q108" s="4" t="str">
        <f t="shared" si="26"/>
        <v>No Improved Water Point/System</v>
      </c>
      <c r="R108" s="4" t="str">
        <f t="shared" si="27"/>
        <v>No Improved Water Point/System</v>
      </c>
      <c r="S108" s="5" t="str">
        <f t="shared" si="28"/>
        <v>No Improved Water Point/System</v>
      </c>
      <c r="T108" s="4" t="str">
        <f t="shared" si="29"/>
        <v>New Construction Needed</v>
      </c>
      <c r="U108" s="15">
        <f t="shared" si="30"/>
        <v>0</v>
      </c>
      <c r="V108" s="284"/>
      <c r="W108" s="291" t="str">
        <f t="shared" si="34"/>
        <v>New Construction Needed</v>
      </c>
      <c r="X108" s="292" t="str">
        <f t="shared" si="31"/>
        <v xml:space="preserve"> </v>
      </c>
      <c r="Y108" s="292" t="str">
        <f t="shared" si="32"/>
        <v>Plan For Investment and Construction</v>
      </c>
      <c r="Z108" s="285"/>
      <c r="AA108" s="290" t="str">
        <f t="shared" si="35"/>
        <v xml:space="preserve"> </v>
      </c>
      <c r="AB108" s="290" t="str">
        <f t="shared" si="36"/>
        <v xml:space="preserve"> </v>
      </c>
      <c r="AC108" s="290" t="str">
        <f t="shared" si="37"/>
        <v xml:space="preserve"> </v>
      </c>
      <c r="AD108" s="290" t="str">
        <f t="shared" si="38"/>
        <v xml:space="preserve"> </v>
      </c>
      <c r="AE108" s="290" t="str">
        <f t="shared" si="39"/>
        <v xml:space="preserve"> </v>
      </c>
      <c r="AF108" s="290" t="str">
        <f>IF(CG108=1,'ARAT - Reference Sheet'!$C$11 -(A108-CH108)," ")</f>
        <v xml:space="preserve"> </v>
      </c>
      <c r="AG108" s="290" t="str">
        <f>IF(CI108=1,'ARAT - Reference Sheet'!$C$12-(A108-CJ108)," ")</f>
        <v xml:space="preserve"> </v>
      </c>
      <c r="AH108" s="290" t="str">
        <f>IF(CK108=1,'ARAT - Reference Sheet'!$C$13-(A108-CL108)," ")</f>
        <v xml:space="preserve"> </v>
      </c>
      <c r="AI108" s="290" t="str">
        <f>IF(CM108=1,'ARAT - Reference Sheet'!$C$14-(A108-CN108)," ")</f>
        <v xml:space="preserve"> </v>
      </c>
      <c r="AJ108" s="290" t="str">
        <f>IF(CO108=1,'ARAT - Reference Sheet'!$C$15-(A108-CP108)," ")</f>
        <v xml:space="preserve"> </v>
      </c>
      <c r="AK108" s="290" t="str">
        <f>IF(CQ108=1,'ARAT - Reference Sheet'!$C$16-(A108-CR108)," ")</f>
        <v xml:space="preserve"> </v>
      </c>
      <c r="AL108" s="290" t="str">
        <f>IF(CS108=1,'ARAT - Reference Sheet'!$C$17-(A108-CT108)," ")</f>
        <v xml:space="preserve"> </v>
      </c>
      <c r="AM108" s="290" t="str">
        <f>IF(CU108=1,'ARAT - Reference Sheet'!$C$18-(A108-CV108)," ")</f>
        <v xml:space="preserve"> </v>
      </c>
      <c r="AN108" s="290" t="str">
        <f>IF(CW108=1,'ARAT - Reference Sheet'!$C$19-(A108-CX108)," ")</f>
        <v xml:space="preserve"> </v>
      </c>
      <c r="AO108" s="290" t="str">
        <f>IF(CY108=1,'ARAT - Reference Sheet'!$C$20-(A108-CZ108)," ")</f>
        <v xml:space="preserve"> </v>
      </c>
      <c r="AP108" s="290" t="str">
        <f>IF(DA108=1,'ARAT - Reference Sheet'!$C$21-(A108-DB108)," ")</f>
        <v xml:space="preserve"> </v>
      </c>
      <c r="AQ108" s="290" t="str">
        <f>IF(DC108=1,'ARAT - Reference Sheet'!$C$22-(A108-DD108)," ")</f>
        <v xml:space="preserve"> </v>
      </c>
      <c r="AR108" s="290" t="str">
        <f>IF(DE108=1,'ARAT - Reference Sheet'!$C$23-(A108-DF108)," ")</f>
        <v xml:space="preserve"> </v>
      </c>
      <c r="AS108" s="288"/>
      <c r="AT108" s="313" t="str">
        <f>IF(ISBLANK('ARAT - Data Entry'!X106),"",'ARAT - Data Entry'!X106)</f>
        <v/>
      </c>
      <c r="AU108" s="313" t="str">
        <f>IF(ISBLANK('ARAT - Data Entry'!AA106),"",'ARAT - Data Entry'!AA106)</f>
        <v/>
      </c>
      <c r="AV108" s="313" t="str">
        <f>IF(ISBLANK('ARAT - Data Entry'!AD106),"",'ARAT - Data Entry'!AD106)</f>
        <v/>
      </c>
      <c r="AW108" s="313" t="str">
        <f>IF(ISBLANK('ARAT - Data Entry'!AG106),"",'ARAT - Data Entry'!AG106)</f>
        <v/>
      </c>
      <c r="AX108" s="313" t="str">
        <f>IF(ISBLANK('ARAT - Data Entry'!AJ106),"",'ARAT - Data Entry'!AJ106)</f>
        <v/>
      </c>
      <c r="AY108" s="313" t="str">
        <f>IF(ISBLANK('ARAT - Data Entry'!AM106),"",'ARAT - Data Entry'!AM106)</f>
        <v/>
      </c>
      <c r="AZ108" s="313" t="str">
        <f>IF(ISBLANK('ARAT - Data Entry'!AP106),"",'ARAT - Data Entry'!AP106)</f>
        <v/>
      </c>
      <c r="BA108" s="313" t="str">
        <f>IF(ISBLANK('ARAT - Data Entry'!AS106),"",'ARAT - Data Entry'!AS106)</f>
        <v/>
      </c>
      <c r="BB108" s="313" t="str">
        <f>IF(ISBLANK('ARAT - Data Entry'!AV106),"",'ARAT - Data Entry'!AV106)</f>
        <v/>
      </c>
      <c r="BC108" s="313" t="str">
        <f>IF(ISBLANK('ARAT - Data Entry'!AY106),"",'ARAT - Data Entry'!AY106)</f>
        <v/>
      </c>
      <c r="BD108" s="313" t="str">
        <f>IF(ISBLANK('ARAT - Data Entry'!BB106),"",'ARAT - Data Entry'!BB106)</f>
        <v/>
      </c>
      <c r="BE108" s="313" t="str">
        <f>IF(ISBLANK('ARAT - Data Entry'!BE106),"",'ARAT - Data Entry'!BE106)</f>
        <v/>
      </c>
      <c r="BF108" s="313" t="str">
        <f>IF(ISBLANK('ARAT - Data Entry'!BF106),"",'ARAT - Data Entry'!BF106)</f>
        <v/>
      </c>
      <c r="BG108" s="313" t="str">
        <f>IF(ISBLANK('ARAT - Data Entry'!BK106),"",'ARAT - Data Entry'!BK106)</f>
        <v/>
      </c>
      <c r="BH108" s="313" t="str">
        <f>IF(ISBLANK('ARAT - Data Entry'!BL106),"",'ARAT - Data Entry'!BL106)</f>
        <v/>
      </c>
      <c r="BI108" s="313" t="str">
        <f>IF(ISBLANK('ARAT - Data Entry'!BQ106),"",'ARAT - Data Entry'!BQ106)</f>
        <v/>
      </c>
      <c r="BJ108" s="313" t="str">
        <f>IF(ISBLANK('ARAT - Data Entry'!BR106),"",'ARAT - Data Entry'!BR106)</f>
        <v/>
      </c>
      <c r="BK108" s="313" t="str">
        <f>IF(ISBLANK('ARAT - Data Entry'!BW106),"",'ARAT - Data Entry'!BW106)</f>
        <v/>
      </c>
      <c r="BL108" s="313" t="str">
        <f>IF(ISBLANK('ARAT - Data Entry'!DB106),"",'ARAT - Data Entry'!DB106)</f>
        <v/>
      </c>
      <c r="BM108" s="296"/>
      <c r="BN108" s="290">
        <f>'ARAT - Data Entry'!P106</f>
        <v>0</v>
      </c>
      <c r="BO108" s="290">
        <f>'ARAT - Data Entry'!Q106</f>
        <v>0</v>
      </c>
      <c r="BP108" s="290">
        <f>'ARAT - Data Entry'!S106</f>
        <v>0</v>
      </c>
      <c r="BQ108" s="290">
        <f>'ARAT - Data Entry'!CG106</f>
        <v>0</v>
      </c>
      <c r="BR108" s="290">
        <f>'ARAT - Data Entry'!CU106</f>
        <v>0</v>
      </c>
      <c r="BS108" s="290">
        <f>'ARAT - Data Entry'!CY106</f>
        <v>0</v>
      </c>
      <c r="BT108" s="290">
        <f>'ARAT - Data Entry'!DA106</f>
        <v>0</v>
      </c>
      <c r="BU108" s="290">
        <f t="shared" si="33"/>
        <v>0</v>
      </c>
      <c r="BV108" s="288"/>
      <c r="BW108" s="290" t="str">
        <f>IF(ISBLANK('ARAT - Data Entry'!V106),"",'ARAT - Data Entry'!V106)</f>
        <v/>
      </c>
      <c r="BX108" s="290" t="str">
        <f>IF(ISBLANK('ARAT - Data Entry'!W106),"",'ARAT - Data Entry'!W106)</f>
        <v/>
      </c>
      <c r="BY108" s="290" t="str">
        <f>IF(ISBLANK('ARAT - Data Entry'!Y106),"",'ARAT - Data Entry'!Y106)</f>
        <v/>
      </c>
      <c r="BZ108" s="290" t="str">
        <f>IF(ISBLANK('ARAT - Data Entry'!Z106),"",'ARAT - Data Entry'!Z106)</f>
        <v/>
      </c>
      <c r="CA108" s="290" t="str">
        <f>IF(ISBLANK('ARAT - Data Entry'!AB106),"",'ARAT - Data Entry'!AB106)</f>
        <v/>
      </c>
      <c r="CB108" s="290" t="str">
        <f>IF(ISBLANK('ARAT - Data Entry'!AC106),"",'ARAT - Data Entry'!AC106)</f>
        <v/>
      </c>
      <c r="CC108" s="290" t="str">
        <f>IF(ISBLANK('ARAT - Data Entry'!AE106),"",'ARAT - Data Entry'!AE106)</f>
        <v/>
      </c>
      <c r="CD108" s="290" t="str">
        <f>IF(ISBLANK('ARAT - Data Entry'!AF106),"",'ARAT - Data Entry'!AF106)</f>
        <v/>
      </c>
      <c r="CE108" s="290" t="str">
        <f>IF(ISBLANK('ARAT - Data Entry'!AH106),"",'ARAT - Data Entry'!AH106)</f>
        <v/>
      </c>
      <c r="CF108" s="290" t="str">
        <f>IF(ISBLANK('ARAT - Data Entry'!AI106),"",'ARAT - Data Entry'!AI106)</f>
        <v/>
      </c>
      <c r="CG108" s="290" t="str">
        <f>IF(ISBLANK('ARAT - Data Entry'!AK106),"",'ARAT - Data Entry'!AK106)</f>
        <v/>
      </c>
      <c r="CH108" s="290" t="str">
        <f>IF(ISBLANK('ARAT - Data Entry'!AL106),"",'ARAT - Data Entry'!AL106)</f>
        <v/>
      </c>
      <c r="CI108" s="290" t="str">
        <f>IF(ISBLANK('ARAT - Data Entry'!AN106),"",'ARAT - Data Entry'!AN106)</f>
        <v/>
      </c>
      <c r="CJ108" s="290" t="str">
        <f>IF(ISBLANK('ARAT - Data Entry'!AO106),"",'ARAT - Data Entry'!AO106)</f>
        <v/>
      </c>
      <c r="CK108" s="290" t="str">
        <f>IF(ISBLANK('ARAT - Data Entry'!AQ106),"",'ARAT - Data Entry'!AQ106)</f>
        <v/>
      </c>
      <c r="CL108" s="290" t="str">
        <f>IF(ISBLANK('ARAT - Data Entry'!AR106),"",'ARAT - Data Entry'!AR106)</f>
        <v/>
      </c>
      <c r="CM108" s="290" t="str">
        <f>IF(ISBLANK('ARAT - Data Entry'!AT106),"",'ARAT - Data Entry'!AT106)</f>
        <v/>
      </c>
      <c r="CN108" s="290" t="str">
        <f>IF(ISBLANK('ARAT - Data Entry'!AU106),"",'ARAT - Data Entry'!AU106)</f>
        <v/>
      </c>
      <c r="CO108" s="290" t="str">
        <f>IF(ISBLANK('ARAT - Data Entry'!AW106),"",'ARAT - Data Entry'!AW106)</f>
        <v/>
      </c>
      <c r="CP108" s="290" t="str">
        <f>IF(ISBLANK('ARAT - Data Entry'!AX106),"",'ARAT - Data Entry'!AX106)</f>
        <v/>
      </c>
      <c r="CQ108" s="290" t="str">
        <f>IF(ISBLANK('ARAT - Data Entry'!AZ106),"",'ARAT - Data Entry'!AZ106)</f>
        <v/>
      </c>
      <c r="CR108" s="290" t="str">
        <f>IF(ISBLANK('ARAT - Data Entry'!BA106),"",'ARAT - Data Entry'!BA106)</f>
        <v/>
      </c>
      <c r="CS108" s="290" t="str">
        <f>IF(ISBLANK('ARAT - Data Entry'!BC106),"",'ARAT - Data Entry'!BC106)</f>
        <v/>
      </c>
      <c r="CT108" s="290" t="str">
        <f>IF(ISBLANK('ARAT - Data Entry'!BD106),"",'ARAT - Data Entry'!BD106)</f>
        <v/>
      </c>
      <c r="CU108" s="290" t="str">
        <f>IF(ISBLANK('ARAT - Data Entry'!BF106),"",'ARAT - Data Entry'!BF106)</f>
        <v/>
      </c>
      <c r="CV108" s="290" t="str">
        <f>IF(ISBLANK('ARAT - Data Entry'!BG106),"",'ARAT - Data Entry'!BG106)</f>
        <v/>
      </c>
      <c r="CW108" s="290" t="str">
        <f>IF(ISBLANK('ARAT - Data Entry'!BI106),"",'ARAT - Data Entry'!BI106)</f>
        <v/>
      </c>
      <c r="CX108" s="290" t="str">
        <f>IF(ISBLANK('ARAT - Data Entry'!BJ106),"",'ARAT - Data Entry'!BJ106)</f>
        <v/>
      </c>
      <c r="CY108" s="290" t="str">
        <f>IF(ISBLANK('ARAT - Data Entry'!BL106),"",'ARAT - Data Entry'!BL106)</f>
        <v/>
      </c>
      <c r="CZ108" s="290" t="str">
        <f>IF(ISBLANK('ARAT - Data Entry'!BM106),"",'ARAT - Data Entry'!BM106)</f>
        <v/>
      </c>
      <c r="DA108" s="290" t="str">
        <f>IF(ISBLANK('ARAT - Data Entry'!BO106),"",'ARAT - Data Entry'!BO106)</f>
        <v/>
      </c>
      <c r="DB108" s="290" t="str">
        <f>IF(ISBLANK('ARAT - Data Entry'!BP106),"",'ARAT - Data Entry'!BP106)</f>
        <v/>
      </c>
      <c r="DC108" s="290" t="str">
        <f>IF(ISBLANK('ARAT - Data Entry'!BR106),"",'ARAT - Data Entry'!BR106)</f>
        <v/>
      </c>
      <c r="DD108" s="290" t="str">
        <f>IF(ISBLANK('ARAT - Data Entry'!BS106),"",'ARAT - Data Entry'!BS106)</f>
        <v/>
      </c>
      <c r="DE108" s="290" t="str">
        <f>IF(ISBLANK('ARAT - Data Entry'!BU106),"",'ARAT - Data Entry'!BU106)</f>
        <v/>
      </c>
      <c r="DF108" s="290" t="str">
        <f>IF(ISBLANK('ARAT - Data Entry'!BV106),"",'ARAT - Data Entry'!BV106)</f>
        <v/>
      </c>
      <c r="DG108" s="290" t="str">
        <f>IF(ISBLANK('ARAT - Data Entry'!CZ106),"",'ARAT - Data Entry'!CZ106)</f>
        <v/>
      </c>
    </row>
    <row r="109" spans="1:111" x14ac:dyDescent="0.25">
      <c r="A109" s="312" t="str">
        <f>IF(ISBLANK('ARAT - Data Entry'!A107),"",'ARAT - Data Entry'!A107)</f>
        <v/>
      </c>
      <c r="B109" s="312" t="str">
        <f>IF(ISBLANK('ARAT - Data Entry'!C107),"",'ARAT - Data Entry'!C107)</f>
        <v/>
      </c>
      <c r="C109" s="312" t="str">
        <f>IF(ISBLANK('ARAT - Data Entry'!D107),"",'ARAT - Data Entry'!D107)</f>
        <v/>
      </c>
      <c r="D109" s="312" t="str">
        <f>IF(ISBLANK('ARAT - Data Entry'!E107),"",'ARAT - Data Entry'!E107)</f>
        <v/>
      </c>
      <c r="E109" s="312" t="str">
        <f>IF(ISBLANK('ARAT - Data Entry'!F107),"",'ARAT - Data Entry'!F107)</f>
        <v/>
      </c>
      <c r="F109" s="312" t="str">
        <f>IF(ISBLANK('ARAT - Data Entry'!G107),"",'ARAT - Data Entry'!G107)</f>
        <v/>
      </c>
      <c r="G109" s="312" t="str">
        <f>IF(ISBLANK('ARAT - Data Entry'!H107),"",'ARAT - Data Entry'!H107)</f>
        <v/>
      </c>
      <c r="H109" s="312" t="str">
        <f>IF(ISBLANK('ARAT - Data Entry'!I107),"",'ARAT - Data Entry'!I107)</f>
        <v/>
      </c>
      <c r="I109" s="312" t="str">
        <f>IF(ISBLANK('ARAT - Data Entry'!J107),"",'ARAT - Data Entry'!J107)</f>
        <v/>
      </c>
      <c r="J109" s="357" t="str">
        <f>IF(ISBLANK('ARAT - Data Entry'!K107),"",'ARAT - Data Entry'!K107)</f>
        <v/>
      </c>
      <c r="K109" s="312" t="str">
        <f>IF(ISBLANK('ARAT - Data Entry'!L107),"",'ARAT - Data Entry'!L107)</f>
        <v/>
      </c>
      <c r="L109" s="312" t="str">
        <f>IF(ISBLANK('ARAT - Data Entry'!M107),"",'ARAT - Data Entry'!M107)</f>
        <v/>
      </c>
      <c r="M109" s="312" t="str">
        <f>IF(ISBLANK('ARAT - Data Entry'!N107),"",'ARAT - Data Entry'!N107)</f>
        <v/>
      </c>
      <c r="N109" s="312" t="str">
        <f>IF(ISBLANK('ARAT - Data Entry'!R107),"",'ARAT - Data Entry'!R107)</f>
        <v/>
      </c>
      <c r="O109" s="312" t="str">
        <f>IF(ISBLANK('ARAT - Data Entry'!T107),"",'ARAT - Data Entry'!T107)</f>
        <v/>
      </c>
      <c r="P109" s="298"/>
      <c r="Q109" s="4" t="str">
        <f t="shared" si="26"/>
        <v>No Improved Water Point/System</v>
      </c>
      <c r="R109" s="4" t="str">
        <f t="shared" si="27"/>
        <v>No Improved Water Point/System</v>
      </c>
      <c r="S109" s="5" t="str">
        <f t="shared" si="28"/>
        <v>No Improved Water Point/System</v>
      </c>
      <c r="T109" s="4" t="str">
        <f t="shared" si="29"/>
        <v>New Construction Needed</v>
      </c>
      <c r="U109" s="15">
        <f t="shared" si="30"/>
        <v>0</v>
      </c>
      <c r="V109" s="284"/>
      <c r="W109" s="291" t="str">
        <f t="shared" si="34"/>
        <v>New Construction Needed</v>
      </c>
      <c r="X109" s="292" t="str">
        <f t="shared" si="31"/>
        <v xml:space="preserve"> </v>
      </c>
      <c r="Y109" s="292" t="str">
        <f t="shared" si="32"/>
        <v>Plan For Investment and Construction</v>
      </c>
      <c r="Z109" s="285"/>
      <c r="AA109" s="290" t="str">
        <f t="shared" si="35"/>
        <v xml:space="preserve"> </v>
      </c>
      <c r="AB109" s="290" t="str">
        <f t="shared" si="36"/>
        <v xml:space="preserve"> </v>
      </c>
      <c r="AC109" s="290" t="str">
        <f t="shared" si="37"/>
        <v xml:space="preserve"> </v>
      </c>
      <c r="AD109" s="290" t="str">
        <f t="shared" si="38"/>
        <v xml:space="preserve"> </v>
      </c>
      <c r="AE109" s="290" t="str">
        <f t="shared" si="39"/>
        <v xml:space="preserve"> </v>
      </c>
      <c r="AF109" s="290" t="str">
        <f>IF(CG109=1,'ARAT - Reference Sheet'!$C$11 -(A109-CH109)," ")</f>
        <v xml:space="preserve"> </v>
      </c>
      <c r="AG109" s="290" t="str">
        <f>IF(CI109=1,'ARAT - Reference Sheet'!$C$12-(A109-CJ109)," ")</f>
        <v xml:space="preserve"> </v>
      </c>
      <c r="AH109" s="290" t="str">
        <f>IF(CK109=1,'ARAT - Reference Sheet'!$C$13-(A109-CL109)," ")</f>
        <v xml:space="preserve"> </v>
      </c>
      <c r="AI109" s="290" t="str">
        <f>IF(CM109=1,'ARAT - Reference Sheet'!$C$14-(A109-CN109)," ")</f>
        <v xml:space="preserve"> </v>
      </c>
      <c r="AJ109" s="290" t="str">
        <f>IF(CO109=1,'ARAT - Reference Sheet'!$C$15-(A109-CP109)," ")</f>
        <v xml:space="preserve"> </v>
      </c>
      <c r="AK109" s="290" t="str">
        <f>IF(CQ109=1,'ARAT - Reference Sheet'!$C$16-(A109-CR109)," ")</f>
        <v xml:space="preserve"> </v>
      </c>
      <c r="AL109" s="290" t="str">
        <f>IF(CS109=1,'ARAT - Reference Sheet'!$C$17-(A109-CT109)," ")</f>
        <v xml:space="preserve"> </v>
      </c>
      <c r="AM109" s="290" t="str">
        <f>IF(CU109=1,'ARAT - Reference Sheet'!$C$18-(A109-CV109)," ")</f>
        <v xml:space="preserve"> </v>
      </c>
      <c r="AN109" s="290" t="str">
        <f>IF(CW109=1,'ARAT - Reference Sheet'!$C$19-(A109-CX109)," ")</f>
        <v xml:space="preserve"> </v>
      </c>
      <c r="AO109" s="290" t="str">
        <f>IF(CY109=1,'ARAT - Reference Sheet'!$C$20-(A109-CZ109)," ")</f>
        <v xml:space="preserve"> </v>
      </c>
      <c r="AP109" s="290" t="str">
        <f>IF(DA109=1,'ARAT - Reference Sheet'!$C$21-(A109-DB109)," ")</f>
        <v xml:space="preserve"> </v>
      </c>
      <c r="AQ109" s="290" t="str">
        <f>IF(DC109=1,'ARAT - Reference Sheet'!$C$22-(A109-DD109)," ")</f>
        <v xml:space="preserve"> </v>
      </c>
      <c r="AR109" s="290" t="str">
        <f>IF(DE109=1,'ARAT - Reference Sheet'!$C$23-(A109-DF109)," ")</f>
        <v xml:space="preserve"> </v>
      </c>
      <c r="AS109" s="288"/>
      <c r="AT109" s="313" t="str">
        <f>IF(ISBLANK('ARAT - Data Entry'!X107),"",'ARAT - Data Entry'!X107)</f>
        <v/>
      </c>
      <c r="AU109" s="313" t="str">
        <f>IF(ISBLANK('ARAT - Data Entry'!AA107),"",'ARAT - Data Entry'!AA107)</f>
        <v/>
      </c>
      <c r="AV109" s="313" t="str">
        <f>IF(ISBLANK('ARAT - Data Entry'!AD107),"",'ARAT - Data Entry'!AD107)</f>
        <v/>
      </c>
      <c r="AW109" s="313" t="str">
        <f>IF(ISBLANK('ARAT - Data Entry'!AG107),"",'ARAT - Data Entry'!AG107)</f>
        <v/>
      </c>
      <c r="AX109" s="313" t="str">
        <f>IF(ISBLANK('ARAT - Data Entry'!AJ107),"",'ARAT - Data Entry'!AJ107)</f>
        <v/>
      </c>
      <c r="AY109" s="313" t="str">
        <f>IF(ISBLANK('ARAT - Data Entry'!AM107),"",'ARAT - Data Entry'!AM107)</f>
        <v/>
      </c>
      <c r="AZ109" s="313" t="str">
        <f>IF(ISBLANK('ARAT - Data Entry'!AP107),"",'ARAT - Data Entry'!AP107)</f>
        <v/>
      </c>
      <c r="BA109" s="313" t="str">
        <f>IF(ISBLANK('ARAT - Data Entry'!AS107),"",'ARAT - Data Entry'!AS107)</f>
        <v/>
      </c>
      <c r="BB109" s="313" t="str">
        <f>IF(ISBLANK('ARAT - Data Entry'!AV107),"",'ARAT - Data Entry'!AV107)</f>
        <v/>
      </c>
      <c r="BC109" s="313" t="str">
        <f>IF(ISBLANK('ARAT - Data Entry'!AY107),"",'ARAT - Data Entry'!AY107)</f>
        <v/>
      </c>
      <c r="BD109" s="313" t="str">
        <f>IF(ISBLANK('ARAT - Data Entry'!BB107),"",'ARAT - Data Entry'!BB107)</f>
        <v/>
      </c>
      <c r="BE109" s="313" t="str">
        <f>IF(ISBLANK('ARAT - Data Entry'!BE107),"",'ARAT - Data Entry'!BE107)</f>
        <v/>
      </c>
      <c r="BF109" s="313" t="str">
        <f>IF(ISBLANK('ARAT - Data Entry'!BF107),"",'ARAT - Data Entry'!BF107)</f>
        <v/>
      </c>
      <c r="BG109" s="313" t="str">
        <f>IF(ISBLANK('ARAT - Data Entry'!BK107),"",'ARAT - Data Entry'!BK107)</f>
        <v/>
      </c>
      <c r="BH109" s="313" t="str">
        <f>IF(ISBLANK('ARAT - Data Entry'!BL107),"",'ARAT - Data Entry'!BL107)</f>
        <v/>
      </c>
      <c r="BI109" s="313" t="str">
        <f>IF(ISBLANK('ARAT - Data Entry'!BQ107),"",'ARAT - Data Entry'!BQ107)</f>
        <v/>
      </c>
      <c r="BJ109" s="313" t="str">
        <f>IF(ISBLANK('ARAT - Data Entry'!BR107),"",'ARAT - Data Entry'!BR107)</f>
        <v/>
      </c>
      <c r="BK109" s="313" t="str">
        <f>IF(ISBLANK('ARAT - Data Entry'!BW107),"",'ARAT - Data Entry'!BW107)</f>
        <v/>
      </c>
      <c r="BL109" s="313" t="str">
        <f>IF(ISBLANK('ARAT - Data Entry'!DB107),"",'ARAT - Data Entry'!DB107)</f>
        <v/>
      </c>
      <c r="BM109" s="296"/>
      <c r="BN109" s="290">
        <f>'ARAT - Data Entry'!P107</f>
        <v>0</v>
      </c>
      <c r="BO109" s="290">
        <f>'ARAT - Data Entry'!Q107</f>
        <v>0</v>
      </c>
      <c r="BP109" s="290">
        <f>'ARAT - Data Entry'!S107</f>
        <v>0</v>
      </c>
      <c r="BQ109" s="290">
        <f>'ARAT - Data Entry'!CG107</f>
        <v>0</v>
      </c>
      <c r="BR109" s="290">
        <f>'ARAT - Data Entry'!CU107</f>
        <v>0</v>
      </c>
      <c r="BS109" s="290">
        <f>'ARAT - Data Entry'!CY107</f>
        <v>0</v>
      </c>
      <c r="BT109" s="290">
        <f>'ARAT - Data Entry'!DA107</f>
        <v>0</v>
      </c>
      <c r="BU109" s="290">
        <f t="shared" si="33"/>
        <v>0</v>
      </c>
      <c r="BV109" s="288"/>
      <c r="BW109" s="290" t="str">
        <f>IF(ISBLANK('ARAT - Data Entry'!V107),"",'ARAT - Data Entry'!V107)</f>
        <v/>
      </c>
      <c r="BX109" s="290" t="str">
        <f>IF(ISBLANK('ARAT - Data Entry'!W107),"",'ARAT - Data Entry'!W107)</f>
        <v/>
      </c>
      <c r="BY109" s="290" t="str">
        <f>IF(ISBLANK('ARAT - Data Entry'!Y107),"",'ARAT - Data Entry'!Y107)</f>
        <v/>
      </c>
      <c r="BZ109" s="290" t="str">
        <f>IF(ISBLANK('ARAT - Data Entry'!Z107),"",'ARAT - Data Entry'!Z107)</f>
        <v/>
      </c>
      <c r="CA109" s="290" t="str">
        <f>IF(ISBLANK('ARAT - Data Entry'!AB107),"",'ARAT - Data Entry'!AB107)</f>
        <v/>
      </c>
      <c r="CB109" s="290" t="str">
        <f>IF(ISBLANK('ARAT - Data Entry'!AC107),"",'ARAT - Data Entry'!AC107)</f>
        <v/>
      </c>
      <c r="CC109" s="290" t="str">
        <f>IF(ISBLANK('ARAT - Data Entry'!AE107),"",'ARAT - Data Entry'!AE107)</f>
        <v/>
      </c>
      <c r="CD109" s="290" t="str">
        <f>IF(ISBLANK('ARAT - Data Entry'!AF107),"",'ARAT - Data Entry'!AF107)</f>
        <v/>
      </c>
      <c r="CE109" s="290" t="str">
        <f>IF(ISBLANK('ARAT - Data Entry'!AH107),"",'ARAT - Data Entry'!AH107)</f>
        <v/>
      </c>
      <c r="CF109" s="290" t="str">
        <f>IF(ISBLANK('ARAT - Data Entry'!AI107),"",'ARAT - Data Entry'!AI107)</f>
        <v/>
      </c>
      <c r="CG109" s="290" t="str">
        <f>IF(ISBLANK('ARAT - Data Entry'!AK107),"",'ARAT - Data Entry'!AK107)</f>
        <v/>
      </c>
      <c r="CH109" s="290" t="str">
        <f>IF(ISBLANK('ARAT - Data Entry'!AL107),"",'ARAT - Data Entry'!AL107)</f>
        <v/>
      </c>
      <c r="CI109" s="290" t="str">
        <f>IF(ISBLANK('ARAT - Data Entry'!AN107),"",'ARAT - Data Entry'!AN107)</f>
        <v/>
      </c>
      <c r="CJ109" s="290" t="str">
        <f>IF(ISBLANK('ARAT - Data Entry'!AO107),"",'ARAT - Data Entry'!AO107)</f>
        <v/>
      </c>
      <c r="CK109" s="290" t="str">
        <f>IF(ISBLANK('ARAT - Data Entry'!AQ107),"",'ARAT - Data Entry'!AQ107)</f>
        <v/>
      </c>
      <c r="CL109" s="290" t="str">
        <f>IF(ISBLANK('ARAT - Data Entry'!AR107),"",'ARAT - Data Entry'!AR107)</f>
        <v/>
      </c>
      <c r="CM109" s="290" t="str">
        <f>IF(ISBLANK('ARAT - Data Entry'!AT107),"",'ARAT - Data Entry'!AT107)</f>
        <v/>
      </c>
      <c r="CN109" s="290" t="str">
        <f>IF(ISBLANK('ARAT - Data Entry'!AU107),"",'ARAT - Data Entry'!AU107)</f>
        <v/>
      </c>
      <c r="CO109" s="290" t="str">
        <f>IF(ISBLANK('ARAT - Data Entry'!AW107),"",'ARAT - Data Entry'!AW107)</f>
        <v/>
      </c>
      <c r="CP109" s="290" t="str">
        <f>IF(ISBLANK('ARAT - Data Entry'!AX107),"",'ARAT - Data Entry'!AX107)</f>
        <v/>
      </c>
      <c r="CQ109" s="290" t="str">
        <f>IF(ISBLANK('ARAT - Data Entry'!AZ107),"",'ARAT - Data Entry'!AZ107)</f>
        <v/>
      </c>
      <c r="CR109" s="290" t="str">
        <f>IF(ISBLANK('ARAT - Data Entry'!BA107),"",'ARAT - Data Entry'!BA107)</f>
        <v/>
      </c>
      <c r="CS109" s="290" t="str">
        <f>IF(ISBLANK('ARAT - Data Entry'!BC107),"",'ARAT - Data Entry'!BC107)</f>
        <v/>
      </c>
      <c r="CT109" s="290" t="str">
        <f>IF(ISBLANK('ARAT - Data Entry'!BD107),"",'ARAT - Data Entry'!BD107)</f>
        <v/>
      </c>
      <c r="CU109" s="290" t="str">
        <f>IF(ISBLANK('ARAT - Data Entry'!BF107),"",'ARAT - Data Entry'!BF107)</f>
        <v/>
      </c>
      <c r="CV109" s="290" t="str">
        <f>IF(ISBLANK('ARAT - Data Entry'!BG107),"",'ARAT - Data Entry'!BG107)</f>
        <v/>
      </c>
      <c r="CW109" s="290" t="str">
        <f>IF(ISBLANK('ARAT - Data Entry'!BI107),"",'ARAT - Data Entry'!BI107)</f>
        <v/>
      </c>
      <c r="CX109" s="290" t="str">
        <f>IF(ISBLANK('ARAT - Data Entry'!BJ107),"",'ARAT - Data Entry'!BJ107)</f>
        <v/>
      </c>
      <c r="CY109" s="290" t="str">
        <f>IF(ISBLANK('ARAT - Data Entry'!BL107),"",'ARAT - Data Entry'!BL107)</f>
        <v/>
      </c>
      <c r="CZ109" s="290" t="str">
        <f>IF(ISBLANK('ARAT - Data Entry'!BM107),"",'ARAT - Data Entry'!BM107)</f>
        <v/>
      </c>
      <c r="DA109" s="290" t="str">
        <f>IF(ISBLANK('ARAT - Data Entry'!BO107),"",'ARAT - Data Entry'!BO107)</f>
        <v/>
      </c>
      <c r="DB109" s="290" t="str">
        <f>IF(ISBLANK('ARAT - Data Entry'!BP107),"",'ARAT - Data Entry'!BP107)</f>
        <v/>
      </c>
      <c r="DC109" s="290" t="str">
        <f>IF(ISBLANK('ARAT - Data Entry'!BR107),"",'ARAT - Data Entry'!BR107)</f>
        <v/>
      </c>
      <c r="DD109" s="290" t="str">
        <f>IF(ISBLANK('ARAT - Data Entry'!BS107),"",'ARAT - Data Entry'!BS107)</f>
        <v/>
      </c>
      <c r="DE109" s="290" t="str">
        <f>IF(ISBLANK('ARAT - Data Entry'!BU107),"",'ARAT - Data Entry'!BU107)</f>
        <v/>
      </c>
      <c r="DF109" s="290" t="str">
        <f>IF(ISBLANK('ARAT - Data Entry'!BV107),"",'ARAT - Data Entry'!BV107)</f>
        <v/>
      </c>
      <c r="DG109" s="290" t="str">
        <f>IF(ISBLANK('ARAT - Data Entry'!CZ107),"",'ARAT - Data Entry'!CZ107)</f>
        <v/>
      </c>
    </row>
    <row r="110" spans="1:111" x14ac:dyDescent="0.25">
      <c r="A110" s="312" t="str">
        <f>IF(ISBLANK('ARAT - Data Entry'!A108),"",'ARAT - Data Entry'!A108)</f>
        <v/>
      </c>
      <c r="B110" s="312" t="str">
        <f>IF(ISBLANK('ARAT - Data Entry'!C108),"",'ARAT - Data Entry'!C108)</f>
        <v/>
      </c>
      <c r="C110" s="312" t="str">
        <f>IF(ISBLANK('ARAT - Data Entry'!D108),"",'ARAT - Data Entry'!D108)</f>
        <v/>
      </c>
      <c r="D110" s="312" t="str">
        <f>IF(ISBLANK('ARAT - Data Entry'!E108),"",'ARAT - Data Entry'!E108)</f>
        <v/>
      </c>
      <c r="E110" s="312" t="str">
        <f>IF(ISBLANK('ARAT - Data Entry'!F108),"",'ARAT - Data Entry'!F108)</f>
        <v/>
      </c>
      <c r="F110" s="312" t="str">
        <f>IF(ISBLANK('ARAT - Data Entry'!G108),"",'ARAT - Data Entry'!G108)</f>
        <v/>
      </c>
      <c r="G110" s="312" t="str">
        <f>IF(ISBLANK('ARAT - Data Entry'!H108),"",'ARAT - Data Entry'!H108)</f>
        <v/>
      </c>
      <c r="H110" s="312" t="str">
        <f>IF(ISBLANK('ARAT - Data Entry'!I108),"",'ARAT - Data Entry'!I108)</f>
        <v/>
      </c>
      <c r="I110" s="312" t="str">
        <f>IF(ISBLANK('ARAT - Data Entry'!J108),"",'ARAT - Data Entry'!J108)</f>
        <v/>
      </c>
      <c r="J110" s="357" t="str">
        <f>IF(ISBLANK('ARAT - Data Entry'!K108),"",'ARAT - Data Entry'!K108)</f>
        <v/>
      </c>
      <c r="K110" s="312" t="str">
        <f>IF(ISBLANK('ARAT - Data Entry'!L108),"",'ARAT - Data Entry'!L108)</f>
        <v/>
      </c>
      <c r="L110" s="312" t="str">
        <f>IF(ISBLANK('ARAT - Data Entry'!M108),"",'ARAT - Data Entry'!M108)</f>
        <v/>
      </c>
      <c r="M110" s="312" t="str">
        <f>IF(ISBLANK('ARAT - Data Entry'!N108),"",'ARAT - Data Entry'!N108)</f>
        <v/>
      </c>
      <c r="N110" s="312" t="str">
        <f>IF(ISBLANK('ARAT - Data Entry'!R108),"",'ARAT - Data Entry'!R108)</f>
        <v/>
      </c>
      <c r="O110" s="312" t="str">
        <f>IF(ISBLANK('ARAT - Data Entry'!T108),"",'ARAT - Data Entry'!T108)</f>
        <v/>
      </c>
      <c r="P110" s="298"/>
      <c r="Q110" s="4" t="str">
        <f t="shared" si="26"/>
        <v>No Improved Water Point/System</v>
      </c>
      <c r="R110" s="4" t="str">
        <f t="shared" si="27"/>
        <v>No Improved Water Point/System</v>
      </c>
      <c r="S110" s="5" t="str">
        <f t="shared" si="28"/>
        <v>No Improved Water Point/System</v>
      </c>
      <c r="T110" s="4" t="str">
        <f t="shared" si="29"/>
        <v>New Construction Needed</v>
      </c>
      <c r="U110" s="15">
        <f t="shared" si="30"/>
        <v>0</v>
      </c>
      <c r="V110" s="284"/>
      <c r="W110" s="291" t="str">
        <f t="shared" si="34"/>
        <v>New Construction Needed</v>
      </c>
      <c r="X110" s="292" t="str">
        <f t="shared" si="31"/>
        <v xml:space="preserve"> </v>
      </c>
      <c r="Y110" s="292" t="str">
        <f t="shared" si="32"/>
        <v>Plan For Investment and Construction</v>
      </c>
      <c r="Z110" s="285"/>
      <c r="AA110" s="290" t="str">
        <f t="shared" si="35"/>
        <v xml:space="preserve"> </v>
      </c>
      <c r="AB110" s="290" t="str">
        <f t="shared" si="36"/>
        <v xml:space="preserve"> </v>
      </c>
      <c r="AC110" s="290" t="str">
        <f t="shared" si="37"/>
        <v xml:space="preserve"> </v>
      </c>
      <c r="AD110" s="290" t="str">
        <f t="shared" si="38"/>
        <v xml:space="preserve"> </v>
      </c>
      <c r="AE110" s="290" t="str">
        <f t="shared" si="39"/>
        <v xml:space="preserve"> </v>
      </c>
      <c r="AF110" s="290" t="str">
        <f>IF(CG110=1,'ARAT - Reference Sheet'!$C$11 -(A110-CH110)," ")</f>
        <v xml:space="preserve"> </v>
      </c>
      <c r="AG110" s="290" t="str">
        <f>IF(CI110=1,'ARAT - Reference Sheet'!$C$12-(A110-CJ110)," ")</f>
        <v xml:space="preserve"> </v>
      </c>
      <c r="AH110" s="290" t="str">
        <f>IF(CK110=1,'ARAT - Reference Sheet'!$C$13-(A110-CL110)," ")</f>
        <v xml:space="preserve"> </v>
      </c>
      <c r="AI110" s="290" t="str">
        <f>IF(CM110=1,'ARAT - Reference Sheet'!$C$14-(A110-CN110)," ")</f>
        <v xml:space="preserve"> </v>
      </c>
      <c r="AJ110" s="290" t="str">
        <f>IF(CO110=1,'ARAT - Reference Sheet'!$C$15-(A110-CP110)," ")</f>
        <v xml:space="preserve"> </v>
      </c>
      <c r="AK110" s="290" t="str">
        <f>IF(CQ110=1,'ARAT - Reference Sheet'!$C$16-(A110-CR110)," ")</f>
        <v xml:space="preserve"> </v>
      </c>
      <c r="AL110" s="290" t="str">
        <f>IF(CS110=1,'ARAT - Reference Sheet'!$C$17-(A110-CT110)," ")</f>
        <v xml:space="preserve"> </v>
      </c>
      <c r="AM110" s="290" t="str">
        <f>IF(CU110=1,'ARAT - Reference Sheet'!$C$18-(A110-CV110)," ")</f>
        <v xml:space="preserve"> </v>
      </c>
      <c r="AN110" s="290" t="str">
        <f>IF(CW110=1,'ARAT - Reference Sheet'!$C$19-(A110-CX110)," ")</f>
        <v xml:space="preserve"> </v>
      </c>
      <c r="AO110" s="290" t="str">
        <f>IF(CY110=1,'ARAT - Reference Sheet'!$C$20-(A110-CZ110)," ")</f>
        <v xml:space="preserve"> </v>
      </c>
      <c r="AP110" s="290" t="str">
        <f>IF(DA110=1,'ARAT - Reference Sheet'!$C$21-(A110-DB110)," ")</f>
        <v xml:space="preserve"> </v>
      </c>
      <c r="AQ110" s="290" t="str">
        <f>IF(DC110=1,'ARAT - Reference Sheet'!$C$22-(A110-DD110)," ")</f>
        <v xml:space="preserve"> </v>
      </c>
      <c r="AR110" s="290" t="str">
        <f>IF(DE110=1,'ARAT - Reference Sheet'!$C$23-(A110-DF110)," ")</f>
        <v xml:space="preserve"> </v>
      </c>
      <c r="AS110" s="288"/>
      <c r="AT110" s="313" t="str">
        <f>IF(ISBLANK('ARAT - Data Entry'!X108),"",'ARAT - Data Entry'!X108)</f>
        <v/>
      </c>
      <c r="AU110" s="313" t="str">
        <f>IF(ISBLANK('ARAT - Data Entry'!AA108),"",'ARAT - Data Entry'!AA108)</f>
        <v/>
      </c>
      <c r="AV110" s="313" t="str">
        <f>IF(ISBLANK('ARAT - Data Entry'!AD108),"",'ARAT - Data Entry'!AD108)</f>
        <v/>
      </c>
      <c r="AW110" s="313" t="str">
        <f>IF(ISBLANK('ARAT - Data Entry'!AG108),"",'ARAT - Data Entry'!AG108)</f>
        <v/>
      </c>
      <c r="AX110" s="313" t="str">
        <f>IF(ISBLANK('ARAT - Data Entry'!AJ108),"",'ARAT - Data Entry'!AJ108)</f>
        <v/>
      </c>
      <c r="AY110" s="313" t="str">
        <f>IF(ISBLANK('ARAT - Data Entry'!AM108),"",'ARAT - Data Entry'!AM108)</f>
        <v/>
      </c>
      <c r="AZ110" s="313" t="str">
        <f>IF(ISBLANK('ARAT - Data Entry'!AP108),"",'ARAT - Data Entry'!AP108)</f>
        <v/>
      </c>
      <c r="BA110" s="313" t="str">
        <f>IF(ISBLANK('ARAT - Data Entry'!AS108),"",'ARAT - Data Entry'!AS108)</f>
        <v/>
      </c>
      <c r="BB110" s="313" t="str">
        <f>IF(ISBLANK('ARAT - Data Entry'!AV108),"",'ARAT - Data Entry'!AV108)</f>
        <v/>
      </c>
      <c r="BC110" s="313" t="str">
        <f>IF(ISBLANK('ARAT - Data Entry'!AY108),"",'ARAT - Data Entry'!AY108)</f>
        <v/>
      </c>
      <c r="BD110" s="313" t="str">
        <f>IF(ISBLANK('ARAT - Data Entry'!BB108),"",'ARAT - Data Entry'!BB108)</f>
        <v/>
      </c>
      <c r="BE110" s="313" t="str">
        <f>IF(ISBLANK('ARAT - Data Entry'!BE108),"",'ARAT - Data Entry'!BE108)</f>
        <v/>
      </c>
      <c r="BF110" s="313" t="str">
        <f>IF(ISBLANK('ARAT - Data Entry'!BF108),"",'ARAT - Data Entry'!BF108)</f>
        <v/>
      </c>
      <c r="BG110" s="313" t="str">
        <f>IF(ISBLANK('ARAT - Data Entry'!BK108),"",'ARAT - Data Entry'!BK108)</f>
        <v/>
      </c>
      <c r="BH110" s="313" t="str">
        <f>IF(ISBLANK('ARAT - Data Entry'!BL108),"",'ARAT - Data Entry'!BL108)</f>
        <v/>
      </c>
      <c r="BI110" s="313" t="str">
        <f>IF(ISBLANK('ARAT - Data Entry'!BQ108),"",'ARAT - Data Entry'!BQ108)</f>
        <v/>
      </c>
      <c r="BJ110" s="313" t="str">
        <f>IF(ISBLANK('ARAT - Data Entry'!BR108),"",'ARAT - Data Entry'!BR108)</f>
        <v/>
      </c>
      <c r="BK110" s="313" t="str">
        <f>IF(ISBLANK('ARAT - Data Entry'!BW108),"",'ARAT - Data Entry'!BW108)</f>
        <v/>
      </c>
      <c r="BL110" s="313" t="str">
        <f>IF(ISBLANK('ARAT - Data Entry'!DB108),"",'ARAT - Data Entry'!DB108)</f>
        <v/>
      </c>
      <c r="BM110" s="296"/>
      <c r="BN110" s="290">
        <f>'ARAT - Data Entry'!P108</f>
        <v>0</v>
      </c>
      <c r="BO110" s="290">
        <f>'ARAT - Data Entry'!Q108</f>
        <v>0</v>
      </c>
      <c r="BP110" s="290">
        <f>'ARAT - Data Entry'!S108</f>
        <v>0</v>
      </c>
      <c r="BQ110" s="290">
        <f>'ARAT - Data Entry'!CG108</f>
        <v>0</v>
      </c>
      <c r="BR110" s="290">
        <f>'ARAT - Data Entry'!CU108</f>
        <v>0</v>
      </c>
      <c r="BS110" s="290">
        <f>'ARAT - Data Entry'!CY108</f>
        <v>0</v>
      </c>
      <c r="BT110" s="290">
        <f>'ARAT - Data Entry'!DA108</f>
        <v>0</v>
      </c>
      <c r="BU110" s="290">
        <f t="shared" si="33"/>
        <v>0</v>
      </c>
      <c r="BV110" s="288"/>
      <c r="BW110" s="290" t="str">
        <f>IF(ISBLANK('ARAT - Data Entry'!V108),"",'ARAT - Data Entry'!V108)</f>
        <v/>
      </c>
      <c r="BX110" s="290" t="str">
        <f>IF(ISBLANK('ARAT - Data Entry'!W108),"",'ARAT - Data Entry'!W108)</f>
        <v/>
      </c>
      <c r="BY110" s="290" t="str">
        <f>IF(ISBLANK('ARAT - Data Entry'!Y108),"",'ARAT - Data Entry'!Y108)</f>
        <v/>
      </c>
      <c r="BZ110" s="290" t="str">
        <f>IF(ISBLANK('ARAT - Data Entry'!Z108),"",'ARAT - Data Entry'!Z108)</f>
        <v/>
      </c>
      <c r="CA110" s="290" t="str">
        <f>IF(ISBLANK('ARAT - Data Entry'!AB108),"",'ARAT - Data Entry'!AB108)</f>
        <v/>
      </c>
      <c r="CB110" s="290" t="str">
        <f>IF(ISBLANK('ARAT - Data Entry'!AC108),"",'ARAT - Data Entry'!AC108)</f>
        <v/>
      </c>
      <c r="CC110" s="290" t="str">
        <f>IF(ISBLANK('ARAT - Data Entry'!AE108),"",'ARAT - Data Entry'!AE108)</f>
        <v/>
      </c>
      <c r="CD110" s="290" t="str">
        <f>IF(ISBLANK('ARAT - Data Entry'!AF108),"",'ARAT - Data Entry'!AF108)</f>
        <v/>
      </c>
      <c r="CE110" s="290" t="str">
        <f>IF(ISBLANK('ARAT - Data Entry'!AH108),"",'ARAT - Data Entry'!AH108)</f>
        <v/>
      </c>
      <c r="CF110" s="290" t="str">
        <f>IF(ISBLANK('ARAT - Data Entry'!AI108),"",'ARAT - Data Entry'!AI108)</f>
        <v/>
      </c>
      <c r="CG110" s="290" t="str">
        <f>IF(ISBLANK('ARAT - Data Entry'!AK108),"",'ARAT - Data Entry'!AK108)</f>
        <v/>
      </c>
      <c r="CH110" s="290" t="str">
        <f>IF(ISBLANK('ARAT - Data Entry'!AL108),"",'ARAT - Data Entry'!AL108)</f>
        <v/>
      </c>
      <c r="CI110" s="290" t="str">
        <f>IF(ISBLANK('ARAT - Data Entry'!AN108),"",'ARAT - Data Entry'!AN108)</f>
        <v/>
      </c>
      <c r="CJ110" s="290" t="str">
        <f>IF(ISBLANK('ARAT - Data Entry'!AO108),"",'ARAT - Data Entry'!AO108)</f>
        <v/>
      </c>
      <c r="CK110" s="290" t="str">
        <f>IF(ISBLANK('ARAT - Data Entry'!AQ108),"",'ARAT - Data Entry'!AQ108)</f>
        <v/>
      </c>
      <c r="CL110" s="290" t="str">
        <f>IF(ISBLANK('ARAT - Data Entry'!AR108),"",'ARAT - Data Entry'!AR108)</f>
        <v/>
      </c>
      <c r="CM110" s="290" t="str">
        <f>IF(ISBLANK('ARAT - Data Entry'!AT108),"",'ARAT - Data Entry'!AT108)</f>
        <v/>
      </c>
      <c r="CN110" s="290" t="str">
        <f>IF(ISBLANK('ARAT - Data Entry'!AU108),"",'ARAT - Data Entry'!AU108)</f>
        <v/>
      </c>
      <c r="CO110" s="290" t="str">
        <f>IF(ISBLANK('ARAT - Data Entry'!AW108),"",'ARAT - Data Entry'!AW108)</f>
        <v/>
      </c>
      <c r="CP110" s="290" t="str">
        <f>IF(ISBLANK('ARAT - Data Entry'!AX108),"",'ARAT - Data Entry'!AX108)</f>
        <v/>
      </c>
      <c r="CQ110" s="290" t="str">
        <f>IF(ISBLANK('ARAT - Data Entry'!AZ108),"",'ARAT - Data Entry'!AZ108)</f>
        <v/>
      </c>
      <c r="CR110" s="290" t="str">
        <f>IF(ISBLANK('ARAT - Data Entry'!BA108),"",'ARAT - Data Entry'!BA108)</f>
        <v/>
      </c>
      <c r="CS110" s="290" t="str">
        <f>IF(ISBLANK('ARAT - Data Entry'!BC108),"",'ARAT - Data Entry'!BC108)</f>
        <v/>
      </c>
      <c r="CT110" s="290" t="str">
        <f>IF(ISBLANK('ARAT - Data Entry'!BD108),"",'ARAT - Data Entry'!BD108)</f>
        <v/>
      </c>
      <c r="CU110" s="290" t="str">
        <f>IF(ISBLANK('ARAT - Data Entry'!BF108),"",'ARAT - Data Entry'!BF108)</f>
        <v/>
      </c>
      <c r="CV110" s="290" t="str">
        <f>IF(ISBLANK('ARAT - Data Entry'!BG108),"",'ARAT - Data Entry'!BG108)</f>
        <v/>
      </c>
      <c r="CW110" s="290" t="str">
        <f>IF(ISBLANK('ARAT - Data Entry'!BI108),"",'ARAT - Data Entry'!BI108)</f>
        <v/>
      </c>
      <c r="CX110" s="290" t="str">
        <f>IF(ISBLANK('ARAT - Data Entry'!BJ108),"",'ARAT - Data Entry'!BJ108)</f>
        <v/>
      </c>
      <c r="CY110" s="290" t="str">
        <f>IF(ISBLANK('ARAT - Data Entry'!BL108),"",'ARAT - Data Entry'!BL108)</f>
        <v/>
      </c>
      <c r="CZ110" s="290" t="str">
        <f>IF(ISBLANK('ARAT - Data Entry'!BM108),"",'ARAT - Data Entry'!BM108)</f>
        <v/>
      </c>
      <c r="DA110" s="290" t="str">
        <f>IF(ISBLANK('ARAT - Data Entry'!BO108),"",'ARAT - Data Entry'!BO108)</f>
        <v/>
      </c>
      <c r="DB110" s="290" t="str">
        <f>IF(ISBLANK('ARAT - Data Entry'!BP108),"",'ARAT - Data Entry'!BP108)</f>
        <v/>
      </c>
      <c r="DC110" s="290" t="str">
        <f>IF(ISBLANK('ARAT - Data Entry'!BR108),"",'ARAT - Data Entry'!BR108)</f>
        <v/>
      </c>
      <c r="DD110" s="290" t="str">
        <f>IF(ISBLANK('ARAT - Data Entry'!BS108),"",'ARAT - Data Entry'!BS108)</f>
        <v/>
      </c>
      <c r="DE110" s="290" t="str">
        <f>IF(ISBLANK('ARAT - Data Entry'!BU108),"",'ARAT - Data Entry'!BU108)</f>
        <v/>
      </c>
      <c r="DF110" s="290" t="str">
        <f>IF(ISBLANK('ARAT - Data Entry'!BV108),"",'ARAT - Data Entry'!BV108)</f>
        <v/>
      </c>
      <c r="DG110" s="290" t="str">
        <f>IF(ISBLANK('ARAT - Data Entry'!CZ108),"",'ARAT - Data Entry'!CZ108)</f>
        <v/>
      </c>
    </row>
    <row r="111" spans="1:111" x14ac:dyDescent="0.25">
      <c r="A111" s="312" t="str">
        <f>IF(ISBLANK('ARAT - Data Entry'!A109),"",'ARAT - Data Entry'!A109)</f>
        <v/>
      </c>
      <c r="B111" s="312" t="str">
        <f>IF(ISBLANK('ARAT - Data Entry'!C109),"",'ARAT - Data Entry'!C109)</f>
        <v/>
      </c>
      <c r="C111" s="312" t="str">
        <f>IF(ISBLANK('ARAT - Data Entry'!D109),"",'ARAT - Data Entry'!D109)</f>
        <v/>
      </c>
      <c r="D111" s="312" t="str">
        <f>IF(ISBLANK('ARAT - Data Entry'!E109),"",'ARAT - Data Entry'!E109)</f>
        <v/>
      </c>
      <c r="E111" s="312" t="str">
        <f>IF(ISBLANK('ARAT - Data Entry'!F109),"",'ARAT - Data Entry'!F109)</f>
        <v/>
      </c>
      <c r="F111" s="312" t="str">
        <f>IF(ISBLANK('ARAT - Data Entry'!G109),"",'ARAT - Data Entry'!G109)</f>
        <v/>
      </c>
      <c r="G111" s="312" t="str">
        <f>IF(ISBLANK('ARAT - Data Entry'!H109),"",'ARAT - Data Entry'!H109)</f>
        <v/>
      </c>
      <c r="H111" s="312" t="str">
        <f>IF(ISBLANK('ARAT - Data Entry'!I109),"",'ARAT - Data Entry'!I109)</f>
        <v/>
      </c>
      <c r="I111" s="312" t="str">
        <f>IF(ISBLANK('ARAT - Data Entry'!J109),"",'ARAT - Data Entry'!J109)</f>
        <v/>
      </c>
      <c r="J111" s="357" t="str">
        <f>IF(ISBLANK('ARAT - Data Entry'!K109),"",'ARAT - Data Entry'!K109)</f>
        <v/>
      </c>
      <c r="K111" s="312" t="str">
        <f>IF(ISBLANK('ARAT - Data Entry'!L109),"",'ARAT - Data Entry'!L109)</f>
        <v/>
      </c>
      <c r="L111" s="312" t="str">
        <f>IF(ISBLANK('ARAT - Data Entry'!M109),"",'ARAT - Data Entry'!M109)</f>
        <v/>
      </c>
      <c r="M111" s="312" t="str">
        <f>IF(ISBLANK('ARAT - Data Entry'!N109),"",'ARAT - Data Entry'!N109)</f>
        <v/>
      </c>
      <c r="N111" s="312" t="str">
        <f>IF(ISBLANK('ARAT - Data Entry'!R109),"",'ARAT - Data Entry'!R109)</f>
        <v/>
      </c>
      <c r="O111" s="312" t="str">
        <f>IF(ISBLANK('ARAT - Data Entry'!T109),"",'ARAT - Data Entry'!T109)</f>
        <v/>
      </c>
      <c r="P111" s="298"/>
      <c r="Q111" s="4" t="str">
        <f t="shared" si="26"/>
        <v>No Improved Water Point/System</v>
      </c>
      <c r="R111" s="4" t="str">
        <f t="shared" si="27"/>
        <v>No Improved Water Point/System</v>
      </c>
      <c r="S111" s="5" t="str">
        <f t="shared" si="28"/>
        <v>No Improved Water Point/System</v>
      </c>
      <c r="T111" s="4" t="str">
        <f t="shared" si="29"/>
        <v>New Construction Needed</v>
      </c>
      <c r="U111" s="15">
        <f t="shared" si="30"/>
        <v>0</v>
      </c>
      <c r="V111" s="284"/>
      <c r="W111" s="291" t="str">
        <f t="shared" si="34"/>
        <v>New Construction Needed</v>
      </c>
      <c r="X111" s="292" t="str">
        <f t="shared" si="31"/>
        <v xml:space="preserve"> </v>
      </c>
      <c r="Y111" s="292" t="str">
        <f t="shared" si="32"/>
        <v>Plan For Investment and Construction</v>
      </c>
      <c r="Z111" s="285"/>
      <c r="AA111" s="290" t="str">
        <f t="shared" si="35"/>
        <v xml:space="preserve"> </v>
      </c>
      <c r="AB111" s="290" t="str">
        <f t="shared" si="36"/>
        <v xml:space="preserve"> </v>
      </c>
      <c r="AC111" s="290" t="str">
        <f t="shared" si="37"/>
        <v xml:space="preserve"> </v>
      </c>
      <c r="AD111" s="290" t="str">
        <f t="shared" si="38"/>
        <v xml:space="preserve"> </v>
      </c>
      <c r="AE111" s="290" t="str">
        <f t="shared" si="39"/>
        <v xml:space="preserve"> </v>
      </c>
      <c r="AF111" s="290" t="str">
        <f>IF(CG111=1,'ARAT - Reference Sheet'!$C$11 -(A111-CH111)," ")</f>
        <v xml:space="preserve"> </v>
      </c>
      <c r="AG111" s="290" t="str">
        <f>IF(CI111=1,'ARAT - Reference Sheet'!$C$12-(A111-CJ111)," ")</f>
        <v xml:space="preserve"> </v>
      </c>
      <c r="AH111" s="290" t="str">
        <f>IF(CK111=1,'ARAT - Reference Sheet'!$C$13-(A111-CL111)," ")</f>
        <v xml:space="preserve"> </v>
      </c>
      <c r="AI111" s="290" t="str">
        <f>IF(CM111=1,'ARAT - Reference Sheet'!$C$14-(A111-CN111)," ")</f>
        <v xml:space="preserve"> </v>
      </c>
      <c r="AJ111" s="290" t="str">
        <f>IF(CO111=1,'ARAT - Reference Sheet'!$C$15-(A111-CP111)," ")</f>
        <v xml:space="preserve"> </v>
      </c>
      <c r="AK111" s="290" t="str">
        <f>IF(CQ111=1,'ARAT - Reference Sheet'!$C$16-(A111-CR111)," ")</f>
        <v xml:space="preserve"> </v>
      </c>
      <c r="AL111" s="290" t="str">
        <f>IF(CS111=1,'ARAT - Reference Sheet'!$C$17-(A111-CT111)," ")</f>
        <v xml:space="preserve"> </v>
      </c>
      <c r="AM111" s="290" t="str">
        <f>IF(CU111=1,'ARAT - Reference Sheet'!$C$18-(A111-CV111)," ")</f>
        <v xml:space="preserve"> </v>
      </c>
      <c r="AN111" s="290" t="str">
        <f>IF(CW111=1,'ARAT - Reference Sheet'!$C$19-(A111-CX111)," ")</f>
        <v xml:space="preserve"> </v>
      </c>
      <c r="AO111" s="290" t="str">
        <f>IF(CY111=1,'ARAT - Reference Sheet'!$C$20-(A111-CZ111)," ")</f>
        <v xml:space="preserve"> </v>
      </c>
      <c r="AP111" s="290" t="str">
        <f>IF(DA111=1,'ARAT - Reference Sheet'!$C$21-(A111-DB111)," ")</f>
        <v xml:space="preserve"> </v>
      </c>
      <c r="AQ111" s="290" t="str">
        <f>IF(DC111=1,'ARAT - Reference Sheet'!$C$22-(A111-DD111)," ")</f>
        <v xml:space="preserve"> </v>
      </c>
      <c r="AR111" s="290" t="str">
        <f>IF(DE111=1,'ARAT - Reference Sheet'!$C$23-(A111-DF111)," ")</f>
        <v xml:space="preserve"> </v>
      </c>
      <c r="AS111" s="288"/>
      <c r="AT111" s="313" t="str">
        <f>IF(ISBLANK('ARAT - Data Entry'!X109),"",'ARAT - Data Entry'!X109)</f>
        <v/>
      </c>
      <c r="AU111" s="313" t="str">
        <f>IF(ISBLANK('ARAT - Data Entry'!AA109),"",'ARAT - Data Entry'!AA109)</f>
        <v/>
      </c>
      <c r="AV111" s="313" t="str">
        <f>IF(ISBLANK('ARAT - Data Entry'!AD109),"",'ARAT - Data Entry'!AD109)</f>
        <v/>
      </c>
      <c r="AW111" s="313" t="str">
        <f>IF(ISBLANK('ARAT - Data Entry'!AG109),"",'ARAT - Data Entry'!AG109)</f>
        <v/>
      </c>
      <c r="AX111" s="313" t="str">
        <f>IF(ISBLANK('ARAT - Data Entry'!AJ109),"",'ARAT - Data Entry'!AJ109)</f>
        <v/>
      </c>
      <c r="AY111" s="313" t="str">
        <f>IF(ISBLANK('ARAT - Data Entry'!AM109),"",'ARAT - Data Entry'!AM109)</f>
        <v/>
      </c>
      <c r="AZ111" s="313" t="str">
        <f>IF(ISBLANK('ARAT - Data Entry'!AP109),"",'ARAT - Data Entry'!AP109)</f>
        <v/>
      </c>
      <c r="BA111" s="313" t="str">
        <f>IF(ISBLANK('ARAT - Data Entry'!AS109),"",'ARAT - Data Entry'!AS109)</f>
        <v/>
      </c>
      <c r="BB111" s="313" t="str">
        <f>IF(ISBLANK('ARAT - Data Entry'!AV109),"",'ARAT - Data Entry'!AV109)</f>
        <v/>
      </c>
      <c r="BC111" s="313" t="str">
        <f>IF(ISBLANK('ARAT - Data Entry'!AY109),"",'ARAT - Data Entry'!AY109)</f>
        <v/>
      </c>
      <c r="BD111" s="313" t="str">
        <f>IF(ISBLANK('ARAT - Data Entry'!BB109),"",'ARAT - Data Entry'!BB109)</f>
        <v/>
      </c>
      <c r="BE111" s="313" t="str">
        <f>IF(ISBLANK('ARAT - Data Entry'!BE109),"",'ARAT - Data Entry'!BE109)</f>
        <v/>
      </c>
      <c r="BF111" s="313" t="str">
        <f>IF(ISBLANK('ARAT - Data Entry'!BF109),"",'ARAT - Data Entry'!BF109)</f>
        <v/>
      </c>
      <c r="BG111" s="313" t="str">
        <f>IF(ISBLANK('ARAT - Data Entry'!BK109),"",'ARAT - Data Entry'!BK109)</f>
        <v/>
      </c>
      <c r="BH111" s="313" t="str">
        <f>IF(ISBLANK('ARAT - Data Entry'!BL109),"",'ARAT - Data Entry'!BL109)</f>
        <v/>
      </c>
      <c r="BI111" s="313" t="str">
        <f>IF(ISBLANK('ARAT - Data Entry'!BQ109),"",'ARAT - Data Entry'!BQ109)</f>
        <v/>
      </c>
      <c r="BJ111" s="313" t="str">
        <f>IF(ISBLANK('ARAT - Data Entry'!BR109),"",'ARAT - Data Entry'!BR109)</f>
        <v/>
      </c>
      <c r="BK111" s="313" t="str">
        <f>IF(ISBLANK('ARAT - Data Entry'!BW109),"",'ARAT - Data Entry'!BW109)</f>
        <v/>
      </c>
      <c r="BL111" s="313" t="str">
        <f>IF(ISBLANK('ARAT - Data Entry'!DB109),"",'ARAT - Data Entry'!DB109)</f>
        <v/>
      </c>
      <c r="BM111" s="296"/>
      <c r="BN111" s="290">
        <f>'ARAT - Data Entry'!P109</f>
        <v>0</v>
      </c>
      <c r="BO111" s="290">
        <f>'ARAT - Data Entry'!Q109</f>
        <v>0</v>
      </c>
      <c r="BP111" s="290">
        <f>'ARAT - Data Entry'!S109</f>
        <v>0</v>
      </c>
      <c r="BQ111" s="290">
        <f>'ARAT - Data Entry'!CG109</f>
        <v>0</v>
      </c>
      <c r="BR111" s="290">
        <f>'ARAT - Data Entry'!CU109</f>
        <v>0</v>
      </c>
      <c r="BS111" s="290">
        <f>'ARAT - Data Entry'!CY109</f>
        <v>0</v>
      </c>
      <c r="BT111" s="290">
        <f>'ARAT - Data Entry'!DA109</f>
        <v>0</v>
      </c>
      <c r="BU111" s="290">
        <f t="shared" si="33"/>
        <v>0</v>
      </c>
      <c r="BV111" s="288"/>
      <c r="BW111" s="290" t="str">
        <f>IF(ISBLANK('ARAT - Data Entry'!V109),"",'ARAT - Data Entry'!V109)</f>
        <v/>
      </c>
      <c r="BX111" s="290" t="str">
        <f>IF(ISBLANK('ARAT - Data Entry'!W109),"",'ARAT - Data Entry'!W109)</f>
        <v/>
      </c>
      <c r="BY111" s="290" t="str">
        <f>IF(ISBLANK('ARAT - Data Entry'!Y109),"",'ARAT - Data Entry'!Y109)</f>
        <v/>
      </c>
      <c r="BZ111" s="290" t="str">
        <f>IF(ISBLANK('ARAT - Data Entry'!Z109),"",'ARAT - Data Entry'!Z109)</f>
        <v/>
      </c>
      <c r="CA111" s="290" t="str">
        <f>IF(ISBLANK('ARAT - Data Entry'!AB109),"",'ARAT - Data Entry'!AB109)</f>
        <v/>
      </c>
      <c r="CB111" s="290" t="str">
        <f>IF(ISBLANK('ARAT - Data Entry'!AC109),"",'ARAT - Data Entry'!AC109)</f>
        <v/>
      </c>
      <c r="CC111" s="290" t="str">
        <f>IF(ISBLANK('ARAT - Data Entry'!AE109),"",'ARAT - Data Entry'!AE109)</f>
        <v/>
      </c>
      <c r="CD111" s="290" t="str">
        <f>IF(ISBLANK('ARAT - Data Entry'!AF109),"",'ARAT - Data Entry'!AF109)</f>
        <v/>
      </c>
      <c r="CE111" s="290" t="str">
        <f>IF(ISBLANK('ARAT - Data Entry'!AH109),"",'ARAT - Data Entry'!AH109)</f>
        <v/>
      </c>
      <c r="CF111" s="290" t="str">
        <f>IF(ISBLANK('ARAT - Data Entry'!AI109),"",'ARAT - Data Entry'!AI109)</f>
        <v/>
      </c>
      <c r="CG111" s="290" t="str">
        <f>IF(ISBLANK('ARAT - Data Entry'!AK109),"",'ARAT - Data Entry'!AK109)</f>
        <v/>
      </c>
      <c r="CH111" s="290" t="str">
        <f>IF(ISBLANK('ARAT - Data Entry'!AL109),"",'ARAT - Data Entry'!AL109)</f>
        <v/>
      </c>
      <c r="CI111" s="290" t="str">
        <f>IF(ISBLANK('ARAT - Data Entry'!AN109),"",'ARAT - Data Entry'!AN109)</f>
        <v/>
      </c>
      <c r="CJ111" s="290" t="str">
        <f>IF(ISBLANK('ARAT - Data Entry'!AO109),"",'ARAT - Data Entry'!AO109)</f>
        <v/>
      </c>
      <c r="CK111" s="290" t="str">
        <f>IF(ISBLANK('ARAT - Data Entry'!AQ109),"",'ARAT - Data Entry'!AQ109)</f>
        <v/>
      </c>
      <c r="CL111" s="290" t="str">
        <f>IF(ISBLANK('ARAT - Data Entry'!AR109),"",'ARAT - Data Entry'!AR109)</f>
        <v/>
      </c>
      <c r="CM111" s="290" t="str">
        <f>IF(ISBLANK('ARAT - Data Entry'!AT109),"",'ARAT - Data Entry'!AT109)</f>
        <v/>
      </c>
      <c r="CN111" s="290" t="str">
        <f>IF(ISBLANK('ARAT - Data Entry'!AU109),"",'ARAT - Data Entry'!AU109)</f>
        <v/>
      </c>
      <c r="CO111" s="290" t="str">
        <f>IF(ISBLANK('ARAT - Data Entry'!AW109),"",'ARAT - Data Entry'!AW109)</f>
        <v/>
      </c>
      <c r="CP111" s="290" t="str">
        <f>IF(ISBLANK('ARAT - Data Entry'!AX109),"",'ARAT - Data Entry'!AX109)</f>
        <v/>
      </c>
      <c r="CQ111" s="290" t="str">
        <f>IF(ISBLANK('ARAT - Data Entry'!AZ109),"",'ARAT - Data Entry'!AZ109)</f>
        <v/>
      </c>
      <c r="CR111" s="290" t="str">
        <f>IF(ISBLANK('ARAT - Data Entry'!BA109),"",'ARAT - Data Entry'!BA109)</f>
        <v/>
      </c>
      <c r="CS111" s="290" t="str">
        <f>IF(ISBLANK('ARAT - Data Entry'!BC109),"",'ARAT - Data Entry'!BC109)</f>
        <v/>
      </c>
      <c r="CT111" s="290" t="str">
        <f>IF(ISBLANK('ARAT - Data Entry'!BD109),"",'ARAT - Data Entry'!BD109)</f>
        <v/>
      </c>
      <c r="CU111" s="290" t="str">
        <f>IF(ISBLANK('ARAT - Data Entry'!BF109),"",'ARAT - Data Entry'!BF109)</f>
        <v/>
      </c>
      <c r="CV111" s="290" t="str">
        <f>IF(ISBLANK('ARAT - Data Entry'!BG109),"",'ARAT - Data Entry'!BG109)</f>
        <v/>
      </c>
      <c r="CW111" s="290" t="str">
        <f>IF(ISBLANK('ARAT - Data Entry'!BI109),"",'ARAT - Data Entry'!BI109)</f>
        <v/>
      </c>
      <c r="CX111" s="290" t="str">
        <f>IF(ISBLANK('ARAT - Data Entry'!BJ109),"",'ARAT - Data Entry'!BJ109)</f>
        <v/>
      </c>
      <c r="CY111" s="290" t="str">
        <f>IF(ISBLANK('ARAT - Data Entry'!BL109),"",'ARAT - Data Entry'!BL109)</f>
        <v/>
      </c>
      <c r="CZ111" s="290" t="str">
        <f>IF(ISBLANK('ARAT - Data Entry'!BM109),"",'ARAT - Data Entry'!BM109)</f>
        <v/>
      </c>
      <c r="DA111" s="290" t="str">
        <f>IF(ISBLANK('ARAT - Data Entry'!BO109),"",'ARAT - Data Entry'!BO109)</f>
        <v/>
      </c>
      <c r="DB111" s="290" t="str">
        <f>IF(ISBLANK('ARAT - Data Entry'!BP109),"",'ARAT - Data Entry'!BP109)</f>
        <v/>
      </c>
      <c r="DC111" s="290" t="str">
        <f>IF(ISBLANK('ARAT - Data Entry'!BR109),"",'ARAT - Data Entry'!BR109)</f>
        <v/>
      </c>
      <c r="DD111" s="290" t="str">
        <f>IF(ISBLANK('ARAT - Data Entry'!BS109),"",'ARAT - Data Entry'!BS109)</f>
        <v/>
      </c>
      <c r="DE111" s="290" t="str">
        <f>IF(ISBLANK('ARAT - Data Entry'!BU109),"",'ARAT - Data Entry'!BU109)</f>
        <v/>
      </c>
      <c r="DF111" s="290" t="str">
        <f>IF(ISBLANK('ARAT - Data Entry'!BV109),"",'ARAT - Data Entry'!BV109)</f>
        <v/>
      </c>
      <c r="DG111" s="290" t="str">
        <f>IF(ISBLANK('ARAT - Data Entry'!CZ109),"",'ARAT - Data Entry'!CZ109)</f>
        <v/>
      </c>
    </row>
    <row r="112" spans="1:111" x14ac:dyDescent="0.25">
      <c r="A112" s="312" t="str">
        <f>IF(ISBLANK('ARAT - Data Entry'!A110),"",'ARAT - Data Entry'!A110)</f>
        <v/>
      </c>
      <c r="B112" s="312" t="str">
        <f>IF(ISBLANK('ARAT - Data Entry'!C110),"",'ARAT - Data Entry'!C110)</f>
        <v/>
      </c>
      <c r="C112" s="312" t="str">
        <f>IF(ISBLANK('ARAT - Data Entry'!D110),"",'ARAT - Data Entry'!D110)</f>
        <v/>
      </c>
      <c r="D112" s="312" t="str">
        <f>IF(ISBLANK('ARAT - Data Entry'!E110),"",'ARAT - Data Entry'!E110)</f>
        <v/>
      </c>
      <c r="E112" s="312" t="str">
        <f>IF(ISBLANK('ARAT - Data Entry'!F110),"",'ARAT - Data Entry'!F110)</f>
        <v/>
      </c>
      <c r="F112" s="312" t="str">
        <f>IF(ISBLANK('ARAT - Data Entry'!G110),"",'ARAT - Data Entry'!G110)</f>
        <v/>
      </c>
      <c r="G112" s="312" t="str">
        <f>IF(ISBLANK('ARAT - Data Entry'!H110),"",'ARAT - Data Entry'!H110)</f>
        <v/>
      </c>
      <c r="H112" s="312" t="str">
        <f>IF(ISBLANK('ARAT - Data Entry'!I110),"",'ARAT - Data Entry'!I110)</f>
        <v/>
      </c>
      <c r="I112" s="312" t="str">
        <f>IF(ISBLANK('ARAT - Data Entry'!J110),"",'ARAT - Data Entry'!J110)</f>
        <v/>
      </c>
      <c r="J112" s="357" t="str">
        <f>IF(ISBLANK('ARAT - Data Entry'!K110),"",'ARAT - Data Entry'!K110)</f>
        <v/>
      </c>
      <c r="K112" s="312" t="str">
        <f>IF(ISBLANK('ARAT - Data Entry'!L110),"",'ARAT - Data Entry'!L110)</f>
        <v/>
      </c>
      <c r="L112" s="312" t="str">
        <f>IF(ISBLANK('ARAT - Data Entry'!M110),"",'ARAT - Data Entry'!M110)</f>
        <v/>
      </c>
      <c r="M112" s="312" t="str">
        <f>IF(ISBLANK('ARAT - Data Entry'!N110),"",'ARAT - Data Entry'!N110)</f>
        <v/>
      </c>
      <c r="N112" s="312" t="str">
        <f>IF(ISBLANK('ARAT - Data Entry'!R110),"",'ARAT - Data Entry'!R110)</f>
        <v/>
      </c>
      <c r="O112" s="312" t="str">
        <f>IF(ISBLANK('ARAT - Data Entry'!T110),"",'ARAT - Data Entry'!T110)</f>
        <v/>
      </c>
      <c r="P112" s="298"/>
      <c r="Q112" s="4" t="str">
        <f t="shared" si="26"/>
        <v>No Improved Water Point/System</v>
      </c>
      <c r="R112" s="4" t="str">
        <f t="shared" si="27"/>
        <v>No Improved Water Point/System</v>
      </c>
      <c r="S112" s="5" t="str">
        <f t="shared" si="28"/>
        <v>No Improved Water Point/System</v>
      </c>
      <c r="T112" s="4" t="str">
        <f t="shared" si="29"/>
        <v>New Construction Needed</v>
      </c>
      <c r="U112" s="15">
        <f t="shared" si="30"/>
        <v>0</v>
      </c>
      <c r="V112" s="284"/>
      <c r="W112" s="291" t="str">
        <f t="shared" si="34"/>
        <v>New Construction Needed</v>
      </c>
      <c r="X112" s="292" t="str">
        <f t="shared" si="31"/>
        <v xml:space="preserve"> </v>
      </c>
      <c r="Y112" s="292" t="str">
        <f t="shared" si="32"/>
        <v>Plan For Investment and Construction</v>
      </c>
      <c r="Z112" s="285"/>
      <c r="AA112" s="290" t="str">
        <f t="shared" si="35"/>
        <v xml:space="preserve"> </v>
      </c>
      <c r="AB112" s="290" t="str">
        <f t="shared" si="36"/>
        <v xml:space="preserve"> </v>
      </c>
      <c r="AC112" s="290" t="str">
        <f t="shared" si="37"/>
        <v xml:space="preserve"> </v>
      </c>
      <c r="AD112" s="290" t="str">
        <f t="shared" si="38"/>
        <v xml:space="preserve"> </v>
      </c>
      <c r="AE112" s="290" t="str">
        <f t="shared" si="39"/>
        <v xml:space="preserve"> </v>
      </c>
      <c r="AF112" s="290" t="str">
        <f>IF(CG112=1,'ARAT - Reference Sheet'!$C$11 -(A112-CH112)," ")</f>
        <v xml:space="preserve"> </v>
      </c>
      <c r="AG112" s="290" t="str">
        <f>IF(CI112=1,'ARAT - Reference Sheet'!$C$12-(A112-CJ112)," ")</f>
        <v xml:space="preserve"> </v>
      </c>
      <c r="AH112" s="290" t="str">
        <f>IF(CK112=1,'ARAT - Reference Sheet'!$C$13-(A112-CL112)," ")</f>
        <v xml:space="preserve"> </v>
      </c>
      <c r="AI112" s="290" t="str">
        <f>IF(CM112=1,'ARAT - Reference Sheet'!$C$14-(A112-CN112)," ")</f>
        <v xml:space="preserve"> </v>
      </c>
      <c r="AJ112" s="290" t="str">
        <f>IF(CO112=1,'ARAT - Reference Sheet'!$C$15-(A112-CP112)," ")</f>
        <v xml:space="preserve"> </v>
      </c>
      <c r="AK112" s="290" t="str">
        <f>IF(CQ112=1,'ARAT - Reference Sheet'!$C$16-(A112-CR112)," ")</f>
        <v xml:space="preserve"> </v>
      </c>
      <c r="AL112" s="290" t="str">
        <f>IF(CS112=1,'ARAT - Reference Sheet'!$C$17-(A112-CT112)," ")</f>
        <v xml:space="preserve"> </v>
      </c>
      <c r="AM112" s="290" t="str">
        <f>IF(CU112=1,'ARAT - Reference Sheet'!$C$18-(A112-CV112)," ")</f>
        <v xml:space="preserve"> </v>
      </c>
      <c r="AN112" s="290" t="str">
        <f>IF(CW112=1,'ARAT - Reference Sheet'!$C$19-(A112-CX112)," ")</f>
        <v xml:space="preserve"> </v>
      </c>
      <c r="AO112" s="290" t="str">
        <f>IF(CY112=1,'ARAT - Reference Sheet'!$C$20-(A112-CZ112)," ")</f>
        <v xml:space="preserve"> </v>
      </c>
      <c r="AP112" s="290" t="str">
        <f>IF(DA112=1,'ARAT - Reference Sheet'!$C$21-(A112-DB112)," ")</f>
        <v xml:space="preserve"> </v>
      </c>
      <c r="AQ112" s="290" t="str">
        <f>IF(DC112=1,'ARAT - Reference Sheet'!$C$22-(A112-DD112)," ")</f>
        <v xml:space="preserve"> </v>
      </c>
      <c r="AR112" s="290" t="str">
        <f>IF(DE112=1,'ARAT - Reference Sheet'!$C$23-(A112-DF112)," ")</f>
        <v xml:space="preserve"> </v>
      </c>
      <c r="AS112" s="288"/>
      <c r="AT112" s="313" t="str">
        <f>IF(ISBLANK('ARAT - Data Entry'!X110),"",'ARAT - Data Entry'!X110)</f>
        <v/>
      </c>
      <c r="AU112" s="313" t="str">
        <f>IF(ISBLANK('ARAT - Data Entry'!AA110),"",'ARAT - Data Entry'!AA110)</f>
        <v/>
      </c>
      <c r="AV112" s="313" t="str">
        <f>IF(ISBLANK('ARAT - Data Entry'!AD110),"",'ARAT - Data Entry'!AD110)</f>
        <v/>
      </c>
      <c r="AW112" s="313" t="str">
        <f>IF(ISBLANK('ARAT - Data Entry'!AG110),"",'ARAT - Data Entry'!AG110)</f>
        <v/>
      </c>
      <c r="AX112" s="313" t="str">
        <f>IF(ISBLANK('ARAT - Data Entry'!AJ110),"",'ARAT - Data Entry'!AJ110)</f>
        <v/>
      </c>
      <c r="AY112" s="313" t="str">
        <f>IF(ISBLANK('ARAT - Data Entry'!AM110),"",'ARAT - Data Entry'!AM110)</f>
        <v/>
      </c>
      <c r="AZ112" s="313" t="str">
        <f>IF(ISBLANK('ARAT - Data Entry'!AP110),"",'ARAT - Data Entry'!AP110)</f>
        <v/>
      </c>
      <c r="BA112" s="313" t="str">
        <f>IF(ISBLANK('ARAT - Data Entry'!AS110),"",'ARAT - Data Entry'!AS110)</f>
        <v/>
      </c>
      <c r="BB112" s="313" t="str">
        <f>IF(ISBLANK('ARAT - Data Entry'!AV110),"",'ARAT - Data Entry'!AV110)</f>
        <v/>
      </c>
      <c r="BC112" s="313" t="str">
        <f>IF(ISBLANK('ARAT - Data Entry'!AY110),"",'ARAT - Data Entry'!AY110)</f>
        <v/>
      </c>
      <c r="BD112" s="313" t="str">
        <f>IF(ISBLANK('ARAT - Data Entry'!BB110),"",'ARAT - Data Entry'!BB110)</f>
        <v/>
      </c>
      <c r="BE112" s="313" t="str">
        <f>IF(ISBLANK('ARAT - Data Entry'!BE110),"",'ARAT - Data Entry'!BE110)</f>
        <v/>
      </c>
      <c r="BF112" s="313" t="str">
        <f>IF(ISBLANK('ARAT - Data Entry'!BF110),"",'ARAT - Data Entry'!BF110)</f>
        <v/>
      </c>
      <c r="BG112" s="313" t="str">
        <f>IF(ISBLANK('ARAT - Data Entry'!BK110),"",'ARAT - Data Entry'!BK110)</f>
        <v/>
      </c>
      <c r="BH112" s="313" t="str">
        <f>IF(ISBLANK('ARAT - Data Entry'!BL110),"",'ARAT - Data Entry'!BL110)</f>
        <v/>
      </c>
      <c r="BI112" s="313" t="str">
        <f>IF(ISBLANK('ARAT - Data Entry'!BQ110),"",'ARAT - Data Entry'!BQ110)</f>
        <v/>
      </c>
      <c r="BJ112" s="313" t="str">
        <f>IF(ISBLANK('ARAT - Data Entry'!BR110),"",'ARAT - Data Entry'!BR110)</f>
        <v/>
      </c>
      <c r="BK112" s="313" t="str">
        <f>IF(ISBLANK('ARAT - Data Entry'!BW110),"",'ARAT - Data Entry'!BW110)</f>
        <v/>
      </c>
      <c r="BL112" s="313" t="str">
        <f>IF(ISBLANK('ARAT - Data Entry'!DB110),"",'ARAT - Data Entry'!DB110)</f>
        <v/>
      </c>
      <c r="BM112" s="296"/>
      <c r="BN112" s="290">
        <f>'ARAT - Data Entry'!P110</f>
        <v>0</v>
      </c>
      <c r="BO112" s="290">
        <f>'ARAT - Data Entry'!Q110</f>
        <v>0</v>
      </c>
      <c r="BP112" s="290">
        <f>'ARAT - Data Entry'!S110</f>
        <v>0</v>
      </c>
      <c r="BQ112" s="290">
        <f>'ARAT - Data Entry'!CG110</f>
        <v>0</v>
      </c>
      <c r="BR112" s="290">
        <f>'ARAT - Data Entry'!CU110</f>
        <v>0</v>
      </c>
      <c r="BS112" s="290">
        <f>'ARAT - Data Entry'!CY110</f>
        <v>0</v>
      </c>
      <c r="BT112" s="290">
        <f>'ARAT - Data Entry'!DA110</f>
        <v>0</v>
      </c>
      <c r="BU112" s="290">
        <f t="shared" si="33"/>
        <v>0</v>
      </c>
      <c r="BV112" s="288"/>
      <c r="BW112" s="290" t="str">
        <f>IF(ISBLANK('ARAT - Data Entry'!V110),"",'ARAT - Data Entry'!V110)</f>
        <v/>
      </c>
      <c r="BX112" s="290" t="str">
        <f>IF(ISBLANK('ARAT - Data Entry'!W110),"",'ARAT - Data Entry'!W110)</f>
        <v/>
      </c>
      <c r="BY112" s="290" t="str">
        <f>IF(ISBLANK('ARAT - Data Entry'!Y110),"",'ARAT - Data Entry'!Y110)</f>
        <v/>
      </c>
      <c r="BZ112" s="290" t="str">
        <f>IF(ISBLANK('ARAT - Data Entry'!Z110),"",'ARAT - Data Entry'!Z110)</f>
        <v/>
      </c>
      <c r="CA112" s="290" t="str">
        <f>IF(ISBLANK('ARAT - Data Entry'!AB110),"",'ARAT - Data Entry'!AB110)</f>
        <v/>
      </c>
      <c r="CB112" s="290" t="str">
        <f>IF(ISBLANK('ARAT - Data Entry'!AC110),"",'ARAT - Data Entry'!AC110)</f>
        <v/>
      </c>
      <c r="CC112" s="290" t="str">
        <f>IF(ISBLANK('ARAT - Data Entry'!AE110),"",'ARAT - Data Entry'!AE110)</f>
        <v/>
      </c>
      <c r="CD112" s="290" t="str">
        <f>IF(ISBLANK('ARAT - Data Entry'!AF110),"",'ARAT - Data Entry'!AF110)</f>
        <v/>
      </c>
      <c r="CE112" s="290" t="str">
        <f>IF(ISBLANK('ARAT - Data Entry'!AH110),"",'ARAT - Data Entry'!AH110)</f>
        <v/>
      </c>
      <c r="CF112" s="290" t="str">
        <f>IF(ISBLANK('ARAT - Data Entry'!AI110),"",'ARAT - Data Entry'!AI110)</f>
        <v/>
      </c>
      <c r="CG112" s="290" t="str">
        <f>IF(ISBLANK('ARAT - Data Entry'!AK110),"",'ARAT - Data Entry'!AK110)</f>
        <v/>
      </c>
      <c r="CH112" s="290" t="str">
        <f>IF(ISBLANK('ARAT - Data Entry'!AL110),"",'ARAT - Data Entry'!AL110)</f>
        <v/>
      </c>
      <c r="CI112" s="290" t="str">
        <f>IF(ISBLANK('ARAT - Data Entry'!AN110),"",'ARAT - Data Entry'!AN110)</f>
        <v/>
      </c>
      <c r="CJ112" s="290" t="str">
        <f>IF(ISBLANK('ARAT - Data Entry'!AO110),"",'ARAT - Data Entry'!AO110)</f>
        <v/>
      </c>
      <c r="CK112" s="290" t="str">
        <f>IF(ISBLANK('ARAT - Data Entry'!AQ110),"",'ARAT - Data Entry'!AQ110)</f>
        <v/>
      </c>
      <c r="CL112" s="290" t="str">
        <f>IF(ISBLANK('ARAT - Data Entry'!AR110),"",'ARAT - Data Entry'!AR110)</f>
        <v/>
      </c>
      <c r="CM112" s="290" t="str">
        <f>IF(ISBLANK('ARAT - Data Entry'!AT110),"",'ARAT - Data Entry'!AT110)</f>
        <v/>
      </c>
      <c r="CN112" s="290" t="str">
        <f>IF(ISBLANK('ARAT - Data Entry'!AU110),"",'ARAT - Data Entry'!AU110)</f>
        <v/>
      </c>
      <c r="CO112" s="290" t="str">
        <f>IF(ISBLANK('ARAT - Data Entry'!AW110),"",'ARAT - Data Entry'!AW110)</f>
        <v/>
      </c>
      <c r="CP112" s="290" t="str">
        <f>IF(ISBLANK('ARAT - Data Entry'!AX110),"",'ARAT - Data Entry'!AX110)</f>
        <v/>
      </c>
      <c r="CQ112" s="290" t="str">
        <f>IF(ISBLANK('ARAT - Data Entry'!AZ110),"",'ARAT - Data Entry'!AZ110)</f>
        <v/>
      </c>
      <c r="CR112" s="290" t="str">
        <f>IF(ISBLANK('ARAT - Data Entry'!BA110),"",'ARAT - Data Entry'!BA110)</f>
        <v/>
      </c>
      <c r="CS112" s="290" t="str">
        <f>IF(ISBLANK('ARAT - Data Entry'!BC110),"",'ARAT - Data Entry'!BC110)</f>
        <v/>
      </c>
      <c r="CT112" s="290" t="str">
        <f>IF(ISBLANK('ARAT - Data Entry'!BD110),"",'ARAT - Data Entry'!BD110)</f>
        <v/>
      </c>
      <c r="CU112" s="290" t="str">
        <f>IF(ISBLANK('ARAT - Data Entry'!BF110),"",'ARAT - Data Entry'!BF110)</f>
        <v/>
      </c>
      <c r="CV112" s="290" t="str">
        <f>IF(ISBLANK('ARAT - Data Entry'!BG110),"",'ARAT - Data Entry'!BG110)</f>
        <v/>
      </c>
      <c r="CW112" s="290" t="str">
        <f>IF(ISBLANK('ARAT - Data Entry'!BI110),"",'ARAT - Data Entry'!BI110)</f>
        <v/>
      </c>
      <c r="CX112" s="290" t="str">
        <f>IF(ISBLANK('ARAT - Data Entry'!BJ110),"",'ARAT - Data Entry'!BJ110)</f>
        <v/>
      </c>
      <c r="CY112" s="290" t="str">
        <f>IF(ISBLANK('ARAT - Data Entry'!BL110),"",'ARAT - Data Entry'!BL110)</f>
        <v/>
      </c>
      <c r="CZ112" s="290" t="str">
        <f>IF(ISBLANK('ARAT - Data Entry'!BM110),"",'ARAT - Data Entry'!BM110)</f>
        <v/>
      </c>
      <c r="DA112" s="290" t="str">
        <f>IF(ISBLANK('ARAT - Data Entry'!BO110),"",'ARAT - Data Entry'!BO110)</f>
        <v/>
      </c>
      <c r="DB112" s="290" t="str">
        <f>IF(ISBLANK('ARAT - Data Entry'!BP110),"",'ARAT - Data Entry'!BP110)</f>
        <v/>
      </c>
      <c r="DC112" s="290" t="str">
        <f>IF(ISBLANK('ARAT - Data Entry'!BR110),"",'ARAT - Data Entry'!BR110)</f>
        <v/>
      </c>
      <c r="DD112" s="290" t="str">
        <f>IF(ISBLANK('ARAT - Data Entry'!BS110),"",'ARAT - Data Entry'!BS110)</f>
        <v/>
      </c>
      <c r="DE112" s="290" t="str">
        <f>IF(ISBLANK('ARAT - Data Entry'!BU110),"",'ARAT - Data Entry'!BU110)</f>
        <v/>
      </c>
      <c r="DF112" s="290" t="str">
        <f>IF(ISBLANK('ARAT - Data Entry'!BV110),"",'ARAT - Data Entry'!BV110)</f>
        <v/>
      </c>
      <c r="DG112" s="290" t="str">
        <f>IF(ISBLANK('ARAT - Data Entry'!CZ110),"",'ARAT - Data Entry'!CZ110)</f>
        <v/>
      </c>
    </row>
    <row r="113" spans="1:111" x14ac:dyDescent="0.25">
      <c r="A113" s="312" t="str">
        <f>IF(ISBLANK('ARAT - Data Entry'!A111),"",'ARAT - Data Entry'!A111)</f>
        <v/>
      </c>
      <c r="B113" s="312" t="str">
        <f>IF(ISBLANK('ARAT - Data Entry'!C111),"",'ARAT - Data Entry'!C111)</f>
        <v/>
      </c>
      <c r="C113" s="312" t="str">
        <f>IF(ISBLANK('ARAT - Data Entry'!D111),"",'ARAT - Data Entry'!D111)</f>
        <v/>
      </c>
      <c r="D113" s="312" t="str">
        <f>IF(ISBLANK('ARAT - Data Entry'!E111),"",'ARAT - Data Entry'!E111)</f>
        <v/>
      </c>
      <c r="E113" s="312" t="str">
        <f>IF(ISBLANK('ARAT - Data Entry'!F111),"",'ARAT - Data Entry'!F111)</f>
        <v/>
      </c>
      <c r="F113" s="312" t="str">
        <f>IF(ISBLANK('ARAT - Data Entry'!G111),"",'ARAT - Data Entry'!G111)</f>
        <v/>
      </c>
      <c r="G113" s="312" t="str">
        <f>IF(ISBLANK('ARAT - Data Entry'!H111),"",'ARAT - Data Entry'!H111)</f>
        <v/>
      </c>
      <c r="H113" s="312" t="str">
        <f>IF(ISBLANK('ARAT - Data Entry'!I111),"",'ARAT - Data Entry'!I111)</f>
        <v/>
      </c>
      <c r="I113" s="312" t="str">
        <f>IF(ISBLANK('ARAT - Data Entry'!J111),"",'ARAT - Data Entry'!J111)</f>
        <v/>
      </c>
      <c r="J113" s="357" t="str">
        <f>IF(ISBLANK('ARAT - Data Entry'!K111),"",'ARAT - Data Entry'!K111)</f>
        <v/>
      </c>
      <c r="K113" s="312" t="str">
        <f>IF(ISBLANK('ARAT - Data Entry'!L111),"",'ARAT - Data Entry'!L111)</f>
        <v/>
      </c>
      <c r="L113" s="312" t="str">
        <f>IF(ISBLANK('ARAT - Data Entry'!M111),"",'ARAT - Data Entry'!M111)</f>
        <v/>
      </c>
      <c r="M113" s="312" t="str">
        <f>IF(ISBLANK('ARAT - Data Entry'!N111),"",'ARAT - Data Entry'!N111)</f>
        <v/>
      </c>
      <c r="N113" s="312" t="str">
        <f>IF(ISBLANK('ARAT - Data Entry'!R111),"",'ARAT - Data Entry'!R111)</f>
        <v/>
      </c>
      <c r="O113" s="312" t="str">
        <f>IF(ISBLANK('ARAT - Data Entry'!T111),"",'ARAT - Data Entry'!T111)</f>
        <v/>
      </c>
      <c r="P113" s="298"/>
      <c r="Q113" s="4" t="str">
        <f t="shared" si="26"/>
        <v>No Improved Water Point/System</v>
      </c>
      <c r="R113" s="4" t="str">
        <f t="shared" si="27"/>
        <v>No Improved Water Point/System</v>
      </c>
      <c r="S113" s="5" t="str">
        <f t="shared" si="28"/>
        <v>No Improved Water Point/System</v>
      </c>
      <c r="T113" s="4" t="str">
        <f t="shared" si="29"/>
        <v>New Construction Needed</v>
      </c>
      <c r="U113" s="15">
        <f t="shared" si="30"/>
        <v>0</v>
      </c>
      <c r="V113" s="284"/>
      <c r="W113" s="291" t="str">
        <f t="shared" si="34"/>
        <v>New Construction Needed</v>
      </c>
      <c r="X113" s="292" t="str">
        <f t="shared" si="31"/>
        <v xml:space="preserve"> </v>
      </c>
      <c r="Y113" s="292" t="str">
        <f t="shared" si="32"/>
        <v>Plan For Investment and Construction</v>
      </c>
      <c r="Z113" s="285"/>
      <c r="AA113" s="290" t="str">
        <f t="shared" si="35"/>
        <v xml:space="preserve"> </v>
      </c>
      <c r="AB113" s="290" t="str">
        <f t="shared" si="36"/>
        <v xml:space="preserve"> </v>
      </c>
      <c r="AC113" s="290" t="str">
        <f t="shared" si="37"/>
        <v xml:space="preserve"> </v>
      </c>
      <c r="AD113" s="290" t="str">
        <f t="shared" si="38"/>
        <v xml:space="preserve"> </v>
      </c>
      <c r="AE113" s="290" t="str">
        <f t="shared" si="39"/>
        <v xml:space="preserve"> </v>
      </c>
      <c r="AF113" s="290" t="str">
        <f>IF(CG113=1,'ARAT - Reference Sheet'!$C$11 -(A113-CH113)," ")</f>
        <v xml:space="preserve"> </v>
      </c>
      <c r="AG113" s="290" t="str">
        <f>IF(CI113=1,'ARAT - Reference Sheet'!$C$12-(A113-CJ113)," ")</f>
        <v xml:space="preserve"> </v>
      </c>
      <c r="AH113" s="290" t="str">
        <f>IF(CK113=1,'ARAT - Reference Sheet'!$C$13-(A113-CL113)," ")</f>
        <v xml:space="preserve"> </v>
      </c>
      <c r="AI113" s="290" t="str">
        <f>IF(CM113=1,'ARAT - Reference Sheet'!$C$14-(A113-CN113)," ")</f>
        <v xml:space="preserve"> </v>
      </c>
      <c r="AJ113" s="290" t="str">
        <f>IF(CO113=1,'ARAT - Reference Sheet'!$C$15-(A113-CP113)," ")</f>
        <v xml:space="preserve"> </v>
      </c>
      <c r="AK113" s="290" t="str">
        <f>IF(CQ113=1,'ARAT - Reference Sheet'!$C$16-(A113-CR113)," ")</f>
        <v xml:space="preserve"> </v>
      </c>
      <c r="AL113" s="290" t="str">
        <f>IF(CS113=1,'ARAT - Reference Sheet'!$C$17-(A113-CT113)," ")</f>
        <v xml:space="preserve"> </v>
      </c>
      <c r="AM113" s="290" t="str">
        <f>IF(CU113=1,'ARAT - Reference Sheet'!$C$18-(A113-CV113)," ")</f>
        <v xml:space="preserve"> </v>
      </c>
      <c r="AN113" s="290" t="str">
        <f>IF(CW113=1,'ARAT - Reference Sheet'!$C$19-(A113-CX113)," ")</f>
        <v xml:space="preserve"> </v>
      </c>
      <c r="AO113" s="290" t="str">
        <f>IF(CY113=1,'ARAT - Reference Sheet'!$C$20-(A113-CZ113)," ")</f>
        <v xml:space="preserve"> </v>
      </c>
      <c r="AP113" s="290" t="str">
        <f>IF(DA113=1,'ARAT - Reference Sheet'!$C$21-(A113-DB113)," ")</f>
        <v xml:space="preserve"> </v>
      </c>
      <c r="AQ113" s="290" t="str">
        <f>IF(DC113=1,'ARAT - Reference Sheet'!$C$22-(A113-DD113)," ")</f>
        <v xml:space="preserve"> </v>
      </c>
      <c r="AR113" s="290" t="str">
        <f>IF(DE113=1,'ARAT - Reference Sheet'!$C$23-(A113-DF113)," ")</f>
        <v xml:space="preserve"> </v>
      </c>
      <c r="AS113" s="288"/>
      <c r="AT113" s="313" t="str">
        <f>IF(ISBLANK('ARAT - Data Entry'!X111),"",'ARAT - Data Entry'!X111)</f>
        <v/>
      </c>
      <c r="AU113" s="313" t="str">
        <f>IF(ISBLANK('ARAT - Data Entry'!AA111),"",'ARAT - Data Entry'!AA111)</f>
        <v/>
      </c>
      <c r="AV113" s="313" t="str">
        <f>IF(ISBLANK('ARAT - Data Entry'!AD111),"",'ARAT - Data Entry'!AD111)</f>
        <v/>
      </c>
      <c r="AW113" s="313" t="str">
        <f>IF(ISBLANK('ARAT - Data Entry'!AG111),"",'ARAT - Data Entry'!AG111)</f>
        <v/>
      </c>
      <c r="AX113" s="313" t="str">
        <f>IF(ISBLANK('ARAT - Data Entry'!AJ111),"",'ARAT - Data Entry'!AJ111)</f>
        <v/>
      </c>
      <c r="AY113" s="313" t="str">
        <f>IF(ISBLANK('ARAT - Data Entry'!AM111),"",'ARAT - Data Entry'!AM111)</f>
        <v/>
      </c>
      <c r="AZ113" s="313" t="str">
        <f>IF(ISBLANK('ARAT - Data Entry'!AP111),"",'ARAT - Data Entry'!AP111)</f>
        <v/>
      </c>
      <c r="BA113" s="313" t="str">
        <f>IF(ISBLANK('ARAT - Data Entry'!AS111),"",'ARAT - Data Entry'!AS111)</f>
        <v/>
      </c>
      <c r="BB113" s="313" t="str">
        <f>IF(ISBLANK('ARAT - Data Entry'!AV111),"",'ARAT - Data Entry'!AV111)</f>
        <v/>
      </c>
      <c r="BC113" s="313" t="str">
        <f>IF(ISBLANK('ARAT - Data Entry'!AY111),"",'ARAT - Data Entry'!AY111)</f>
        <v/>
      </c>
      <c r="BD113" s="313" t="str">
        <f>IF(ISBLANK('ARAT - Data Entry'!BB111),"",'ARAT - Data Entry'!BB111)</f>
        <v/>
      </c>
      <c r="BE113" s="313" t="str">
        <f>IF(ISBLANK('ARAT - Data Entry'!BE111),"",'ARAT - Data Entry'!BE111)</f>
        <v/>
      </c>
      <c r="BF113" s="313" t="str">
        <f>IF(ISBLANK('ARAT - Data Entry'!BF111),"",'ARAT - Data Entry'!BF111)</f>
        <v/>
      </c>
      <c r="BG113" s="313" t="str">
        <f>IF(ISBLANK('ARAT - Data Entry'!BK111),"",'ARAT - Data Entry'!BK111)</f>
        <v/>
      </c>
      <c r="BH113" s="313" t="str">
        <f>IF(ISBLANK('ARAT - Data Entry'!BL111),"",'ARAT - Data Entry'!BL111)</f>
        <v/>
      </c>
      <c r="BI113" s="313" t="str">
        <f>IF(ISBLANK('ARAT - Data Entry'!BQ111),"",'ARAT - Data Entry'!BQ111)</f>
        <v/>
      </c>
      <c r="BJ113" s="313" t="str">
        <f>IF(ISBLANK('ARAT - Data Entry'!BR111),"",'ARAT - Data Entry'!BR111)</f>
        <v/>
      </c>
      <c r="BK113" s="313" t="str">
        <f>IF(ISBLANK('ARAT - Data Entry'!BW111),"",'ARAT - Data Entry'!BW111)</f>
        <v/>
      </c>
      <c r="BL113" s="313" t="str">
        <f>IF(ISBLANK('ARAT - Data Entry'!DB111),"",'ARAT - Data Entry'!DB111)</f>
        <v/>
      </c>
      <c r="BM113" s="296"/>
      <c r="BN113" s="290">
        <f>'ARAT - Data Entry'!P111</f>
        <v>0</v>
      </c>
      <c r="BO113" s="290">
        <f>'ARAT - Data Entry'!Q111</f>
        <v>0</v>
      </c>
      <c r="BP113" s="290">
        <f>'ARAT - Data Entry'!S111</f>
        <v>0</v>
      </c>
      <c r="BQ113" s="290">
        <f>'ARAT - Data Entry'!CG111</f>
        <v>0</v>
      </c>
      <c r="BR113" s="290">
        <f>'ARAT - Data Entry'!CU111</f>
        <v>0</v>
      </c>
      <c r="BS113" s="290">
        <f>'ARAT - Data Entry'!CY111</f>
        <v>0</v>
      </c>
      <c r="BT113" s="290">
        <f>'ARAT - Data Entry'!DA111</f>
        <v>0</v>
      </c>
      <c r="BU113" s="290">
        <f t="shared" si="33"/>
        <v>0</v>
      </c>
      <c r="BV113" s="288"/>
      <c r="BW113" s="290" t="str">
        <f>IF(ISBLANK('ARAT - Data Entry'!V111),"",'ARAT - Data Entry'!V111)</f>
        <v/>
      </c>
      <c r="BX113" s="290" t="str">
        <f>IF(ISBLANK('ARAT - Data Entry'!W111),"",'ARAT - Data Entry'!W111)</f>
        <v/>
      </c>
      <c r="BY113" s="290" t="str">
        <f>IF(ISBLANK('ARAT - Data Entry'!Y111),"",'ARAT - Data Entry'!Y111)</f>
        <v/>
      </c>
      <c r="BZ113" s="290" t="str">
        <f>IF(ISBLANK('ARAT - Data Entry'!Z111),"",'ARAT - Data Entry'!Z111)</f>
        <v/>
      </c>
      <c r="CA113" s="290" t="str">
        <f>IF(ISBLANK('ARAT - Data Entry'!AB111),"",'ARAT - Data Entry'!AB111)</f>
        <v/>
      </c>
      <c r="CB113" s="290" t="str">
        <f>IF(ISBLANK('ARAT - Data Entry'!AC111),"",'ARAT - Data Entry'!AC111)</f>
        <v/>
      </c>
      <c r="CC113" s="290" t="str">
        <f>IF(ISBLANK('ARAT - Data Entry'!AE111),"",'ARAT - Data Entry'!AE111)</f>
        <v/>
      </c>
      <c r="CD113" s="290" t="str">
        <f>IF(ISBLANK('ARAT - Data Entry'!AF111),"",'ARAT - Data Entry'!AF111)</f>
        <v/>
      </c>
      <c r="CE113" s="290" t="str">
        <f>IF(ISBLANK('ARAT - Data Entry'!AH111),"",'ARAT - Data Entry'!AH111)</f>
        <v/>
      </c>
      <c r="CF113" s="290" t="str">
        <f>IF(ISBLANK('ARAT - Data Entry'!AI111),"",'ARAT - Data Entry'!AI111)</f>
        <v/>
      </c>
      <c r="CG113" s="290" t="str">
        <f>IF(ISBLANK('ARAT - Data Entry'!AK111),"",'ARAT - Data Entry'!AK111)</f>
        <v/>
      </c>
      <c r="CH113" s="290" t="str">
        <f>IF(ISBLANK('ARAT - Data Entry'!AL111),"",'ARAT - Data Entry'!AL111)</f>
        <v/>
      </c>
      <c r="CI113" s="290" t="str">
        <f>IF(ISBLANK('ARAT - Data Entry'!AN111),"",'ARAT - Data Entry'!AN111)</f>
        <v/>
      </c>
      <c r="CJ113" s="290" t="str">
        <f>IF(ISBLANK('ARAT - Data Entry'!AO111),"",'ARAT - Data Entry'!AO111)</f>
        <v/>
      </c>
      <c r="CK113" s="290" t="str">
        <f>IF(ISBLANK('ARAT - Data Entry'!AQ111),"",'ARAT - Data Entry'!AQ111)</f>
        <v/>
      </c>
      <c r="CL113" s="290" t="str">
        <f>IF(ISBLANK('ARAT - Data Entry'!AR111),"",'ARAT - Data Entry'!AR111)</f>
        <v/>
      </c>
      <c r="CM113" s="290" t="str">
        <f>IF(ISBLANK('ARAT - Data Entry'!AT111),"",'ARAT - Data Entry'!AT111)</f>
        <v/>
      </c>
      <c r="CN113" s="290" t="str">
        <f>IF(ISBLANK('ARAT - Data Entry'!AU111),"",'ARAT - Data Entry'!AU111)</f>
        <v/>
      </c>
      <c r="CO113" s="290" t="str">
        <f>IF(ISBLANK('ARAT - Data Entry'!AW111),"",'ARAT - Data Entry'!AW111)</f>
        <v/>
      </c>
      <c r="CP113" s="290" t="str">
        <f>IF(ISBLANK('ARAT - Data Entry'!AX111),"",'ARAT - Data Entry'!AX111)</f>
        <v/>
      </c>
      <c r="CQ113" s="290" t="str">
        <f>IF(ISBLANK('ARAT - Data Entry'!AZ111),"",'ARAT - Data Entry'!AZ111)</f>
        <v/>
      </c>
      <c r="CR113" s="290" t="str">
        <f>IF(ISBLANK('ARAT - Data Entry'!BA111),"",'ARAT - Data Entry'!BA111)</f>
        <v/>
      </c>
      <c r="CS113" s="290" t="str">
        <f>IF(ISBLANK('ARAT - Data Entry'!BC111),"",'ARAT - Data Entry'!BC111)</f>
        <v/>
      </c>
      <c r="CT113" s="290" t="str">
        <f>IF(ISBLANK('ARAT - Data Entry'!BD111),"",'ARAT - Data Entry'!BD111)</f>
        <v/>
      </c>
      <c r="CU113" s="290" t="str">
        <f>IF(ISBLANK('ARAT - Data Entry'!BF111),"",'ARAT - Data Entry'!BF111)</f>
        <v/>
      </c>
      <c r="CV113" s="290" t="str">
        <f>IF(ISBLANK('ARAT - Data Entry'!BG111),"",'ARAT - Data Entry'!BG111)</f>
        <v/>
      </c>
      <c r="CW113" s="290" t="str">
        <f>IF(ISBLANK('ARAT - Data Entry'!BI111),"",'ARAT - Data Entry'!BI111)</f>
        <v/>
      </c>
      <c r="CX113" s="290" t="str">
        <f>IF(ISBLANK('ARAT - Data Entry'!BJ111),"",'ARAT - Data Entry'!BJ111)</f>
        <v/>
      </c>
      <c r="CY113" s="290" t="str">
        <f>IF(ISBLANK('ARAT - Data Entry'!BL111),"",'ARAT - Data Entry'!BL111)</f>
        <v/>
      </c>
      <c r="CZ113" s="290" t="str">
        <f>IF(ISBLANK('ARAT - Data Entry'!BM111),"",'ARAT - Data Entry'!BM111)</f>
        <v/>
      </c>
      <c r="DA113" s="290" t="str">
        <f>IF(ISBLANK('ARAT - Data Entry'!BO111),"",'ARAT - Data Entry'!BO111)</f>
        <v/>
      </c>
      <c r="DB113" s="290" t="str">
        <f>IF(ISBLANK('ARAT - Data Entry'!BP111),"",'ARAT - Data Entry'!BP111)</f>
        <v/>
      </c>
      <c r="DC113" s="290" t="str">
        <f>IF(ISBLANK('ARAT - Data Entry'!BR111),"",'ARAT - Data Entry'!BR111)</f>
        <v/>
      </c>
      <c r="DD113" s="290" t="str">
        <f>IF(ISBLANK('ARAT - Data Entry'!BS111),"",'ARAT - Data Entry'!BS111)</f>
        <v/>
      </c>
      <c r="DE113" s="290" t="str">
        <f>IF(ISBLANK('ARAT - Data Entry'!BU111),"",'ARAT - Data Entry'!BU111)</f>
        <v/>
      </c>
      <c r="DF113" s="290" t="str">
        <f>IF(ISBLANK('ARAT - Data Entry'!BV111),"",'ARAT - Data Entry'!BV111)</f>
        <v/>
      </c>
      <c r="DG113" s="290" t="str">
        <f>IF(ISBLANK('ARAT - Data Entry'!CZ111),"",'ARAT - Data Entry'!CZ111)</f>
        <v/>
      </c>
    </row>
    <row r="114" spans="1:111" x14ac:dyDescent="0.25">
      <c r="A114" s="312" t="str">
        <f>IF(ISBLANK('ARAT - Data Entry'!A112),"",'ARAT - Data Entry'!A112)</f>
        <v/>
      </c>
      <c r="B114" s="312" t="str">
        <f>IF(ISBLANK('ARAT - Data Entry'!C112),"",'ARAT - Data Entry'!C112)</f>
        <v/>
      </c>
      <c r="C114" s="312" t="str">
        <f>IF(ISBLANK('ARAT - Data Entry'!D112),"",'ARAT - Data Entry'!D112)</f>
        <v/>
      </c>
      <c r="D114" s="312" t="str">
        <f>IF(ISBLANK('ARAT - Data Entry'!E112),"",'ARAT - Data Entry'!E112)</f>
        <v/>
      </c>
      <c r="E114" s="312" t="str">
        <f>IF(ISBLANK('ARAT - Data Entry'!F112),"",'ARAT - Data Entry'!F112)</f>
        <v/>
      </c>
      <c r="F114" s="312" t="str">
        <f>IF(ISBLANK('ARAT - Data Entry'!G112),"",'ARAT - Data Entry'!G112)</f>
        <v/>
      </c>
      <c r="G114" s="312" t="str">
        <f>IF(ISBLANK('ARAT - Data Entry'!H112),"",'ARAT - Data Entry'!H112)</f>
        <v/>
      </c>
      <c r="H114" s="312" t="str">
        <f>IF(ISBLANK('ARAT - Data Entry'!I112),"",'ARAT - Data Entry'!I112)</f>
        <v/>
      </c>
      <c r="I114" s="312" t="str">
        <f>IF(ISBLANK('ARAT - Data Entry'!J112),"",'ARAT - Data Entry'!J112)</f>
        <v/>
      </c>
      <c r="J114" s="357" t="str">
        <f>IF(ISBLANK('ARAT - Data Entry'!K112),"",'ARAT - Data Entry'!K112)</f>
        <v/>
      </c>
      <c r="K114" s="312" t="str">
        <f>IF(ISBLANK('ARAT - Data Entry'!L112),"",'ARAT - Data Entry'!L112)</f>
        <v/>
      </c>
      <c r="L114" s="312" t="str">
        <f>IF(ISBLANK('ARAT - Data Entry'!M112),"",'ARAT - Data Entry'!M112)</f>
        <v/>
      </c>
      <c r="M114" s="312" t="str">
        <f>IF(ISBLANK('ARAT - Data Entry'!N112),"",'ARAT - Data Entry'!N112)</f>
        <v/>
      </c>
      <c r="N114" s="312" t="str">
        <f>IF(ISBLANK('ARAT - Data Entry'!R112),"",'ARAT - Data Entry'!R112)</f>
        <v/>
      </c>
      <c r="O114" s="312" t="str">
        <f>IF(ISBLANK('ARAT - Data Entry'!T112),"",'ARAT - Data Entry'!T112)</f>
        <v/>
      </c>
      <c r="P114" s="298"/>
      <c r="Q114" s="4" t="str">
        <f t="shared" si="26"/>
        <v>No Improved Water Point/System</v>
      </c>
      <c r="R114" s="4" t="str">
        <f t="shared" si="27"/>
        <v>No Improved Water Point/System</v>
      </c>
      <c r="S114" s="5" t="str">
        <f t="shared" si="28"/>
        <v>No Improved Water Point/System</v>
      </c>
      <c r="T114" s="4" t="str">
        <f t="shared" si="29"/>
        <v>New Construction Needed</v>
      </c>
      <c r="U114" s="15">
        <f t="shared" si="30"/>
        <v>0</v>
      </c>
      <c r="V114" s="284"/>
      <c r="W114" s="291" t="str">
        <f t="shared" si="34"/>
        <v>New Construction Needed</v>
      </c>
      <c r="X114" s="292" t="str">
        <f t="shared" si="31"/>
        <v xml:space="preserve"> </v>
      </c>
      <c r="Y114" s="292" t="str">
        <f t="shared" si="32"/>
        <v>Plan For Investment and Construction</v>
      </c>
      <c r="Z114" s="285"/>
      <c r="AA114" s="290" t="str">
        <f t="shared" si="35"/>
        <v xml:space="preserve"> </v>
      </c>
      <c r="AB114" s="290" t="str">
        <f t="shared" si="36"/>
        <v xml:space="preserve"> </v>
      </c>
      <c r="AC114" s="290" t="str">
        <f t="shared" si="37"/>
        <v xml:space="preserve"> </v>
      </c>
      <c r="AD114" s="290" t="str">
        <f t="shared" si="38"/>
        <v xml:space="preserve"> </v>
      </c>
      <c r="AE114" s="290" t="str">
        <f t="shared" si="39"/>
        <v xml:space="preserve"> </v>
      </c>
      <c r="AF114" s="290" t="str">
        <f>IF(CG114=1,'ARAT - Reference Sheet'!$C$11 -(A114-CH114)," ")</f>
        <v xml:space="preserve"> </v>
      </c>
      <c r="AG114" s="290" t="str">
        <f>IF(CI114=1,'ARAT - Reference Sheet'!$C$12-(A114-CJ114)," ")</f>
        <v xml:space="preserve"> </v>
      </c>
      <c r="AH114" s="290" t="str">
        <f>IF(CK114=1,'ARAT - Reference Sheet'!$C$13-(A114-CL114)," ")</f>
        <v xml:space="preserve"> </v>
      </c>
      <c r="AI114" s="290" t="str">
        <f>IF(CM114=1,'ARAT - Reference Sheet'!$C$14-(A114-CN114)," ")</f>
        <v xml:space="preserve"> </v>
      </c>
      <c r="AJ114" s="290" t="str">
        <f>IF(CO114=1,'ARAT - Reference Sheet'!$C$15-(A114-CP114)," ")</f>
        <v xml:space="preserve"> </v>
      </c>
      <c r="AK114" s="290" t="str">
        <f>IF(CQ114=1,'ARAT - Reference Sheet'!$C$16-(A114-CR114)," ")</f>
        <v xml:space="preserve"> </v>
      </c>
      <c r="AL114" s="290" t="str">
        <f>IF(CS114=1,'ARAT - Reference Sheet'!$C$17-(A114-CT114)," ")</f>
        <v xml:space="preserve"> </v>
      </c>
      <c r="AM114" s="290" t="str">
        <f>IF(CU114=1,'ARAT - Reference Sheet'!$C$18-(A114-CV114)," ")</f>
        <v xml:space="preserve"> </v>
      </c>
      <c r="AN114" s="290" t="str">
        <f>IF(CW114=1,'ARAT - Reference Sheet'!$C$19-(A114-CX114)," ")</f>
        <v xml:space="preserve"> </v>
      </c>
      <c r="AO114" s="290" t="str">
        <f>IF(CY114=1,'ARAT - Reference Sheet'!$C$20-(A114-CZ114)," ")</f>
        <v xml:space="preserve"> </v>
      </c>
      <c r="AP114" s="290" t="str">
        <f>IF(DA114=1,'ARAT - Reference Sheet'!$C$21-(A114-DB114)," ")</f>
        <v xml:space="preserve"> </v>
      </c>
      <c r="AQ114" s="290" t="str">
        <f>IF(DC114=1,'ARAT - Reference Sheet'!$C$22-(A114-DD114)," ")</f>
        <v xml:space="preserve"> </v>
      </c>
      <c r="AR114" s="290" t="str">
        <f>IF(DE114=1,'ARAT - Reference Sheet'!$C$23-(A114-DF114)," ")</f>
        <v xml:space="preserve"> </v>
      </c>
      <c r="AS114" s="288"/>
      <c r="AT114" s="313" t="str">
        <f>IF(ISBLANK('ARAT - Data Entry'!X112),"",'ARAT - Data Entry'!X112)</f>
        <v/>
      </c>
      <c r="AU114" s="313" t="str">
        <f>IF(ISBLANK('ARAT - Data Entry'!AA112),"",'ARAT - Data Entry'!AA112)</f>
        <v/>
      </c>
      <c r="AV114" s="313" t="str">
        <f>IF(ISBLANK('ARAT - Data Entry'!AD112),"",'ARAT - Data Entry'!AD112)</f>
        <v/>
      </c>
      <c r="AW114" s="313" t="str">
        <f>IF(ISBLANK('ARAT - Data Entry'!AG112),"",'ARAT - Data Entry'!AG112)</f>
        <v/>
      </c>
      <c r="AX114" s="313" t="str">
        <f>IF(ISBLANK('ARAT - Data Entry'!AJ112),"",'ARAT - Data Entry'!AJ112)</f>
        <v/>
      </c>
      <c r="AY114" s="313" t="str">
        <f>IF(ISBLANK('ARAT - Data Entry'!AM112),"",'ARAT - Data Entry'!AM112)</f>
        <v/>
      </c>
      <c r="AZ114" s="313" t="str">
        <f>IF(ISBLANK('ARAT - Data Entry'!AP112),"",'ARAT - Data Entry'!AP112)</f>
        <v/>
      </c>
      <c r="BA114" s="313" t="str">
        <f>IF(ISBLANK('ARAT - Data Entry'!AS112),"",'ARAT - Data Entry'!AS112)</f>
        <v/>
      </c>
      <c r="BB114" s="313" t="str">
        <f>IF(ISBLANK('ARAT - Data Entry'!AV112),"",'ARAT - Data Entry'!AV112)</f>
        <v/>
      </c>
      <c r="BC114" s="313" t="str">
        <f>IF(ISBLANK('ARAT - Data Entry'!AY112),"",'ARAT - Data Entry'!AY112)</f>
        <v/>
      </c>
      <c r="BD114" s="313" t="str">
        <f>IF(ISBLANK('ARAT - Data Entry'!BB112),"",'ARAT - Data Entry'!BB112)</f>
        <v/>
      </c>
      <c r="BE114" s="313" t="str">
        <f>IF(ISBLANK('ARAT - Data Entry'!BE112),"",'ARAT - Data Entry'!BE112)</f>
        <v/>
      </c>
      <c r="BF114" s="313" t="str">
        <f>IF(ISBLANK('ARAT - Data Entry'!BF112),"",'ARAT - Data Entry'!BF112)</f>
        <v/>
      </c>
      <c r="BG114" s="313" t="str">
        <f>IF(ISBLANK('ARAT - Data Entry'!BK112),"",'ARAT - Data Entry'!BK112)</f>
        <v/>
      </c>
      <c r="BH114" s="313" t="str">
        <f>IF(ISBLANK('ARAT - Data Entry'!BL112),"",'ARAT - Data Entry'!BL112)</f>
        <v/>
      </c>
      <c r="BI114" s="313" t="str">
        <f>IF(ISBLANK('ARAT - Data Entry'!BQ112),"",'ARAT - Data Entry'!BQ112)</f>
        <v/>
      </c>
      <c r="BJ114" s="313" t="str">
        <f>IF(ISBLANK('ARAT - Data Entry'!BR112),"",'ARAT - Data Entry'!BR112)</f>
        <v/>
      </c>
      <c r="BK114" s="313" t="str">
        <f>IF(ISBLANK('ARAT - Data Entry'!BW112),"",'ARAT - Data Entry'!BW112)</f>
        <v/>
      </c>
      <c r="BL114" s="313" t="str">
        <f>IF(ISBLANK('ARAT - Data Entry'!DB112),"",'ARAT - Data Entry'!DB112)</f>
        <v/>
      </c>
      <c r="BM114" s="296"/>
      <c r="BN114" s="290">
        <f>'ARAT - Data Entry'!P112</f>
        <v>0</v>
      </c>
      <c r="BO114" s="290">
        <f>'ARAT - Data Entry'!Q112</f>
        <v>0</v>
      </c>
      <c r="BP114" s="290">
        <f>'ARAT - Data Entry'!S112</f>
        <v>0</v>
      </c>
      <c r="BQ114" s="290">
        <f>'ARAT - Data Entry'!CG112</f>
        <v>0</v>
      </c>
      <c r="BR114" s="290">
        <f>'ARAT - Data Entry'!CU112</f>
        <v>0</v>
      </c>
      <c r="BS114" s="290">
        <f>'ARAT - Data Entry'!CY112</f>
        <v>0</v>
      </c>
      <c r="BT114" s="290">
        <f>'ARAT - Data Entry'!DA112</f>
        <v>0</v>
      </c>
      <c r="BU114" s="290">
        <f t="shared" si="33"/>
        <v>0</v>
      </c>
      <c r="BV114" s="288"/>
      <c r="BW114" s="290" t="str">
        <f>IF(ISBLANK('ARAT - Data Entry'!V112),"",'ARAT - Data Entry'!V112)</f>
        <v/>
      </c>
      <c r="BX114" s="290" t="str">
        <f>IF(ISBLANK('ARAT - Data Entry'!W112),"",'ARAT - Data Entry'!W112)</f>
        <v/>
      </c>
      <c r="BY114" s="290" t="str">
        <f>IF(ISBLANK('ARAT - Data Entry'!Y112),"",'ARAT - Data Entry'!Y112)</f>
        <v/>
      </c>
      <c r="BZ114" s="290" t="str">
        <f>IF(ISBLANK('ARAT - Data Entry'!Z112),"",'ARAT - Data Entry'!Z112)</f>
        <v/>
      </c>
      <c r="CA114" s="290" t="str">
        <f>IF(ISBLANK('ARAT - Data Entry'!AB112),"",'ARAT - Data Entry'!AB112)</f>
        <v/>
      </c>
      <c r="CB114" s="290" t="str">
        <f>IF(ISBLANK('ARAT - Data Entry'!AC112),"",'ARAT - Data Entry'!AC112)</f>
        <v/>
      </c>
      <c r="CC114" s="290" t="str">
        <f>IF(ISBLANK('ARAT - Data Entry'!AE112),"",'ARAT - Data Entry'!AE112)</f>
        <v/>
      </c>
      <c r="CD114" s="290" t="str">
        <f>IF(ISBLANK('ARAT - Data Entry'!AF112),"",'ARAT - Data Entry'!AF112)</f>
        <v/>
      </c>
      <c r="CE114" s="290" t="str">
        <f>IF(ISBLANK('ARAT - Data Entry'!AH112),"",'ARAT - Data Entry'!AH112)</f>
        <v/>
      </c>
      <c r="CF114" s="290" t="str">
        <f>IF(ISBLANK('ARAT - Data Entry'!AI112),"",'ARAT - Data Entry'!AI112)</f>
        <v/>
      </c>
      <c r="CG114" s="290" t="str">
        <f>IF(ISBLANK('ARAT - Data Entry'!AK112),"",'ARAT - Data Entry'!AK112)</f>
        <v/>
      </c>
      <c r="CH114" s="290" t="str">
        <f>IF(ISBLANK('ARAT - Data Entry'!AL112),"",'ARAT - Data Entry'!AL112)</f>
        <v/>
      </c>
      <c r="CI114" s="290" t="str">
        <f>IF(ISBLANK('ARAT - Data Entry'!AN112),"",'ARAT - Data Entry'!AN112)</f>
        <v/>
      </c>
      <c r="CJ114" s="290" t="str">
        <f>IF(ISBLANK('ARAT - Data Entry'!AO112),"",'ARAT - Data Entry'!AO112)</f>
        <v/>
      </c>
      <c r="CK114" s="290" t="str">
        <f>IF(ISBLANK('ARAT - Data Entry'!AQ112),"",'ARAT - Data Entry'!AQ112)</f>
        <v/>
      </c>
      <c r="CL114" s="290" t="str">
        <f>IF(ISBLANK('ARAT - Data Entry'!AR112),"",'ARAT - Data Entry'!AR112)</f>
        <v/>
      </c>
      <c r="CM114" s="290" t="str">
        <f>IF(ISBLANK('ARAT - Data Entry'!AT112),"",'ARAT - Data Entry'!AT112)</f>
        <v/>
      </c>
      <c r="CN114" s="290" t="str">
        <f>IF(ISBLANK('ARAT - Data Entry'!AU112),"",'ARAT - Data Entry'!AU112)</f>
        <v/>
      </c>
      <c r="CO114" s="290" t="str">
        <f>IF(ISBLANK('ARAT - Data Entry'!AW112),"",'ARAT - Data Entry'!AW112)</f>
        <v/>
      </c>
      <c r="CP114" s="290" t="str">
        <f>IF(ISBLANK('ARAT - Data Entry'!AX112),"",'ARAT - Data Entry'!AX112)</f>
        <v/>
      </c>
      <c r="CQ114" s="290" t="str">
        <f>IF(ISBLANK('ARAT - Data Entry'!AZ112),"",'ARAT - Data Entry'!AZ112)</f>
        <v/>
      </c>
      <c r="CR114" s="290" t="str">
        <f>IF(ISBLANK('ARAT - Data Entry'!BA112),"",'ARAT - Data Entry'!BA112)</f>
        <v/>
      </c>
      <c r="CS114" s="290" t="str">
        <f>IF(ISBLANK('ARAT - Data Entry'!BC112),"",'ARAT - Data Entry'!BC112)</f>
        <v/>
      </c>
      <c r="CT114" s="290" t="str">
        <f>IF(ISBLANK('ARAT - Data Entry'!BD112),"",'ARAT - Data Entry'!BD112)</f>
        <v/>
      </c>
      <c r="CU114" s="290" t="str">
        <f>IF(ISBLANK('ARAT - Data Entry'!BF112),"",'ARAT - Data Entry'!BF112)</f>
        <v/>
      </c>
      <c r="CV114" s="290" t="str">
        <f>IF(ISBLANK('ARAT - Data Entry'!BG112),"",'ARAT - Data Entry'!BG112)</f>
        <v/>
      </c>
      <c r="CW114" s="290" t="str">
        <f>IF(ISBLANK('ARAT - Data Entry'!BI112),"",'ARAT - Data Entry'!BI112)</f>
        <v/>
      </c>
      <c r="CX114" s="290" t="str">
        <f>IF(ISBLANK('ARAT - Data Entry'!BJ112),"",'ARAT - Data Entry'!BJ112)</f>
        <v/>
      </c>
      <c r="CY114" s="290" t="str">
        <f>IF(ISBLANK('ARAT - Data Entry'!BL112),"",'ARAT - Data Entry'!BL112)</f>
        <v/>
      </c>
      <c r="CZ114" s="290" t="str">
        <f>IF(ISBLANK('ARAT - Data Entry'!BM112),"",'ARAT - Data Entry'!BM112)</f>
        <v/>
      </c>
      <c r="DA114" s="290" t="str">
        <f>IF(ISBLANK('ARAT - Data Entry'!BO112),"",'ARAT - Data Entry'!BO112)</f>
        <v/>
      </c>
      <c r="DB114" s="290" t="str">
        <f>IF(ISBLANK('ARAT - Data Entry'!BP112),"",'ARAT - Data Entry'!BP112)</f>
        <v/>
      </c>
      <c r="DC114" s="290" t="str">
        <f>IF(ISBLANK('ARAT - Data Entry'!BR112),"",'ARAT - Data Entry'!BR112)</f>
        <v/>
      </c>
      <c r="DD114" s="290" t="str">
        <f>IF(ISBLANK('ARAT - Data Entry'!BS112),"",'ARAT - Data Entry'!BS112)</f>
        <v/>
      </c>
      <c r="DE114" s="290" t="str">
        <f>IF(ISBLANK('ARAT - Data Entry'!BU112),"",'ARAT - Data Entry'!BU112)</f>
        <v/>
      </c>
      <c r="DF114" s="290" t="str">
        <f>IF(ISBLANK('ARAT - Data Entry'!BV112),"",'ARAT - Data Entry'!BV112)</f>
        <v/>
      </c>
      <c r="DG114" s="290" t="str">
        <f>IF(ISBLANK('ARAT - Data Entry'!CZ112),"",'ARAT - Data Entry'!CZ112)</f>
        <v/>
      </c>
    </row>
    <row r="115" spans="1:111" x14ac:dyDescent="0.25">
      <c r="A115" s="312" t="str">
        <f>IF(ISBLANK('ARAT - Data Entry'!A113),"",'ARAT - Data Entry'!A113)</f>
        <v/>
      </c>
      <c r="B115" s="312" t="str">
        <f>IF(ISBLANK('ARAT - Data Entry'!C113),"",'ARAT - Data Entry'!C113)</f>
        <v/>
      </c>
      <c r="C115" s="312" t="str">
        <f>IF(ISBLANK('ARAT - Data Entry'!D113),"",'ARAT - Data Entry'!D113)</f>
        <v/>
      </c>
      <c r="D115" s="312" t="str">
        <f>IF(ISBLANK('ARAT - Data Entry'!E113),"",'ARAT - Data Entry'!E113)</f>
        <v/>
      </c>
      <c r="E115" s="312" t="str">
        <f>IF(ISBLANK('ARAT - Data Entry'!F113),"",'ARAT - Data Entry'!F113)</f>
        <v/>
      </c>
      <c r="F115" s="312" t="str">
        <f>IF(ISBLANK('ARAT - Data Entry'!G113),"",'ARAT - Data Entry'!G113)</f>
        <v/>
      </c>
      <c r="G115" s="312" t="str">
        <f>IF(ISBLANK('ARAT - Data Entry'!H113),"",'ARAT - Data Entry'!H113)</f>
        <v/>
      </c>
      <c r="H115" s="312" t="str">
        <f>IF(ISBLANK('ARAT - Data Entry'!I113),"",'ARAT - Data Entry'!I113)</f>
        <v/>
      </c>
      <c r="I115" s="312" t="str">
        <f>IF(ISBLANK('ARAT - Data Entry'!J113),"",'ARAT - Data Entry'!J113)</f>
        <v/>
      </c>
      <c r="J115" s="357" t="str">
        <f>IF(ISBLANK('ARAT - Data Entry'!K113),"",'ARAT - Data Entry'!K113)</f>
        <v/>
      </c>
      <c r="K115" s="312" t="str">
        <f>IF(ISBLANK('ARAT - Data Entry'!L113),"",'ARAT - Data Entry'!L113)</f>
        <v/>
      </c>
      <c r="L115" s="312" t="str">
        <f>IF(ISBLANK('ARAT - Data Entry'!M113),"",'ARAT - Data Entry'!M113)</f>
        <v/>
      </c>
      <c r="M115" s="312" t="str">
        <f>IF(ISBLANK('ARAT - Data Entry'!N113),"",'ARAT - Data Entry'!N113)</f>
        <v/>
      </c>
      <c r="N115" s="312" t="str">
        <f>IF(ISBLANK('ARAT - Data Entry'!R113),"",'ARAT - Data Entry'!R113)</f>
        <v/>
      </c>
      <c r="O115" s="312" t="str">
        <f>IF(ISBLANK('ARAT - Data Entry'!T113),"",'ARAT - Data Entry'!T113)</f>
        <v/>
      </c>
      <c r="P115" s="298"/>
      <c r="Q115" s="4" t="str">
        <f t="shared" si="26"/>
        <v>No Improved Water Point/System</v>
      </c>
      <c r="R115" s="4" t="str">
        <f t="shared" si="27"/>
        <v>No Improved Water Point/System</v>
      </c>
      <c r="S115" s="5" t="str">
        <f t="shared" si="28"/>
        <v>No Improved Water Point/System</v>
      </c>
      <c r="T115" s="4" t="str">
        <f t="shared" si="29"/>
        <v>New Construction Needed</v>
      </c>
      <c r="U115" s="15">
        <f t="shared" si="30"/>
        <v>0</v>
      </c>
      <c r="V115" s="284"/>
      <c r="W115" s="291" t="str">
        <f t="shared" si="34"/>
        <v>New Construction Needed</v>
      </c>
      <c r="X115" s="292" t="str">
        <f t="shared" si="31"/>
        <v xml:space="preserve"> </v>
      </c>
      <c r="Y115" s="292" t="str">
        <f t="shared" si="32"/>
        <v>Plan For Investment and Construction</v>
      </c>
      <c r="Z115" s="285"/>
      <c r="AA115" s="290" t="str">
        <f t="shared" si="35"/>
        <v xml:space="preserve"> </v>
      </c>
      <c r="AB115" s="290" t="str">
        <f t="shared" si="36"/>
        <v xml:space="preserve"> </v>
      </c>
      <c r="AC115" s="290" t="str">
        <f t="shared" si="37"/>
        <v xml:space="preserve"> </v>
      </c>
      <c r="AD115" s="290" t="str">
        <f t="shared" si="38"/>
        <v xml:space="preserve"> </v>
      </c>
      <c r="AE115" s="290" t="str">
        <f t="shared" si="39"/>
        <v xml:space="preserve"> </v>
      </c>
      <c r="AF115" s="290" t="str">
        <f>IF(CG115=1,'ARAT - Reference Sheet'!$C$11 -(A115-CH115)," ")</f>
        <v xml:space="preserve"> </v>
      </c>
      <c r="AG115" s="290" t="str">
        <f>IF(CI115=1,'ARAT - Reference Sheet'!$C$12-(A115-CJ115)," ")</f>
        <v xml:space="preserve"> </v>
      </c>
      <c r="AH115" s="290" t="str">
        <f>IF(CK115=1,'ARAT - Reference Sheet'!$C$13-(A115-CL115)," ")</f>
        <v xml:space="preserve"> </v>
      </c>
      <c r="AI115" s="290" t="str">
        <f>IF(CM115=1,'ARAT - Reference Sheet'!$C$14-(A115-CN115)," ")</f>
        <v xml:space="preserve"> </v>
      </c>
      <c r="AJ115" s="290" t="str">
        <f>IF(CO115=1,'ARAT - Reference Sheet'!$C$15-(A115-CP115)," ")</f>
        <v xml:space="preserve"> </v>
      </c>
      <c r="AK115" s="290" t="str">
        <f>IF(CQ115=1,'ARAT - Reference Sheet'!$C$16-(A115-CR115)," ")</f>
        <v xml:space="preserve"> </v>
      </c>
      <c r="AL115" s="290" t="str">
        <f>IF(CS115=1,'ARAT - Reference Sheet'!$C$17-(A115-CT115)," ")</f>
        <v xml:space="preserve"> </v>
      </c>
      <c r="AM115" s="290" t="str">
        <f>IF(CU115=1,'ARAT - Reference Sheet'!$C$18-(A115-CV115)," ")</f>
        <v xml:space="preserve"> </v>
      </c>
      <c r="AN115" s="290" t="str">
        <f>IF(CW115=1,'ARAT - Reference Sheet'!$C$19-(A115-CX115)," ")</f>
        <v xml:space="preserve"> </v>
      </c>
      <c r="AO115" s="290" t="str">
        <f>IF(CY115=1,'ARAT - Reference Sheet'!$C$20-(A115-CZ115)," ")</f>
        <v xml:space="preserve"> </v>
      </c>
      <c r="AP115" s="290" t="str">
        <f>IF(DA115=1,'ARAT - Reference Sheet'!$C$21-(A115-DB115)," ")</f>
        <v xml:space="preserve"> </v>
      </c>
      <c r="AQ115" s="290" t="str">
        <f>IF(DC115=1,'ARAT - Reference Sheet'!$C$22-(A115-DD115)," ")</f>
        <v xml:space="preserve"> </v>
      </c>
      <c r="AR115" s="290" t="str">
        <f>IF(DE115=1,'ARAT - Reference Sheet'!$C$23-(A115-DF115)," ")</f>
        <v xml:space="preserve"> </v>
      </c>
      <c r="AS115" s="288"/>
      <c r="AT115" s="313" t="str">
        <f>IF(ISBLANK('ARAT - Data Entry'!X113),"",'ARAT - Data Entry'!X113)</f>
        <v/>
      </c>
      <c r="AU115" s="313" t="str">
        <f>IF(ISBLANK('ARAT - Data Entry'!AA113),"",'ARAT - Data Entry'!AA113)</f>
        <v/>
      </c>
      <c r="AV115" s="313" t="str">
        <f>IF(ISBLANK('ARAT - Data Entry'!AD113),"",'ARAT - Data Entry'!AD113)</f>
        <v/>
      </c>
      <c r="AW115" s="313" t="str">
        <f>IF(ISBLANK('ARAT - Data Entry'!AG113),"",'ARAT - Data Entry'!AG113)</f>
        <v/>
      </c>
      <c r="AX115" s="313" t="str">
        <f>IF(ISBLANK('ARAT - Data Entry'!AJ113),"",'ARAT - Data Entry'!AJ113)</f>
        <v/>
      </c>
      <c r="AY115" s="313" t="str">
        <f>IF(ISBLANK('ARAT - Data Entry'!AM113),"",'ARAT - Data Entry'!AM113)</f>
        <v/>
      </c>
      <c r="AZ115" s="313" t="str">
        <f>IF(ISBLANK('ARAT - Data Entry'!AP113),"",'ARAT - Data Entry'!AP113)</f>
        <v/>
      </c>
      <c r="BA115" s="313" t="str">
        <f>IF(ISBLANK('ARAT - Data Entry'!AS113),"",'ARAT - Data Entry'!AS113)</f>
        <v/>
      </c>
      <c r="BB115" s="313" t="str">
        <f>IF(ISBLANK('ARAT - Data Entry'!AV113),"",'ARAT - Data Entry'!AV113)</f>
        <v/>
      </c>
      <c r="BC115" s="313" t="str">
        <f>IF(ISBLANK('ARAT - Data Entry'!AY113),"",'ARAT - Data Entry'!AY113)</f>
        <v/>
      </c>
      <c r="BD115" s="313" t="str">
        <f>IF(ISBLANK('ARAT - Data Entry'!BB113),"",'ARAT - Data Entry'!BB113)</f>
        <v/>
      </c>
      <c r="BE115" s="313" t="str">
        <f>IF(ISBLANK('ARAT - Data Entry'!BE113),"",'ARAT - Data Entry'!BE113)</f>
        <v/>
      </c>
      <c r="BF115" s="313" t="str">
        <f>IF(ISBLANK('ARAT - Data Entry'!BF113),"",'ARAT - Data Entry'!BF113)</f>
        <v/>
      </c>
      <c r="BG115" s="313" t="str">
        <f>IF(ISBLANK('ARAT - Data Entry'!BK113),"",'ARAT - Data Entry'!BK113)</f>
        <v/>
      </c>
      <c r="BH115" s="313" t="str">
        <f>IF(ISBLANK('ARAT - Data Entry'!BL113),"",'ARAT - Data Entry'!BL113)</f>
        <v/>
      </c>
      <c r="BI115" s="313" t="str">
        <f>IF(ISBLANK('ARAT - Data Entry'!BQ113),"",'ARAT - Data Entry'!BQ113)</f>
        <v/>
      </c>
      <c r="BJ115" s="313" t="str">
        <f>IF(ISBLANK('ARAT - Data Entry'!BR113),"",'ARAT - Data Entry'!BR113)</f>
        <v/>
      </c>
      <c r="BK115" s="313" t="str">
        <f>IF(ISBLANK('ARAT - Data Entry'!BW113),"",'ARAT - Data Entry'!BW113)</f>
        <v/>
      </c>
      <c r="BL115" s="313" t="str">
        <f>IF(ISBLANK('ARAT - Data Entry'!DB113),"",'ARAT - Data Entry'!DB113)</f>
        <v/>
      </c>
      <c r="BM115" s="296"/>
      <c r="BN115" s="290">
        <f>'ARAT - Data Entry'!P113</f>
        <v>0</v>
      </c>
      <c r="BO115" s="290">
        <f>'ARAT - Data Entry'!Q113</f>
        <v>0</v>
      </c>
      <c r="BP115" s="290">
        <f>'ARAT - Data Entry'!S113</f>
        <v>0</v>
      </c>
      <c r="BQ115" s="290">
        <f>'ARAT - Data Entry'!CG113</f>
        <v>0</v>
      </c>
      <c r="BR115" s="290">
        <f>'ARAT - Data Entry'!CU113</f>
        <v>0</v>
      </c>
      <c r="BS115" s="290">
        <f>'ARAT - Data Entry'!CY113</f>
        <v>0</v>
      </c>
      <c r="BT115" s="290">
        <f>'ARAT - Data Entry'!DA113</f>
        <v>0</v>
      </c>
      <c r="BU115" s="290">
        <f t="shared" si="33"/>
        <v>0</v>
      </c>
      <c r="BV115" s="288"/>
      <c r="BW115" s="290" t="str">
        <f>IF(ISBLANK('ARAT - Data Entry'!V113),"",'ARAT - Data Entry'!V113)</f>
        <v/>
      </c>
      <c r="BX115" s="290" t="str">
        <f>IF(ISBLANK('ARAT - Data Entry'!W113),"",'ARAT - Data Entry'!W113)</f>
        <v/>
      </c>
      <c r="BY115" s="290" t="str">
        <f>IF(ISBLANK('ARAT - Data Entry'!Y113),"",'ARAT - Data Entry'!Y113)</f>
        <v/>
      </c>
      <c r="BZ115" s="290" t="str">
        <f>IF(ISBLANK('ARAT - Data Entry'!Z113),"",'ARAT - Data Entry'!Z113)</f>
        <v/>
      </c>
      <c r="CA115" s="290" t="str">
        <f>IF(ISBLANK('ARAT - Data Entry'!AB113),"",'ARAT - Data Entry'!AB113)</f>
        <v/>
      </c>
      <c r="CB115" s="290" t="str">
        <f>IF(ISBLANK('ARAT - Data Entry'!AC113),"",'ARAT - Data Entry'!AC113)</f>
        <v/>
      </c>
      <c r="CC115" s="290" t="str">
        <f>IF(ISBLANK('ARAT - Data Entry'!AE113),"",'ARAT - Data Entry'!AE113)</f>
        <v/>
      </c>
      <c r="CD115" s="290" t="str">
        <f>IF(ISBLANK('ARAT - Data Entry'!AF113),"",'ARAT - Data Entry'!AF113)</f>
        <v/>
      </c>
      <c r="CE115" s="290" t="str">
        <f>IF(ISBLANK('ARAT - Data Entry'!AH113),"",'ARAT - Data Entry'!AH113)</f>
        <v/>
      </c>
      <c r="CF115" s="290" t="str">
        <f>IF(ISBLANK('ARAT - Data Entry'!AI113),"",'ARAT - Data Entry'!AI113)</f>
        <v/>
      </c>
      <c r="CG115" s="290" t="str">
        <f>IF(ISBLANK('ARAT - Data Entry'!AK113),"",'ARAT - Data Entry'!AK113)</f>
        <v/>
      </c>
      <c r="CH115" s="290" t="str">
        <f>IF(ISBLANK('ARAT - Data Entry'!AL113),"",'ARAT - Data Entry'!AL113)</f>
        <v/>
      </c>
      <c r="CI115" s="290" t="str">
        <f>IF(ISBLANK('ARAT - Data Entry'!AN113),"",'ARAT - Data Entry'!AN113)</f>
        <v/>
      </c>
      <c r="CJ115" s="290" t="str">
        <f>IF(ISBLANK('ARAT - Data Entry'!AO113),"",'ARAT - Data Entry'!AO113)</f>
        <v/>
      </c>
      <c r="CK115" s="290" t="str">
        <f>IF(ISBLANK('ARAT - Data Entry'!AQ113),"",'ARAT - Data Entry'!AQ113)</f>
        <v/>
      </c>
      <c r="CL115" s="290" t="str">
        <f>IF(ISBLANK('ARAT - Data Entry'!AR113),"",'ARAT - Data Entry'!AR113)</f>
        <v/>
      </c>
      <c r="CM115" s="290" t="str">
        <f>IF(ISBLANK('ARAT - Data Entry'!AT113),"",'ARAT - Data Entry'!AT113)</f>
        <v/>
      </c>
      <c r="CN115" s="290" t="str">
        <f>IF(ISBLANK('ARAT - Data Entry'!AU113),"",'ARAT - Data Entry'!AU113)</f>
        <v/>
      </c>
      <c r="CO115" s="290" t="str">
        <f>IF(ISBLANK('ARAT - Data Entry'!AW113),"",'ARAT - Data Entry'!AW113)</f>
        <v/>
      </c>
      <c r="CP115" s="290" t="str">
        <f>IF(ISBLANK('ARAT - Data Entry'!AX113),"",'ARAT - Data Entry'!AX113)</f>
        <v/>
      </c>
      <c r="CQ115" s="290" t="str">
        <f>IF(ISBLANK('ARAT - Data Entry'!AZ113),"",'ARAT - Data Entry'!AZ113)</f>
        <v/>
      </c>
      <c r="CR115" s="290" t="str">
        <f>IF(ISBLANK('ARAT - Data Entry'!BA113),"",'ARAT - Data Entry'!BA113)</f>
        <v/>
      </c>
      <c r="CS115" s="290" t="str">
        <f>IF(ISBLANK('ARAT - Data Entry'!BC113),"",'ARAT - Data Entry'!BC113)</f>
        <v/>
      </c>
      <c r="CT115" s="290" t="str">
        <f>IF(ISBLANK('ARAT - Data Entry'!BD113),"",'ARAT - Data Entry'!BD113)</f>
        <v/>
      </c>
      <c r="CU115" s="290" t="str">
        <f>IF(ISBLANK('ARAT - Data Entry'!BF113),"",'ARAT - Data Entry'!BF113)</f>
        <v/>
      </c>
      <c r="CV115" s="290" t="str">
        <f>IF(ISBLANK('ARAT - Data Entry'!BG113),"",'ARAT - Data Entry'!BG113)</f>
        <v/>
      </c>
      <c r="CW115" s="290" t="str">
        <f>IF(ISBLANK('ARAT - Data Entry'!BI113),"",'ARAT - Data Entry'!BI113)</f>
        <v/>
      </c>
      <c r="CX115" s="290" t="str">
        <f>IF(ISBLANK('ARAT - Data Entry'!BJ113),"",'ARAT - Data Entry'!BJ113)</f>
        <v/>
      </c>
      <c r="CY115" s="290" t="str">
        <f>IF(ISBLANK('ARAT - Data Entry'!BL113),"",'ARAT - Data Entry'!BL113)</f>
        <v/>
      </c>
      <c r="CZ115" s="290" t="str">
        <f>IF(ISBLANK('ARAT - Data Entry'!BM113),"",'ARAT - Data Entry'!BM113)</f>
        <v/>
      </c>
      <c r="DA115" s="290" t="str">
        <f>IF(ISBLANK('ARAT - Data Entry'!BO113),"",'ARAT - Data Entry'!BO113)</f>
        <v/>
      </c>
      <c r="DB115" s="290" t="str">
        <f>IF(ISBLANK('ARAT - Data Entry'!BP113),"",'ARAT - Data Entry'!BP113)</f>
        <v/>
      </c>
      <c r="DC115" s="290" t="str">
        <f>IF(ISBLANK('ARAT - Data Entry'!BR113),"",'ARAT - Data Entry'!BR113)</f>
        <v/>
      </c>
      <c r="DD115" s="290" t="str">
        <f>IF(ISBLANK('ARAT - Data Entry'!BS113),"",'ARAT - Data Entry'!BS113)</f>
        <v/>
      </c>
      <c r="DE115" s="290" t="str">
        <f>IF(ISBLANK('ARAT - Data Entry'!BU113),"",'ARAT - Data Entry'!BU113)</f>
        <v/>
      </c>
      <c r="DF115" s="290" t="str">
        <f>IF(ISBLANK('ARAT - Data Entry'!BV113),"",'ARAT - Data Entry'!BV113)</f>
        <v/>
      </c>
      <c r="DG115" s="290" t="str">
        <f>IF(ISBLANK('ARAT - Data Entry'!CZ113),"",'ARAT - Data Entry'!CZ113)</f>
        <v/>
      </c>
    </row>
    <row r="116" spans="1:111" x14ac:dyDescent="0.25">
      <c r="A116" s="312" t="str">
        <f>IF(ISBLANK('ARAT - Data Entry'!A114),"",'ARAT - Data Entry'!A114)</f>
        <v/>
      </c>
      <c r="B116" s="312" t="str">
        <f>IF(ISBLANK('ARAT - Data Entry'!C114),"",'ARAT - Data Entry'!C114)</f>
        <v/>
      </c>
      <c r="C116" s="312" t="str">
        <f>IF(ISBLANK('ARAT - Data Entry'!D114),"",'ARAT - Data Entry'!D114)</f>
        <v/>
      </c>
      <c r="D116" s="312" t="str">
        <f>IF(ISBLANK('ARAT - Data Entry'!E114),"",'ARAT - Data Entry'!E114)</f>
        <v/>
      </c>
      <c r="E116" s="312" t="str">
        <f>IF(ISBLANK('ARAT - Data Entry'!F114),"",'ARAT - Data Entry'!F114)</f>
        <v/>
      </c>
      <c r="F116" s="312" t="str">
        <f>IF(ISBLANK('ARAT - Data Entry'!G114),"",'ARAT - Data Entry'!G114)</f>
        <v/>
      </c>
      <c r="G116" s="312" t="str">
        <f>IF(ISBLANK('ARAT - Data Entry'!H114),"",'ARAT - Data Entry'!H114)</f>
        <v/>
      </c>
      <c r="H116" s="312" t="str">
        <f>IF(ISBLANK('ARAT - Data Entry'!I114),"",'ARAT - Data Entry'!I114)</f>
        <v/>
      </c>
      <c r="I116" s="312" t="str">
        <f>IF(ISBLANK('ARAT - Data Entry'!J114),"",'ARAT - Data Entry'!J114)</f>
        <v/>
      </c>
      <c r="J116" s="357" t="str">
        <f>IF(ISBLANK('ARAT - Data Entry'!K114),"",'ARAT - Data Entry'!K114)</f>
        <v/>
      </c>
      <c r="K116" s="312" t="str">
        <f>IF(ISBLANK('ARAT - Data Entry'!L114),"",'ARAT - Data Entry'!L114)</f>
        <v/>
      </c>
      <c r="L116" s="312" t="str">
        <f>IF(ISBLANK('ARAT - Data Entry'!M114),"",'ARAT - Data Entry'!M114)</f>
        <v/>
      </c>
      <c r="M116" s="312" t="str">
        <f>IF(ISBLANK('ARAT - Data Entry'!N114),"",'ARAT - Data Entry'!N114)</f>
        <v/>
      </c>
      <c r="N116" s="312" t="str">
        <f>IF(ISBLANK('ARAT - Data Entry'!R114),"",'ARAT - Data Entry'!R114)</f>
        <v/>
      </c>
      <c r="O116" s="312" t="str">
        <f>IF(ISBLANK('ARAT - Data Entry'!T114),"",'ARAT - Data Entry'!T114)</f>
        <v/>
      </c>
      <c r="P116" s="298"/>
      <c r="Q116" s="4" t="str">
        <f t="shared" si="26"/>
        <v>No Improved Water Point/System</v>
      </c>
      <c r="R116" s="4" t="str">
        <f t="shared" si="27"/>
        <v>No Improved Water Point/System</v>
      </c>
      <c r="S116" s="5" t="str">
        <f t="shared" si="28"/>
        <v>No Improved Water Point/System</v>
      </c>
      <c r="T116" s="4" t="str">
        <f t="shared" si="29"/>
        <v>New Construction Needed</v>
      </c>
      <c r="U116" s="15">
        <f t="shared" si="30"/>
        <v>0</v>
      </c>
      <c r="V116" s="284"/>
      <c r="W116" s="291" t="str">
        <f t="shared" si="34"/>
        <v>New Construction Needed</v>
      </c>
      <c r="X116" s="292" t="str">
        <f t="shared" si="31"/>
        <v xml:space="preserve"> </v>
      </c>
      <c r="Y116" s="292" t="str">
        <f t="shared" si="32"/>
        <v>Plan For Investment and Construction</v>
      </c>
      <c r="Z116" s="285"/>
      <c r="AA116" s="290" t="str">
        <f t="shared" si="35"/>
        <v xml:space="preserve"> </v>
      </c>
      <c r="AB116" s="290" t="str">
        <f t="shared" si="36"/>
        <v xml:space="preserve"> </v>
      </c>
      <c r="AC116" s="290" t="str">
        <f t="shared" si="37"/>
        <v xml:space="preserve"> </v>
      </c>
      <c r="AD116" s="290" t="str">
        <f t="shared" si="38"/>
        <v xml:space="preserve"> </v>
      </c>
      <c r="AE116" s="290" t="str">
        <f t="shared" si="39"/>
        <v xml:space="preserve"> </v>
      </c>
      <c r="AF116" s="290" t="str">
        <f>IF(CG116=1,'ARAT - Reference Sheet'!$C$11 -(A116-CH116)," ")</f>
        <v xml:space="preserve"> </v>
      </c>
      <c r="AG116" s="290" t="str">
        <f>IF(CI116=1,'ARAT - Reference Sheet'!$C$12-(A116-CJ116)," ")</f>
        <v xml:space="preserve"> </v>
      </c>
      <c r="AH116" s="290" t="str">
        <f>IF(CK116=1,'ARAT - Reference Sheet'!$C$13-(A116-CL116)," ")</f>
        <v xml:space="preserve"> </v>
      </c>
      <c r="AI116" s="290" t="str">
        <f>IF(CM116=1,'ARAT - Reference Sheet'!$C$14-(A116-CN116)," ")</f>
        <v xml:space="preserve"> </v>
      </c>
      <c r="AJ116" s="290" t="str">
        <f>IF(CO116=1,'ARAT - Reference Sheet'!$C$15-(A116-CP116)," ")</f>
        <v xml:space="preserve"> </v>
      </c>
      <c r="AK116" s="290" t="str">
        <f>IF(CQ116=1,'ARAT - Reference Sheet'!$C$16-(A116-CR116)," ")</f>
        <v xml:space="preserve"> </v>
      </c>
      <c r="AL116" s="290" t="str">
        <f>IF(CS116=1,'ARAT - Reference Sheet'!$C$17-(A116-CT116)," ")</f>
        <v xml:space="preserve"> </v>
      </c>
      <c r="AM116" s="290" t="str">
        <f>IF(CU116=1,'ARAT - Reference Sheet'!$C$18-(A116-CV116)," ")</f>
        <v xml:space="preserve"> </v>
      </c>
      <c r="AN116" s="290" t="str">
        <f>IF(CW116=1,'ARAT - Reference Sheet'!$C$19-(A116-CX116)," ")</f>
        <v xml:space="preserve"> </v>
      </c>
      <c r="AO116" s="290" t="str">
        <f>IF(CY116=1,'ARAT - Reference Sheet'!$C$20-(A116-CZ116)," ")</f>
        <v xml:space="preserve"> </v>
      </c>
      <c r="AP116" s="290" t="str">
        <f>IF(DA116=1,'ARAT - Reference Sheet'!$C$21-(A116-DB116)," ")</f>
        <v xml:space="preserve"> </v>
      </c>
      <c r="AQ116" s="290" t="str">
        <f>IF(DC116=1,'ARAT - Reference Sheet'!$C$22-(A116-DD116)," ")</f>
        <v xml:space="preserve"> </v>
      </c>
      <c r="AR116" s="290" t="str">
        <f>IF(DE116=1,'ARAT - Reference Sheet'!$C$23-(A116-DF116)," ")</f>
        <v xml:space="preserve"> </v>
      </c>
      <c r="AS116" s="288"/>
      <c r="AT116" s="313" t="str">
        <f>IF(ISBLANK('ARAT - Data Entry'!X114),"",'ARAT - Data Entry'!X114)</f>
        <v/>
      </c>
      <c r="AU116" s="313" t="str">
        <f>IF(ISBLANK('ARAT - Data Entry'!AA114),"",'ARAT - Data Entry'!AA114)</f>
        <v/>
      </c>
      <c r="AV116" s="313" t="str">
        <f>IF(ISBLANK('ARAT - Data Entry'!AD114),"",'ARAT - Data Entry'!AD114)</f>
        <v/>
      </c>
      <c r="AW116" s="313" t="str">
        <f>IF(ISBLANK('ARAT - Data Entry'!AG114),"",'ARAT - Data Entry'!AG114)</f>
        <v/>
      </c>
      <c r="AX116" s="313" t="str">
        <f>IF(ISBLANK('ARAT - Data Entry'!AJ114),"",'ARAT - Data Entry'!AJ114)</f>
        <v/>
      </c>
      <c r="AY116" s="313" t="str">
        <f>IF(ISBLANK('ARAT - Data Entry'!AM114),"",'ARAT - Data Entry'!AM114)</f>
        <v/>
      </c>
      <c r="AZ116" s="313" t="str">
        <f>IF(ISBLANK('ARAT - Data Entry'!AP114),"",'ARAT - Data Entry'!AP114)</f>
        <v/>
      </c>
      <c r="BA116" s="313" t="str">
        <f>IF(ISBLANK('ARAT - Data Entry'!AS114),"",'ARAT - Data Entry'!AS114)</f>
        <v/>
      </c>
      <c r="BB116" s="313" t="str">
        <f>IF(ISBLANK('ARAT - Data Entry'!AV114),"",'ARAT - Data Entry'!AV114)</f>
        <v/>
      </c>
      <c r="BC116" s="313" t="str">
        <f>IF(ISBLANK('ARAT - Data Entry'!AY114),"",'ARAT - Data Entry'!AY114)</f>
        <v/>
      </c>
      <c r="BD116" s="313" t="str">
        <f>IF(ISBLANK('ARAT - Data Entry'!BB114),"",'ARAT - Data Entry'!BB114)</f>
        <v/>
      </c>
      <c r="BE116" s="313" t="str">
        <f>IF(ISBLANK('ARAT - Data Entry'!BE114),"",'ARAT - Data Entry'!BE114)</f>
        <v/>
      </c>
      <c r="BF116" s="313" t="str">
        <f>IF(ISBLANK('ARAT - Data Entry'!BF114),"",'ARAT - Data Entry'!BF114)</f>
        <v/>
      </c>
      <c r="BG116" s="313" t="str">
        <f>IF(ISBLANK('ARAT - Data Entry'!BK114),"",'ARAT - Data Entry'!BK114)</f>
        <v/>
      </c>
      <c r="BH116" s="313" t="str">
        <f>IF(ISBLANK('ARAT - Data Entry'!BL114),"",'ARAT - Data Entry'!BL114)</f>
        <v/>
      </c>
      <c r="BI116" s="313" t="str">
        <f>IF(ISBLANK('ARAT - Data Entry'!BQ114),"",'ARAT - Data Entry'!BQ114)</f>
        <v/>
      </c>
      <c r="BJ116" s="313" t="str">
        <f>IF(ISBLANK('ARAT - Data Entry'!BR114),"",'ARAT - Data Entry'!BR114)</f>
        <v/>
      </c>
      <c r="BK116" s="313" t="str">
        <f>IF(ISBLANK('ARAT - Data Entry'!BW114),"",'ARAT - Data Entry'!BW114)</f>
        <v/>
      </c>
      <c r="BL116" s="313" t="str">
        <f>IF(ISBLANK('ARAT - Data Entry'!DB114),"",'ARAT - Data Entry'!DB114)</f>
        <v/>
      </c>
      <c r="BM116" s="296"/>
      <c r="BN116" s="290">
        <f>'ARAT - Data Entry'!P114</f>
        <v>0</v>
      </c>
      <c r="BO116" s="290">
        <f>'ARAT - Data Entry'!Q114</f>
        <v>0</v>
      </c>
      <c r="BP116" s="290">
        <f>'ARAT - Data Entry'!S114</f>
        <v>0</v>
      </c>
      <c r="BQ116" s="290">
        <f>'ARAT - Data Entry'!CG114</f>
        <v>0</v>
      </c>
      <c r="BR116" s="290">
        <f>'ARAT - Data Entry'!CU114</f>
        <v>0</v>
      </c>
      <c r="BS116" s="290">
        <f>'ARAT - Data Entry'!CY114</f>
        <v>0</v>
      </c>
      <c r="BT116" s="290">
        <f>'ARAT - Data Entry'!DA114</f>
        <v>0</v>
      </c>
      <c r="BU116" s="290">
        <f t="shared" si="33"/>
        <v>0</v>
      </c>
      <c r="BV116" s="288"/>
      <c r="BW116" s="290" t="str">
        <f>IF(ISBLANK('ARAT - Data Entry'!V114),"",'ARAT - Data Entry'!V114)</f>
        <v/>
      </c>
      <c r="BX116" s="290" t="str">
        <f>IF(ISBLANK('ARAT - Data Entry'!W114),"",'ARAT - Data Entry'!W114)</f>
        <v/>
      </c>
      <c r="BY116" s="290" t="str">
        <f>IF(ISBLANK('ARAT - Data Entry'!Y114),"",'ARAT - Data Entry'!Y114)</f>
        <v/>
      </c>
      <c r="BZ116" s="290" t="str">
        <f>IF(ISBLANK('ARAT - Data Entry'!Z114),"",'ARAT - Data Entry'!Z114)</f>
        <v/>
      </c>
      <c r="CA116" s="290" t="str">
        <f>IF(ISBLANK('ARAT - Data Entry'!AB114),"",'ARAT - Data Entry'!AB114)</f>
        <v/>
      </c>
      <c r="CB116" s="290" t="str">
        <f>IF(ISBLANK('ARAT - Data Entry'!AC114),"",'ARAT - Data Entry'!AC114)</f>
        <v/>
      </c>
      <c r="CC116" s="290" t="str">
        <f>IF(ISBLANK('ARAT - Data Entry'!AE114),"",'ARAT - Data Entry'!AE114)</f>
        <v/>
      </c>
      <c r="CD116" s="290" t="str">
        <f>IF(ISBLANK('ARAT - Data Entry'!AF114),"",'ARAT - Data Entry'!AF114)</f>
        <v/>
      </c>
      <c r="CE116" s="290" t="str">
        <f>IF(ISBLANK('ARAT - Data Entry'!AH114),"",'ARAT - Data Entry'!AH114)</f>
        <v/>
      </c>
      <c r="CF116" s="290" t="str">
        <f>IF(ISBLANK('ARAT - Data Entry'!AI114),"",'ARAT - Data Entry'!AI114)</f>
        <v/>
      </c>
      <c r="CG116" s="290" t="str">
        <f>IF(ISBLANK('ARAT - Data Entry'!AK114),"",'ARAT - Data Entry'!AK114)</f>
        <v/>
      </c>
      <c r="CH116" s="290" t="str">
        <f>IF(ISBLANK('ARAT - Data Entry'!AL114),"",'ARAT - Data Entry'!AL114)</f>
        <v/>
      </c>
      <c r="CI116" s="290" t="str">
        <f>IF(ISBLANK('ARAT - Data Entry'!AN114),"",'ARAT - Data Entry'!AN114)</f>
        <v/>
      </c>
      <c r="CJ116" s="290" t="str">
        <f>IF(ISBLANK('ARAT - Data Entry'!AO114),"",'ARAT - Data Entry'!AO114)</f>
        <v/>
      </c>
      <c r="CK116" s="290" t="str">
        <f>IF(ISBLANK('ARAT - Data Entry'!AQ114),"",'ARAT - Data Entry'!AQ114)</f>
        <v/>
      </c>
      <c r="CL116" s="290" t="str">
        <f>IF(ISBLANK('ARAT - Data Entry'!AR114),"",'ARAT - Data Entry'!AR114)</f>
        <v/>
      </c>
      <c r="CM116" s="290" t="str">
        <f>IF(ISBLANK('ARAT - Data Entry'!AT114),"",'ARAT - Data Entry'!AT114)</f>
        <v/>
      </c>
      <c r="CN116" s="290" t="str">
        <f>IF(ISBLANK('ARAT - Data Entry'!AU114),"",'ARAT - Data Entry'!AU114)</f>
        <v/>
      </c>
      <c r="CO116" s="290" t="str">
        <f>IF(ISBLANK('ARAT - Data Entry'!AW114),"",'ARAT - Data Entry'!AW114)</f>
        <v/>
      </c>
      <c r="CP116" s="290" t="str">
        <f>IF(ISBLANK('ARAT - Data Entry'!AX114),"",'ARAT - Data Entry'!AX114)</f>
        <v/>
      </c>
      <c r="CQ116" s="290" t="str">
        <f>IF(ISBLANK('ARAT - Data Entry'!AZ114),"",'ARAT - Data Entry'!AZ114)</f>
        <v/>
      </c>
      <c r="CR116" s="290" t="str">
        <f>IF(ISBLANK('ARAT - Data Entry'!BA114),"",'ARAT - Data Entry'!BA114)</f>
        <v/>
      </c>
      <c r="CS116" s="290" t="str">
        <f>IF(ISBLANK('ARAT - Data Entry'!BC114),"",'ARAT - Data Entry'!BC114)</f>
        <v/>
      </c>
      <c r="CT116" s="290" t="str">
        <f>IF(ISBLANK('ARAT - Data Entry'!BD114),"",'ARAT - Data Entry'!BD114)</f>
        <v/>
      </c>
      <c r="CU116" s="290" t="str">
        <f>IF(ISBLANK('ARAT - Data Entry'!BF114),"",'ARAT - Data Entry'!BF114)</f>
        <v/>
      </c>
      <c r="CV116" s="290" t="str">
        <f>IF(ISBLANK('ARAT - Data Entry'!BG114),"",'ARAT - Data Entry'!BG114)</f>
        <v/>
      </c>
      <c r="CW116" s="290" t="str">
        <f>IF(ISBLANK('ARAT - Data Entry'!BI114),"",'ARAT - Data Entry'!BI114)</f>
        <v/>
      </c>
      <c r="CX116" s="290" t="str">
        <f>IF(ISBLANK('ARAT - Data Entry'!BJ114),"",'ARAT - Data Entry'!BJ114)</f>
        <v/>
      </c>
      <c r="CY116" s="290" t="str">
        <f>IF(ISBLANK('ARAT - Data Entry'!BL114),"",'ARAT - Data Entry'!BL114)</f>
        <v/>
      </c>
      <c r="CZ116" s="290" t="str">
        <f>IF(ISBLANK('ARAT - Data Entry'!BM114),"",'ARAT - Data Entry'!BM114)</f>
        <v/>
      </c>
      <c r="DA116" s="290" t="str">
        <f>IF(ISBLANK('ARAT - Data Entry'!BO114),"",'ARAT - Data Entry'!BO114)</f>
        <v/>
      </c>
      <c r="DB116" s="290" t="str">
        <f>IF(ISBLANK('ARAT - Data Entry'!BP114),"",'ARAT - Data Entry'!BP114)</f>
        <v/>
      </c>
      <c r="DC116" s="290" t="str">
        <f>IF(ISBLANK('ARAT - Data Entry'!BR114),"",'ARAT - Data Entry'!BR114)</f>
        <v/>
      </c>
      <c r="DD116" s="290" t="str">
        <f>IF(ISBLANK('ARAT - Data Entry'!BS114),"",'ARAT - Data Entry'!BS114)</f>
        <v/>
      </c>
      <c r="DE116" s="290" t="str">
        <f>IF(ISBLANK('ARAT - Data Entry'!BU114),"",'ARAT - Data Entry'!BU114)</f>
        <v/>
      </c>
      <c r="DF116" s="290" t="str">
        <f>IF(ISBLANK('ARAT - Data Entry'!BV114),"",'ARAT - Data Entry'!BV114)</f>
        <v/>
      </c>
      <c r="DG116" s="290" t="str">
        <f>IF(ISBLANK('ARAT - Data Entry'!CZ114),"",'ARAT - Data Entry'!CZ114)</f>
        <v/>
      </c>
    </row>
    <row r="117" spans="1:111" x14ac:dyDescent="0.25">
      <c r="A117" s="312" t="str">
        <f>IF(ISBLANK('ARAT - Data Entry'!A115),"",'ARAT - Data Entry'!A115)</f>
        <v/>
      </c>
      <c r="B117" s="312" t="str">
        <f>IF(ISBLANK('ARAT - Data Entry'!C115),"",'ARAT - Data Entry'!C115)</f>
        <v/>
      </c>
      <c r="C117" s="312" t="str">
        <f>IF(ISBLANK('ARAT - Data Entry'!D115),"",'ARAT - Data Entry'!D115)</f>
        <v/>
      </c>
      <c r="D117" s="312" t="str">
        <f>IF(ISBLANK('ARAT - Data Entry'!E115),"",'ARAT - Data Entry'!E115)</f>
        <v/>
      </c>
      <c r="E117" s="312" t="str">
        <f>IF(ISBLANK('ARAT - Data Entry'!F115),"",'ARAT - Data Entry'!F115)</f>
        <v/>
      </c>
      <c r="F117" s="312" t="str">
        <f>IF(ISBLANK('ARAT - Data Entry'!G115),"",'ARAT - Data Entry'!G115)</f>
        <v/>
      </c>
      <c r="G117" s="312" t="str">
        <f>IF(ISBLANK('ARAT - Data Entry'!H115),"",'ARAT - Data Entry'!H115)</f>
        <v/>
      </c>
      <c r="H117" s="312" t="str">
        <f>IF(ISBLANK('ARAT - Data Entry'!I115),"",'ARAT - Data Entry'!I115)</f>
        <v/>
      </c>
      <c r="I117" s="312" t="str">
        <f>IF(ISBLANK('ARAT - Data Entry'!J115),"",'ARAT - Data Entry'!J115)</f>
        <v/>
      </c>
      <c r="J117" s="357" t="str">
        <f>IF(ISBLANK('ARAT - Data Entry'!K115),"",'ARAT - Data Entry'!K115)</f>
        <v/>
      </c>
      <c r="K117" s="312" t="str">
        <f>IF(ISBLANK('ARAT - Data Entry'!L115),"",'ARAT - Data Entry'!L115)</f>
        <v/>
      </c>
      <c r="L117" s="312" t="str">
        <f>IF(ISBLANK('ARAT - Data Entry'!M115),"",'ARAT - Data Entry'!M115)</f>
        <v/>
      </c>
      <c r="M117" s="312" t="str">
        <f>IF(ISBLANK('ARAT - Data Entry'!N115),"",'ARAT - Data Entry'!N115)</f>
        <v/>
      </c>
      <c r="N117" s="312" t="str">
        <f>IF(ISBLANK('ARAT - Data Entry'!R115),"",'ARAT - Data Entry'!R115)</f>
        <v/>
      </c>
      <c r="O117" s="312" t="str">
        <f>IF(ISBLANK('ARAT - Data Entry'!T115),"",'ARAT - Data Entry'!T115)</f>
        <v/>
      </c>
      <c r="P117" s="298"/>
      <c r="Q117" s="4" t="str">
        <f t="shared" si="26"/>
        <v>No Improved Water Point/System</v>
      </c>
      <c r="R117" s="4" t="str">
        <f t="shared" si="27"/>
        <v>No Improved Water Point/System</v>
      </c>
      <c r="S117" s="5" t="str">
        <f t="shared" si="28"/>
        <v>No Improved Water Point/System</v>
      </c>
      <c r="T117" s="4" t="str">
        <f t="shared" si="29"/>
        <v>New Construction Needed</v>
      </c>
      <c r="U117" s="15">
        <f t="shared" si="30"/>
        <v>0</v>
      </c>
      <c r="V117" s="284"/>
      <c r="W117" s="291" t="str">
        <f t="shared" si="34"/>
        <v>New Construction Needed</v>
      </c>
      <c r="X117" s="292" t="str">
        <f t="shared" si="31"/>
        <v xml:space="preserve"> </v>
      </c>
      <c r="Y117" s="292" t="str">
        <f t="shared" si="32"/>
        <v>Plan For Investment and Construction</v>
      </c>
      <c r="Z117" s="285"/>
      <c r="AA117" s="290" t="str">
        <f t="shared" si="35"/>
        <v xml:space="preserve"> </v>
      </c>
      <c r="AB117" s="290" t="str">
        <f t="shared" si="36"/>
        <v xml:space="preserve"> </v>
      </c>
      <c r="AC117" s="290" t="str">
        <f t="shared" si="37"/>
        <v xml:space="preserve"> </v>
      </c>
      <c r="AD117" s="290" t="str">
        <f t="shared" si="38"/>
        <v xml:space="preserve"> </v>
      </c>
      <c r="AE117" s="290" t="str">
        <f t="shared" si="39"/>
        <v xml:space="preserve"> </v>
      </c>
      <c r="AF117" s="290" t="str">
        <f>IF(CG117=1,'ARAT - Reference Sheet'!$C$11 -(A117-CH117)," ")</f>
        <v xml:space="preserve"> </v>
      </c>
      <c r="AG117" s="290" t="str">
        <f>IF(CI117=1,'ARAT - Reference Sheet'!$C$12-(A117-CJ117)," ")</f>
        <v xml:space="preserve"> </v>
      </c>
      <c r="AH117" s="290" t="str">
        <f>IF(CK117=1,'ARAT - Reference Sheet'!$C$13-(A117-CL117)," ")</f>
        <v xml:space="preserve"> </v>
      </c>
      <c r="AI117" s="290" t="str">
        <f>IF(CM117=1,'ARAT - Reference Sheet'!$C$14-(A117-CN117)," ")</f>
        <v xml:space="preserve"> </v>
      </c>
      <c r="AJ117" s="290" t="str">
        <f>IF(CO117=1,'ARAT - Reference Sheet'!$C$15-(A117-CP117)," ")</f>
        <v xml:space="preserve"> </v>
      </c>
      <c r="AK117" s="290" t="str">
        <f>IF(CQ117=1,'ARAT - Reference Sheet'!$C$16-(A117-CR117)," ")</f>
        <v xml:space="preserve"> </v>
      </c>
      <c r="AL117" s="290" t="str">
        <f>IF(CS117=1,'ARAT - Reference Sheet'!$C$17-(A117-CT117)," ")</f>
        <v xml:space="preserve"> </v>
      </c>
      <c r="AM117" s="290" t="str">
        <f>IF(CU117=1,'ARAT - Reference Sheet'!$C$18-(A117-CV117)," ")</f>
        <v xml:space="preserve"> </v>
      </c>
      <c r="AN117" s="290" t="str">
        <f>IF(CW117=1,'ARAT - Reference Sheet'!$C$19-(A117-CX117)," ")</f>
        <v xml:space="preserve"> </v>
      </c>
      <c r="AO117" s="290" t="str">
        <f>IF(CY117=1,'ARAT - Reference Sheet'!$C$20-(A117-CZ117)," ")</f>
        <v xml:space="preserve"> </v>
      </c>
      <c r="AP117" s="290" t="str">
        <f>IF(DA117=1,'ARAT - Reference Sheet'!$C$21-(A117-DB117)," ")</f>
        <v xml:space="preserve"> </v>
      </c>
      <c r="AQ117" s="290" t="str">
        <f>IF(DC117=1,'ARAT - Reference Sheet'!$C$22-(A117-DD117)," ")</f>
        <v xml:space="preserve"> </v>
      </c>
      <c r="AR117" s="290" t="str">
        <f>IF(DE117=1,'ARAT - Reference Sheet'!$C$23-(A117-DF117)," ")</f>
        <v xml:space="preserve"> </v>
      </c>
      <c r="AS117" s="288"/>
      <c r="AT117" s="313" t="str">
        <f>IF(ISBLANK('ARAT - Data Entry'!X115),"",'ARAT - Data Entry'!X115)</f>
        <v/>
      </c>
      <c r="AU117" s="313" t="str">
        <f>IF(ISBLANK('ARAT - Data Entry'!AA115),"",'ARAT - Data Entry'!AA115)</f>
        <v/>
      </c>
      <c r="AV117" s="313" t="str">
        <f>IF(ISBLANK('ARAT - Data Entry'!AD115),"",'ARAT - Data Entry'!AD115)</f>
        <v/>
      </c>
      <c r="AW117" s="313" t="str">
        <f>IF(ISBLANK('ARAT - Data Entry'!AG115),"",'ARAT - Data Entry'!AG115)</f>
        <v/>
      </c>
      <c r="AX117" s="313" t="str">
        <f>IF(ISBLANK('ARAT - Data Entry'!AJ115),"",'ARAT - Data Entry'!AJ115)</f>
        <v/>
      </c>
      <c r="AY117" s="313" t="str">
        <f>IF(ISBLANK('ARAT - Data Entry'!AM115),"",'ARAT - Data Entry'!AM115)</f>
        <v/>
      </c>
      <c r="AZ117" s="313" t="str">
        <f>IF(ISBLANK('ARAT - Data Entry'!AP115),"",'ARAT - Data Entry'!AP115)</f>
        <v/>
      </c>
      <c r="BA117" s="313" t="str">
        <f>IF(ISBLANK('ARAT - Data Entry'!AS115),"",'ARAT - Data Entry'!AS115)</f>
        <v/>
      </c>
      <c r="BB117" s="313" t="str">
        <f>IF(ISBLANK('ARAT - Data Entry'!AV115),"",'ARAT - Data Entry'!AV115)</f>
        <v/>
      </c>
      <c r="BC117" s="313" t="str">
        <f>IF(ISBLANK('ARAT - Data Entry'!AY115),"",'ARAT - Data Entry'!AY115)</f>
        <v/>
      </c>
      <c r="BD117" s="313" t="str">
        <f>IF(ISBLANK('ARAT - Data Entry'!BB115),"",'ARAT - Data Entry'!BB115)</f>
        <v/>
      </c>
      <c r="BE117" s="313" t="str">
        <f>IF(ISBLANK('ARAT - Data Entry'!BE115),"",'ARAT - Data Entry'!BE115)</f>
        <v/>
      </c>
      <c r="BF117" s="313" t="str">
        <f>IF(ISBLANK('ARAT - Data Entry'!BF115),"",'ARAT - Data Entry'!BF115)</f>
        <v/>
      </c>
      <c r="BG117" s="313" t="str">
        <f>IF(ISBLANK('ARAT - Data Entry'!BK115),"",'ARAT - Data Entry'!BK115)</f>
        <v/>
      </c>
      <c r="BH117" s="313" t="str">
        <f>IF(ISBLANK('ARAT - Data Entry'!BL115),"",'ARAT - Data Entry'!BL115)</f>
        <v/>
      </c>
      <c r="BI117" s="313" t="str">
        <f>IF(ISBLANK('ARAT - Data Entry'!BQ115),"",'ARAT - Data Entry'!BQ115)</f>
        <v/>
      </c>
      <c r="BJ117" s="313" t="str">
        <f>IF(ISBLANK('ARAT - Data Entry'!BR115),"",'ARAT - Data Entry'!BR115)</f>
        <v/>
      </c>
      <c r="BK117" s="313" t="str">
        <f>IF(ISBLANK('ARAT - Data Entry'!BW115),"",'ARAT - Data Entry'!BW115)</f>
        <v/>
      </c>
      <c r="BL117" s="313" t="str">
        <f>IF(ISBLANK('ARAT - Data Entry'!DB115),"",'ARAT - Data Entry'!DB115)</f>
        <v/>
      </c>
      <c r="BM117" s="296"/>
      <c r="BN117" s="290">
        <f>'ARAT - Data Entry'!P115</f>
        <v>0</v>
      </c>
      <c r="BO117" s="290">
        <f>'ARAT - Data Entry'!Q115</f>
        <v>0</v>
      </c>
      <c r="BP117" s="290">
        <f>'ARAT - Data Entry'!S115</f>
        <v>0</v>
      </c>
      <c r="BQ117" s="290">
        <f>'ARAT - Data Entry'!CG115</f>
        <v>0</v>
      </c>
      <c r="BR117" s="290">
        <f>'ARAT - Data Entry'!CU115</f>
        <v>0</v>
      </c>
      <c r="BS117" s="290">
        <f>'ARAT - Data Entry'!CY115</f>
        <v>0</v>
      </c>
      <c r="BT117" s="290">
        <f>'ARAT - Data Entry'!DA115</f>
        <v>0</v>
      </c>
      <c r="BU117" s="290">
        <f t="shared" si="33"/>
        <v>0</v>
      </c>
      <c r="BV117" s="288"/>
      <c r="BW117" s="290" t="str">
        <f>IF(ISBLANK('ARAT - Data Entry'!V115),"",'ARAT - Data Entry'!V115)</f>
        <v/>
      </c>
      <c r="BX117" s="290" t="str">
        <f>IF(ISBLANK('ARAT - Data Entry'!W115),"",'ARAT - Data Entry'!W115)</f>
        <v/>
      </c>
      <c r="BY117" s="290" t="str">
        <f>IF(ISBLANK('ARAT - Data Entry'!Y115),"",'ARAT - Data Entry'!Y115)</f>
        <v/>
      </c>
      <c r="BZ117" s="290" t="str">
        <f>IF(ISBLANK('ARAT - Data Entry'!Z115),"",'ARAT - Data Entry'!Z115)</f>
        <v/>
      </c>
      <c r="CA117" s="290" t="str">
        <f>IF(ISBLANK('ARAT - Data Entry'!AB115),"",'ARAT - Data Entry'!AB115)</f>
        <v/>
      </c>
      <c r="CB117" s="290" t="str">
        <f>IF(ISBLANK('ARAT - Data Entry'!AC115),"",'ARAT - Data Entry'!AC115)</f>
        <v/>
      </c>
      <c r="CC117" s="290" t="str">
        <f>IF(ISBLANK('ARAT - Data Entry'!AE115),"",'ARAT - Data Entry'!AE115)</f>
        <v/>
      </c>
      <c r="CD117" s="290" t="str">
        <f>IF(ISBLANK('ARAT - Data Entry'!AF115),"",'ARAT - Data Entry'!AF115)</f>
        <v/>
      </c>
      <c r="CE117" s="290" t="str">
        <f>IF(ISBLANK('ARAT - Data Entry'!AH115),"",'ARAT - Data Entry'!AH115)</f>
        <v/>
      </c>
      <c r="CF117" s="290" t="str">
        <f>IF(ISBLANK('ARAT - Data Entry'!AI115),"",'ARAT - Data Entry'!AI115)</f>
        <v/>
      </c>
      <c r="CG117" s="290" t="str">
        <f>IF(ISBLANK('ARAT - Data Entry'!AK115),"",'ARAT - Data Entry'!AK115)</f>
        <v/>
      </c>
      <c r="CH117" s="290" t="str">
        <f>IF(ISBLANK('ARAT - Data Entry'!AL115),"",'ARAT - Data Entry'!AL115)</f>
        <v/>
      </c>
      <c r="CI117" s="290" t="str">
        <f>IF(ISBLANK('ARAT - Data Entry'!AN115),"",'ARAT - Data Entry'!AN115)</f>
        <v/>
      </c>
      <c r="CJ117" s="290" t="str">
        <f>IF(ISBLANK('ARAT - Data Entry'!AO115),"",'ARAT - Data Entry'!AO115)</f>
        <v/>
      </c>
      <c r="CK117" s="290" t="str">
        <f>IF(ISBLANK('ARAT - Data Entry'!AQ115),"",'ARAT - Data Entry'!AQ115)</f>
        <v/>
      </c>
      <c r="CL117" s="290" t="str">
        <f>IF(ISBLANK('ARAT - Data Entry'!AR115),"",'ARAT - Data Entry'!AR115)</f>
        <v/>
      </c>
      <c r="CM117" s="290" t="str">
        <f>IF(ISBLANK('ARAT - Data Entry'!AT115),"",'ARAT - Data Entry'!AT115)</f>
        <v/>
      </c>
      <c r="CN117" s="290" t="str">
        <f>IF(ISBLANK('ARAT - Data Entry'!AU115),"",'ARAT - Data Entry'!AU115)</f>
        <v/>
      </c>
      <c r="CO117" s="290" t="str">
        <f>IF(ISBLANK('ARAT - Data Entry'!AW115),"",'ARAT - Data Entry'!AW115)</f>
        <v/>
      </c>
      <c r="CP117" s="290" t="str">
        <f>IF(ISBLANK('ARAT - Data Entry'!AX115),"",'ARAT - Data Entry'!AX115)</f>
        <v/>
      </c>
      <c r="CQ117" s="290" t="str">
        <f>IF(ISBLANK('ARAT - Data Entry'!AZ115),"",'ARAT - Data Entry'!AZ115)</f>
        <v/>
      </c>
      <c r="CR117" s="290" t="str">
        <f>IF(ISBLANK('ARAT - Data Entry'!BA115),"",'ARAT - Data Entry'!BA115)</f>
        <v/>
      </c>
      <c r="CS117" s="290" t="str">
        <f>IF(ISBLANK('ARAT - Data Entry'!BC115),"",'ARAT - Data Entry'!BC115)</f>
        <v/>
      </c>
      <c r="CT117" s="290" t="str">
        <f>IF(ISBLANK('ARAT - Data Entry'!BD115),"",'ARAT - Data Entry'!BD115)</f>
        <v/>
      </c>
      <c r="CU117" s="290" t="str">
        <f>IF(ISBLANK('ARAT - Data Entry'!BF115),"",'ARAT - Data Entry'!BF115)</f>
        <v/>
      </c>
      <c r="CV117" s="290" t="str">
        <f>IF(ISBLANK('ARAT - Data Entry'!BG115),"",'ARAT - Data Entry'!BG115)</f>
        <v/>
      </c>
      <c r="CW117" s="290" t="str">
        <f>IF(ISBLANK('ARAT - Data Entry'!BI115),"",'ARAT - Data Entry'!BI115)</f>
        <v/>
      </c>
      <c r="CX117" s="290" t="str">
        <f>IF(ISBLANK('ARAT - Data Entry'!BJ115),"",'ARAT - Data Entry'!BJ115)</f>
        <v/>
      </c>
      <c r="CY117" s="290" t="str">
        <f>IF(ISBLANK('ARAT - Data Entry'!BL115),"",'ARAT - Data Entry'!BL115)</f>
        <v/>
      </c>
      <c r="CZ117" s="290" t="str">
        <f>IF(ISBLANK('ARAT - Data Entry'!BM115),"",'ARAT - Data Entry'!BM115)</f>
        <v/>
      </c>
      <c r="DA117" s="290" t="str">
        <f>IF(ISBLANK('ARAT - Data Entry'!BO115),"",'ARAT - Data Entry'!BO115)</f>
        <v/>
      </c>
      <c r="DB117" s="290" t="str">
        <f>IF(ISBLANK('ARAT - Data Entry'!BP115),"",'ARAT - Data Entry'!BP115)</f>
        <v/>
      </c>
      <c r="DC117" s="290" t="str">
        <f>IF(ISBLANK('ARAT - Data Entry'!BR115),"",'ARAT - Data Entry'!BR115)</f>
        <v/>
      </c>
      <c r="DD117" s="290" t="str">
        <f>IF(ISBLANK('ARAT - Data Entry'!BS115),"",'ARAT - Data Entry'!BS115)</f>
        <v/>
      </c>
      <c r="DE117" s="290" t="str">
        <f>IF(ISBLANK('ARAT - Data Entry'!BU115),"",'ARAT - Data Entry'!BU115)</f>
        <v/>
      </c>
      <c r="DF117" s="290" t="str">
        <f>IF(ISBLANK('ARAT - Data Entry'!BV115),"",'ARAT - Data Entry'!BV115)</f>
        <v/>
      </c>
      <c r="DG117" s="290" t="str">
        <f>IF(ISBLANK('ARAT - Data Entry'!CZ115),"",'ARAT - Data Entry'!CZ115)</f>
        <v/>
      </c>
    </row>
    <row r="118" spans="1:111" x14ac:dyDescent="0.25">
      <c r="A118" s="312" t="str">
        <f>IF(ISBLANK('ARAT - Data Entry'!A116),"",'ARAT - Data Entry'!A116)</f>
        <v/>
      </c>
      <c r="B118" s="312" t="str">
        <f>IF(ISBLANK('ARAT - Data Entry'!C116),"",'ARAT - Data Entry'!C116)</f>
        <v/>
      </c>
      <c r="C118" s="312" t="str">
        <f>IF(ISBLANK('ARAT - Data Entry'!D116),"",'ARAT - Data Entry'!D116)</f>
        <v/>
      </c>
      <c r="D118" s="312" t="str">
        <f>IF(ISBLANK('ARAT - Data Entry'!E116),"",'ARAT - Data Entry'!E116)</f>
        <v/>
      </c>
      <c r="E118" s="312" t="str">
        <f>IF(ISBLANK('ARAT - Data Entry'!F116),"",'ARAT - Data Entry'!F116)</f>
        <v/>
      </c>
      <c r="F118" s="312" t="str">
        <f>IF(ISBLANK('ARAT - Data Entry'!G116),"",'ARAT - Data Entry'!G116)</f>
        <v/>
      </c>
      <c r="G118" s="312" t="str">
        <f>IF(ISBLANK('ARAT - Data Entry'!H116),"",'ARAT - Data Entry'!H116)</f>
        <v/>
      </c>
      <c r="H118" s="312" t="str">
        <f>IF(ISBLANK('ARAT - Data Entry'!I116),"",'ARAT - Data Entry'!I116)</f>
        <v/>
      </c>
      <c r="I118" s="312" t="str">
        <f>IF(ISBLANK('ARAT - Data Entry'!J116),"",'ARAT - Data Entry'!J116)</f>
        <v/>
      </c>
      <c r="J118" s="357" t="str">
        <f>IF(ISBLANK('ARAT - Data Entry'!K116),"",'ARAT - Data Entry'!K116)</f>
        <v/>
      </c>
      <c r="K118" s="312" t="str">
        <f>IF(ISBLANK('ARAT - Data Entry'!L116),"",'ARAT - Data Entry'!L116)</f>
        <v/>
      </c>
      <c r="L118" s="312" t="str">
        <f>IF(ISBLANK('ARAT - Data Entry'!M116),"",'ARAT - Data Entry'!M116)</f>
        <v/>
      </c>
      <c r="M118" s="312" t="str">
        <f>IF(ISBLANK('ARAT - Data Entry'!N116),"",'ARAT - Data Entry'!N116)</f>
        <v/>
      </c>
      <c r="N118" s="312" t="str">
        <f>IF(ISBLANK('ARAT - Data Entry'!R116),"",'ARAT - Data Entry'!R116)</f>
        <v/>
      </c>
      <c r="O118" s="312" t="str">
        <f>IF(ISBLANK('ARAT - Data Entry'!T116),"",'ARAT - Data Entry'!T116)</f>
        <v/>
      </c>
      <c r="P118" s="298"/>
      <c r="Q118" s="4" t="str">
        <f t="shared" si="26"/>
        <v>No Improved Water Point/System</v>
      </c>
      <c r="R118" s="4" t="str">
        <f t="shared" si="27"/>
        <v>No Improved Water Point/System</v>
      </c>
      <c r="S118" s="5" t="str">
        <f t="shared" si="28"/>
        <v>No Improved Water Point/System</v>
      </c>
      <c r="T118" s="4" t="str">
        <f t="shared" si="29"/>
        <v>New Construction Needed</v>
      </c>
      <c r="U118" s="15">
        <f t="shared" si="30"/>
        <v>0</v>
      </c>
      <c r="V118" s="284"/>
      <c r="W118" s="291" t="str">
        <f t="shared" si="34"/>
        <v>New Construction Needed</v>
      </c>
      <c r="X118" s="292" t="str">
        <f t="shared" si="31"/>
        <v xml:space="preserve"> </v>
      </c>
      <c r="Y118" s="292" t="str">
        <f t="shared" si="32"/>
        <v>Plan For Investment and Construction</v>
      </c>
      <c r="Z118" s="285"/>
      <c r="AA118" s="290" t="str">
        <f t="shared" si="35"/>
        <v xml:space="preserve"> </v>
      </c>
      <c r="AB118" s="290" t="str">
        <f t="shared" si="36"/>
        <v xml:space="preserve"> </v>
      </c>
      <c r="AC118" s="290" t="str">
        <f t="shared" si="37"/>
        <v xml:space="preserve"> </v>
      </c>
      <c r="AD118" s="290" t="str">
        <f t="shared" si="38"/>
        <v xml:space="preserve"> </v>
      </c>
      <c r="AE118" s="290" t="str">
        <f t="shared" si="39"/>
        <v xml:space="preserve"> </v>
      </c>
      <c r="AF118" s="290" t="str">
        <f>IF(CG118=1,'ARAT - Reference Sheet'!C122-(A118-CH118)," ")</f>
        <v xml:space="preserve"> </v>
      </c>
      <c r="AG118" s="290" t="str">
        <f>IF(CI118=1,'ARAT - Reference Sheet'!$C$12-(A118-CJ118)," ")</f>
        <v xml:space="preserve"> </v>
      </c>
      <c r="AH118" s="290" t="str">
        <f>IF(CK118=1,'ARAT - Reference Sheet'!$C$13-(A118-CL118)," ")</f>
        <v xml:space="preserve"> </v>
      </c>
      <c r="AI118" s="290" t="str">
        <f>IF(CM118=1,'ARAT - Reference Sheet'!$C$14-(A118-CN118)," ")</f>
        <v xml:space="preserve"> </v>
      </c>
      <c r="AJ118" s="290" t="str">
        <f>IF(CO118=1,'ARAT - Reference Sheet'!$C$15-(A118-CP118)," ")</f>
        <v xml:space="preserve"> </v>
      </c>
      <c r="AK118" s="290" t="str">
        <f>IF(CQ118=1,'ARAT - Reference Sheet'!$C$16-(A118-CR118)," ")</f>
        <v xml:space="preserve"> </v>
      </c>
      <c r="AL118" s="290" t="str">
        <f>IF(CS118=1,'ARAT - Reference Sheet'!$C$17-(A118-CT118)," ")</f>
        <v xml:space="preserve"> </v>
      </c>
      <c r="AM118" s="290" t="str">
        <f>IF(CU118=1,'ARAT - Reference Sheet'!$C$18-(A118-CV118)," ")</f>
        <v xml:space="preserve"> </v>
      </c>
      <c r="AN118" s="290" t="str">
        <f>IF(CW118=1,'ARAT - Reference Sheet'!$C$19-(A118-CX118)," ")</f>
        <v xml:space="preserve"> </v>
      </c>
      <c r="AO118" s="290" t="str">
        <f>IF(CY118=1,'ARAT - Reference Sheet'!$C$20-(A118-CZ118)," ")</f>
        <v xml:space="preserve"> </v>
      </c>
      <c r="AP118" s="290" t="str">
        <f>IF(DA118=1,'ARAT - Reference Sheet'!$C$21-(A118-DB118)," ")</f>
        <v xml:space="preserve"> </v>
      </c>
      <c r="AQ118" s="290" t="str">
        <f>IF(DC118=1,'ARAT - Reference Sheet'!$C$22-(A118-DD118)," ")</f>
        <v xml:space="preserve"> </v>
      </c>
      <c r="AR118" s="290" t="str">
        <f>IF(DE118=1,'ARAT - Reference Sheet'!$C$23-(A118-DF118)," ")</f>
        <v xml:space="preserve"> </v>
      </c>
      <c r="AS118" s="288"/>
      <c r="AT118" s="313" t="str">
        <f>IF(ISBLANK('ARAT - Data Entry'!X116),"",'ARAT - Data Entry'!X116)</f>
        <v/>
      </c>
      <c r="AU118" s="313" t="str">
        <f>IF(ISBLANK('ARAT - Data Entry'!AA116),"",'ARAT - Data Entry'!AA116)</f>
        <v/>
      </c>
      <c r="AV118" s="313" t="str">
        <f>IF(ISBLANK('ARAT - Data Entry'!AD116),"",'ARAT - Data Entry'!AD116)</f>
        <v/>
      </c>
      <c r="AW118" s="313" t="str">
        <f>IF(ISBLANK('ARAT - Data Entry'!AG116),"",'ARAT - Data Entry'!AG116)</f>
        <v/>
      </c>
      <c r="AX118" s="313" t="str">
        <f>IF(ISBLANK('ARAT - Data Entry'!AJ116),"",'ARAT - Data Entry'!AJ116)</f>
        <v/>
      </c>
      <c r="AY118" s="313" t="str">
        <f>IF(ISBLANK('ARAT - Data Entry'!AM116),"",'ARAT - Data Entry'!AM116)</f>
        <v/>
      </c>
      <c r="AZ118" s="313" t="str">
        <f>IF(ISBLANK('ARAT - Data Entry'!AP116),"",'ARAT - Data Entry'!AP116)</f>
        <v/>
      </c>
      <c r="BA118" s="313" t="str">
        <f>IF(ISBLANK('ARAT - Data Entry'!AS116),"",'ARAT - Data Entry'!AS116)</f>
        <v/>
      </c>
      <c r="BB118" s="313" t="str">
        <f>IF(ISBLANK('ARAT - Data Entry'!AV116),"",'ARAT - Data Entry'!AV116)</f>
        <v/>
      </c>
      <c r="BC118" s="313" t="str">
        <f>IF(ISBLANK('ARAT - Data Entry'!AY116),"",'ARAT - Data Entry'!AY116)</f>
        <v/>
      </c>
      <c r="BD118" s="313" t="str">
        <f>IF(ISBLANK('ARAT - Data Entry'!BB116),"",'ARAT - Data Entry'!BB116)</f>
        <v/>
      </c>
      <c r="BE118" s="313" t="str">
        <f>IF(ISBLANK('ARAT - Data Entry'!BE116),"",'ARAT - Data Entry'!BE116)</f>
        <v/>
      </c>
      <c r="BF118" s="313" t="str">
        <f>IF(ISBLANK('ARAT - Data Entry'!BF116),"",'ARAT - Data Entry'!BF116)</f>
        <v/>
      </c>
      <c r="BG118" s="313" t="str">
        <f>IF(ISBLANK('ARAT - Data Entry'!BK116),"",'ARAT - Data Entry'!BK116)</f>
        <v/>
      </c>
      <c r="BH118" s="313" t="str">
        <f>IF(ISBLANK('ARAT - Data Entry'!BL116),"",'ARAT - Data Entry'!BL116)</f>
        <v/>
      </c>
      <c r="BI118" s="313" t="str">
        <f>IF(ISBLANK('ARAT - Data Entry'!BQ116),"",'ARAT - Data Entry'!BQ116)</f>
        <v/>
      </c>
      <c r="BJ118" s="313" t="str">
        <f>IF(ISBLANK('ARAT - Data Entry'!BR116),"",'ARAT - Data Entry'!BR116)</f>
        <v/>
      </c>
      <c r="BK118" s="313" t="str">
        <f>IF(ISBLANK('ARAT - Data Entry'!BW116),"",'ARAT - Data Entry'!BW116)</f>
        <v/>
      </c>
      <c r="BL118" s="313" t="str">
        <f>IF(ISBLANK('ARAT - Data Entry'!DB116),"",'ARAT - Data Entry'!DB116)</f>
        <v/>
      </c>
      <c r="BM118" s="296"/>
      <c r="BN118" s="290">
        <f>'ARAT - Data Entry'!P116</f>
        <v>0</v>
      </c>
      <c r="BO118" s="290">
        <f>'ARAT - Data Entry'!Q116</f>
        <v>0</v>
      </c>
      <c r="BP118" s="290">
        <f>'ARAT - Data Entry'!S116</f>
        <v>0</v>
      </c>
      <c r="BQ118" s="290">
        <f>'ARAT - Data Entry'!CG116</f>
        <v>0</v>
      </c>
      <c r="BR118" s="290">
        <f>'ARAT - Data Entry'!CU116</f>
        <v>0</v>
      </c>
      <c r="BS118" s="290">
        <f>'ARAT - Data Entry'!CY116</f>
        <v>0</v>
      </c>
      <c r="BT118" s="290">
        <f>'ARAT - Data Entry'!DA116</f>
        <v>0</v>
      </c>
      <c r="BU118" s="290">
        <f t="shared" si="33"/>
        <v>0</v>
      </c>
      <c r="BV118" s="288"/>
      <c r="BW118" s="290" t="str">
        <f>IF(ISBLANK('ARAT - Data Entry'!V116),"",'ARAT - Data Entry'!V116)</f>
        <v/>
      </c>
      <c r="BX118" s="290" t="str">
        <f>IF(ISBLANK('ARAT - Data Entry'!W116),"",'ARAT - Data Entry'!W116)</f>
        <v/>
      </c>
      <c r="BY118" s="290" t="str">
        <f>IF(ISBLANK('ARAT - Data Entry'!Y116),"",'ARAT - Data Entry'!Y116)</f>
        <v/>
      </c>
      <c r="BZ118" s="290" t="str">
        <f>IF(ISBLANK('ARAT - Data Entry'!Z116),"",'ARAT - Data Entry'!Z116)</f>
        <v/>
      </c>
      <c r="CA118" s="290" t="str">
        <f>IF(ISBLANK('ARAT - Data Entry'!AB116),"",'ARAT - Data Entry'!AB116)</f>
        <v/>
      </c>
      <c r="CB118" s="290" t="str">
        <f>IF(ISBLANK('ARAT - Data Entry'!AC116),"",'ARAT - Data Entry'!AC116)</f>
        <v/>
      </c>
      <c r="CC118" s="290" t="str">
        <f>IF(ISBLANK('ARAT - Data Entry'!AE116),"",'ARAT - Data Entry'!AE116)</f>
        <v/>
      </c>
      <c r="CD118" s="290" t="str">
        <f>IF(ISBLANK('ARAT - Data Entry'!AF116),"",'ARAT - Data Entry'!AF116)</f>
        <v/>
      </c>
      <c r="CE118" s="290" t="str">
        <f>IF(ISBLANK('ARAT - Data Entry'!AH116),"",'ARAT - Data Entry'!AH116)</f>
        <v/>
      </c>
      <c r="CF118" s="290" t="str">
        <f>IF(ISBLANK('ARAT - Data Entry'!AI116),"",'ARAT - Data Entry'!AI116)</f>
        <v/>
      </c>
      <c r="CG118" s="290" t="str">
        <f>IF(ISBLANK('ARAT - Data Entry'!AK116),"",'ARAT - Data Entry'!AK116)</f>
        <v/>
      </c>
      <c r="CH118" s="290" t="str">
        <f>IF(ISBLANK('ARAT - Data Entry'!AL116),"",'ARAT - Data Entry'!AL116)</f>
        <v/>
      </c>
      <c r="CI118" s="290" t="str">
        <f>IF(ISBLANK('ARAT - Data Entry'!AN116),"",'ARAT - Data Entry'!AN116)</f>
        <v/>
      </c>
      <c r="CJ118" s="290" t="str">
        <f>IF(ISBLANK('ARAT - Data Entry'!AO116),"",'ARAT - Data Entry'!AO116)</f>
        <v/>
      </c>
      <c r="CK118" s="290" t="str">
        <f>IF(ISBLANK('ARAT - Data Entry'!AQ116),"",'ARAT - Data Entry'!AQ116)</f>
        <v/>
      </c>
      <c r="CL118" s="290" t="str">
        <f>IF(ISBLANK('ARAT - Data Entry'!AR116),"",'ARAT - Data Entry'!AR116)</f>
        <v/>
      </c>
      <c r="CM118" s="290" t="str">
        <f>IF(ISBLANK('ARAT - Data Entry'!AT116),"",'ARAT - Data Entry'!AT116)</f>
        <v/>
      </c>
      <c r="CN118" s="290" t="str">
        <f>IF(ISBLANK('ARAT - Data Entry'!AU116),"",'ARAT - Data Entry'!AU116)</f>
        <v/>
      </c>
      <c r="CO118" s="290" t="str">
        <f>IF(ISBLANK('ARAT - Data Entry'!AW116),"",'ARAT - Data Entry'!AW116)</f>
        <v/>
      </c>
      <c r="CP118" s="290" t="str">
        <f>IF(ISBLANK('ARAT - Data Entry'!AX116),"",'ARAT - Data Entry'!AX116)</f>
        <v/>
      </c>
      <c r="CQ118" s="290" t="str">
        <f>IF(ISBLANK('ARAT - Data Entry'!AZ116),"",'ARAT - Data Entry'!AZ116)</f>
        <v/>
      </c>
      <c r="CR118" s="290" t="str">
        <f>IF(ISBLANK('ARAT - Data Entry'!BA116),"",'ARAT - Data Entry'!BA116)</f>
        <v/>
      </c>
      <c r="CS118" s="290" t="str">
        <f>IF(ISBLANK('ARAT - Data Entry'!BC116),"",'ARAT - Data Entry'!BC116)</f>
        <v/>
      </c>
      <c r="CT118" s="290" t="str">
        <f>IF(ISBLANK('ARAT - Data Entry'!BD116),"",'ARAT - Data Entry'!BD116)</f>
        <v/>
      </c>
      <c r="CU118" s="290" t="str">
        <f>IF(ISBLANK('ARAT - Data Entry'!BF116),"",'ARAT - Data Entry'!BF116)</f>
        <v/>
      </c>
      <c r="CV118" s="290" t="str">
        <f>IF(ISBLANK('ARAT - Data Entry'!BG116),"",'ARAT - Data Entry'!BG116)</f>
        <v/>
      </c>
      <c r="CW118" s="290" t="str">
        <f>IF(ISBLANK('ARAT - Data Entry'!BI116),"",'ARAT - Data Entry'!BI116)</f>
        <v/>
      </c>
      <c r="CX118" s="290" t="str">
        <f>IF(ISBLANK('ARAT - Data Entry'!BJ116),"",'ARAT - Data Entry'!BJ116)</f>
        <v/>
      </c>
      <c r="CY118" s="290" t="str">
        <f>IF(ISBLANK('ARAT - Data Entry'!BL116),"",'ARAT - Data Entry'!BL116)</f>
        <v/>
      </c>
      <c r="CZ118" s="290" t="str">
        <f>IF(ISBLANK('ARAT - Data Entry'!BM116),"",'ARAT - Data Entry'!BM116)</f>
        <v/>
      </c>
      <c r="DA118" s="290" t="str">
        <f>IF(ISBLANK('ARAT - Data Entry'!BO116),"",'ARAT - Data Entry'!BO116)</f>
        <v/>
      </c>
      <c r="DB118" s="290" t="str">
        <f>IF(ISBLANK('ARAT - Data Entry'!BP116),"",'ARAT - Data Entry'!BP116)</f>
        <v/>
      </c>
      <c r="DC118" s="290" t="str">
        <f>IF(ISBLANK('ARAT - Data Entry'!BR116),"",'ARAT - Data Entry'!BR116)</f>
        <v/>
      </c>
      <c r="DD118" s="290" t="str">
        <f>IF(ISBLANK('ARAT - Data Entry'!BS116),"",'ARAT - Data Entry'!BS116)</f>
        <v/>
      </c>
      <c r="DE118" s="290" t="str">
        <f>IF(ISBLANK('ARAT - Data Entry'!BU116),"",'ARAT - Data Entry'!BU116)</f>
        <v/>
      </c>
      <c r="DF118" s="290" t="str">
        <f>IF(ISBLANK('ARAT - Data Entry'!BV116),"",'ARAT - Data Entry'!BV116)</f>
        <v/>
      </c>
      <c r="DG118" s="290" t="str">
        <f>IF(ISBLANK('ARAT - Data Entry'!CZ116),"",'ARAT - Data Entry'!CZ116)</f>
        <v/>
      </c>
    </row>
    <row r="119" spans="1:111" x14ac:dyDescent="0.25">
      <c r="A119" s="312" t="str">
        <f>IF(ISBLANK('ARAT - Data Entry'!A117),"",'ARAT - Data Entry'!A117)</f>
        <v/>
      </c>
      <c r="B119" s="312" t="str">
        <f>IF(ISBLANK('ARAT - Data Entry'!C117),"",'ARAT - Data Entry'!C117)</f>
        <v/>
      </c>
      <c r="C119" s="312" t="str">
        <f>IF(ISBLANK('ARAT - Data Entry'!D117),"",'ARAT - Data Entry'!D117)</f>
        <v/>
      </c>
      <c r="D119" s="312" t="str">
        <f>IF(ISBLANK('ARAT - Data Entry'!E117),"",'ARAT - Data Entry'!E117)</f>
        <v/>
      </c>
      <c r="E119" s="312" t="str">
        <f>IF(ISBLANK('ARAT - Data Entry'!F117),"",'ARAT - Data Entry'!F117)</f>
        <v/>
      </c>
      <c r="F119" s="312" t="str">
        <f>IF(ISBLANK('ARAT - Data Entry'!G117),"",'ARAT - Data Entry'!G117)</f>
        <v/>
      </c>
      <c r="G119" s="312" t="str">
        <f>IF(ISBLANK('ARAT - Data Entry'!H117),"",'ARAT - Data Entry'!H117)</f>
        <v/>
      </c>
      <c r="H119" s="312" t="str">
        <f>IF(ISBLANK('ARAT - Data Entry'!I117),"",'ARAT - Data Entry'!I117)</f>
        <v/>
      </c>
      <c r="I119" s="312" t="str">
        <f>IF(ISBLANK('ARAT - Data Entry'!J117),"",'ARAT - Data Entry'!J117)</f>
        <v/>
      </c>
      <c r="J119" s="357" t="str">
        <f>IF(ISBLANK('ARAT - Data Entry'!K117),"",'ARAT - Data Entry'!K117)</f>
        <v/>
      </c>
      <c r="K119" s="312" t="str">
        <f>IF(ISBLANK('ARAT - Data Entry'!L117),"",'ARAT - Data Entry'!L117)</f>
        <v/>
      </c>
      <c r="L119" s="312" t="str">
        <f>IF(ISBLANK('ARAT - Data Entry'!M117),"",'ARAT - Data Entry'!M117)</f>
        <v/>
      </c>
      <c r="M119" s="312" t="str">
        <f>IF(ISBLANK('ARAT - Data Entry'!N117),"",'ARAT - Data Entry'!N117)</f>
        <v/>
      </c>
      <c r="N119" s="312" t="str">
        <f>IF(ISBLANK('ARAT - Data Entry'!R117),"",'ARAT - Data Entry'!R117)</f>
        <v/>
      </c>
      <c r="O119" s="312" t="str">
        <f>IF(ISBLANK('ARAT - Data Entry'!T117),"",'ARAT - Data Entry'!T117)</f>
        <v/>
      </c>
      <c r="P119" s="298"/>
      <c r="Q119" s="4" t="str">
        <f t="shared" si="26"/>
        <v>No Improved Water Point/System</v>
      </c>
      <c r="R119" s="4" t="str">
        <f t="shared" si="27"/>
        <v>No Improved Water Point/System</v>
      </c>
      <c r="S119" s="5" t="str">
        <f t="shared" si="28"/>
        <v>No Improved Water Point/System</v>
      </c>
      <c r="T119" s="4" t="str">
        <f t="shared" si="29"/>
        <v>New Construction Needed</v>
      </c>
      <c r="U119" s="15">
        <f t="shared" si="30"/>
        <v>0</v>
      </c>
      <c r="V119" s="284"/>
      <c r="W119" s="291" t="str">
        <f t="shared" si="34"/>
        <v>New Construction Needed</v>
      </c>
      <c r="X119" s="292" t="str">
        <f t="shared" si="31"/>
        <v xml:space="preserve"> </v>
      </c>
      <c r="Y119" s="292" t="str">
        <f t="shared" si="32"/>
        <v>Plan For Investment and Construction</v>
      </c>
      <c r="Z119" s="285"/>
      <c r="AA119" s="290" t="str">
        <f t="shared" si="35"/>
        <v xml:space="preserve"> </v>
      </c>
      <c r="AB119" s="290" t="str">
        <f t="shared" si="36"/>
        <v xml:space="preserve"> </v>
      </c>
      <c r="AC119" s="290" t="str">
        <f t="shared" si="37"/>
        <v xml:space="preserve"> </v>
      </c>
      <c r="AD119" s="290" t="str">
        <f t="shared" si="38"/>
        <v xml:space="preserve"> </v>
      </c>
      <c r="AE119" s="290" t="str">
        <f t="shared" si="39"/>
        <v xml:space="preserve"> </v>
      </c>
      <c r="AF119" s="290" t="str">
        <f>IF(CG119=1,'ARAT - Reference Sheet'!C123-(A119-CH119)," ")</f>
        <v xml:space="preserve"> </v>
      </c>
      <c r="AG119" s="290" t="str">
        <f>IF(CI119=1,'ARAT - Reference Sheet'!$C$12-(A119-CJ119)," ")</f>
        <v xml:space="preserve"> </v>
      </c>
      <c r="AH119" s="290" t="str">
        <f>IF(CK119=1,'ARAT - Reference Sheet'!$C$13-(A119-CL119)," ")</f>
        <v xml:space="preserve"> </v>
      </c>
      <c r="AI119" s="290" t="str">
        <f>IF(CM119=1,'ARAT - Reference Sheet'!$C$14-(A119-CN119)," ")</f>
        <v xml:space="preserve"> </v>
      </c>
      <c r="AJ119" s="290" t="str">
        <f>IF(CO119=1,'ARAT - Reference Sheet'!$C$15-(A119-CP119)," ")</f>
        <v xml:space="preserve"> </v>
      </c>
      <c r="AK119" s="290" t="str">
        <f>IF(CQ119=1,'ARAT - Reference Sheet'!$C$16-(A119-CR119)," ")</f>
        <v xml:space="preserve"> </v>
      </c>
      <c r="AL119" s="290" t="str">
        <f>IF(CS119=1,'ARAT - Reference Sheet'!$C$17-(A119-CT119)," ")</f>
        <v xml:space="preserve"> </v>
      </c>
      <c r="AM119" s="290" t="str">
        <f>IF(CU119=1,'ARAT - Reference Sheet'!$C$18-(A119-CV119)," ")</f>
        <v xml:space="preserve"> </v>
      </c>
      <c r="AN119" s="290" t="str">
        <f>IF(CW119=1,'ARAT - Reference Sheet'!$C$19-(A119-CX119)," ")</f>
        <v xml:space="preserve"> </v>
      </c>
      <c r="AO119" s="290" t="str">
        <f>IF(CY119=1,'ARAT - Reference Sheet'!$C$20-(A119-CZ119)," ")</f>
        <v xml:space="preserve"> </v>
      </c>
      <c r="AP119" s="290" t="str">
        <f>IF(DA119=1,'ARAT - Reference Sheet'!$C$21-(A119-DB119)," ")</f>
        <v xml:space="preserve"> </v>
      </c>
      <c r="AQ119" s="290" t="str">
        <f>IF(DC119=1,'ARAT - Reference Sheet'!$C$22-(A119-DD119)," ")</f>
        <v xml:space="preserve"> </v>
      </c>
      <c r="AR119" s="290" t="str">
        <f>IF(DE119=1,'ARAT - Reference Sheet'!$C$23-(A119-DF119)," ")</f>
        <v xml:space="preserve"> </v>
      </c>
      <c r="AS119" s="288"/>
      <c r="AT119" s="313" t="str">
        <f>IF(ISBLANK('ARAT - Data Entry'!X117),"",'ARAT - Data Entry'!X117)</f>
        <v/>
      </c>
      <c r="AU119" s="313" t="str">
        <f>IF(ISBLANK('ARAT - Data Entry'!AA117),"",'ARAT - Data Entry'!AA117)</f>
        <v/>
      </c>
      <c r="AV119" s="313" t="str">
        <f>IF(ISBLANK('ARAT - Data Entry'!AD117),"",'ARAT - Data Entry'!AD117)</f>
        <v/>
      </c>
      <c r="AW119" s="313" t="str">
        <f>IF(ISBLANK('ARAT - Data Entry'!AG117),"",'ARAT - Data Entry'!AG117)</f>
        <v/>
      </c>
      <c r="AX119" s="313" t="str">
        <f>IF(ISBLANK('ARAT - Data Entry'!AJ117),"",'ARAT - Data Entry'!AJ117)</f>
        <v/>
      </c>
      <c r="AY119" s="313" t="str">
        <f>IF(ISBLANK('ARAT - Data Entry'!AM117),"",'ARAT - Data Entry'!AM117)</f>
        <v/>
      </c>
      <c r="AZ119" s="313" t="str">
        <f>IF(ISBLANK('ARAT - Data Entry'!AP117),"",'ARAT - Data Entry'!AP117)</f>
        <v/>
      </c>
      <c r="BA119" s="313" t="str">
        <f>IF(ISBLANK('ARAT - Data Entry'!AS117),"",'ARAT - Data Entry'!AS117)</f>
        <v/>
      </c>
      <c r="BB119" s="313" t="str">
        <f>IF(ISBLANK('ARAT - Data Entry'!AV117),"",'ARAT - Data Entry'!AV117)</f>
        <v/>
      </c>
      <c r="BC119" s="313" t="str">
        <f>IF(ISBLANK('ARAT - Data Entry'!AY117),"",'ARAT - Data Entry'!AY117)</f>
        <v/>
      </c>
      <c r="BD119" s="313" t="str">
        <f>IF(ISBLANK('ARAT - Data Entry'!BB117),"",'ARAT - Data Entry'!BB117)</f>
        <v/>
      </c>
      <c r="BE119" s="313" t="str">
        <f>IF(ISBLANK('ARAT - Data Entry'!BE117),"",'ARAT - Data Entry'!BE117)</f>
        <v/>
      </c>
      <c r="BF119" s="313" t="str">
        <f>IF(ISBLANK('ARAT - Data Entry'!BF117),"",'ARAT - Data Entry'!BF117)</f>
        <v/>
      </c>
      <c r="BG119" s="313" t="str">
        <f>IF(ISBLANK('ARAT - Data Entry'!BK117),"",'ARAT - Data Entry'!BK117)</f>
        <v/>
      </c>
      <c r="BH119" s="313" t="str">
        <f>IF(ISBLANK('ARAT - Data Entry'!BL117),"",'ARAT - Data Entry'!BL117)</f>
        <v/>
      </c>
      <c r="BI119" s="313" t="str">
        <f>IF(ISBLANK('ARAT - Data Entry'!BQ117),"",'ARAT - Data Entry'!BQ117)</f>
        <v/>
      </c>
      <c r="BJ119" s="313" t="str">
        <f>IF(ISBLANK('ARAT - Data Entry'!BR117),"",'ARAT - Data Entry'!BR117)</f>
        <v/>
      </c>
      <c r="BK119" s="313" t="str">
        <f>IF(ISBLANK('ARAT - Data Entry'!BW117),"",'ARAT - Data Entry'!BW117)</f>
        <v/>
      </c>
      <c r="BL119" s="313" t="str">
        <f>IF(ISBLANK('ARAT - Data Entry'!DB117),"",'ARAT - Data Entry'!DB117)</f>
        <v/>
      </c>
      <c r="BM119" s="296"/>
      <c r="BN119" s="290">
        <f>'ARAT - Data Entry'!P117</f>
        <v>0</v>
      </c>
      <c r="BO119" s="290">
        <f>'ARAT - Data Entry'!Q117</f>
        <v>0</v>
      </c>
      <c r="BP119" s="290">
        <f>'ARAT - Data Entry'!S117</f>
        <v>0</v>
      </c>
      <c r="BQ119" s="290">
        <f>'ARAT - Data Entry'!CG117</f>
        <v>0</v>
      </c>
      <c r="BR119" s="290">
        <f>'ARAT - Data Entry'!CU117</f>
        <v>0</v>
      </c>
      <c r="BS119" s="290">
        <f>'ARAT - Data Entry'!CY117</f>
        <v>0</v>
      </c>
      <c r="BT119" s="290">
        <f>'ARAT - Data Entry'!DA117</f>
        <v>0</v>
      </c>
      <c r="BU119" s="290">
        <f t="shared" si="33"/>
        <v>0</v>
      </c>
      <c r="BV119" s="288"/>
      <c r="BW119" s="290" t="str">
        <f>IF(ISBLANK('ARAT - Data Entry'!V117),"",'ARAT - Data Entry'!V117)</f>
        <v/>
      </c>
      <c r="BX119" s="290" t="str">
        <f>IF(ISBLANK('ARAT - Data Entry'!W117),"",'ARAT - Data Entry'!W117)</f>
        <v/>
      </c>
      <c r="BY119" s="290" t="str">
        <f>IF(ISBLANK('ARAT - Data Entry'!Y117),"",'ARAT - Data Entry'!Y117)</f>
        <v/>
      </c>
      <c r="BZ119" s="290" t="str">
        <f>IF(ISBLANK('ARAT - Data Entry'!Z117),"",'ARAT - Data Entry'!Z117)</f>
        <v/>
      </c>
      <c r="CA119" s="290" t="str">
        <f>IF(ISBLANK('ARAT - Data Entry'!AB117),"",'ARAT - Data Entry'!AB117)</f>
        <v/>
      </c>
      <c r="CB119" s="290" t="str">
        <f>IF(ISBLANK('ARAT - Data Entry'!AC117),"",'ARAT - Data Entry'!AC117)</f>
        <v/>
      </c>
      <c r="CC119" s="290" t="str">
        <f>IF(ISBLANK('ARAT - Data Entry'!AE117),"",'ARAT - Data Entry'!AE117)</f>
        <v/>
      </c>
      <c r="CD119" s="290" t="str">
        <f>IF(ISBLANK('ARAT - Data Entry'!AF117),"",'ARAT - Data Entry'!AF117)</f>
        <v/>
      </c>
      <c r="CE119" s="290" t="str">
        <f>IF(ISBLANK('ARAT - Data Entry'!AH117),"",'ARAT - Data Entry'!AH117)</f>
        <v/>
      </c>
      <c r="CF119" s="290" t="str">
        <f>IF(ISBLANK('ARAT - Data Entry'!AI117),"",'ARAT - Data Entry'!AI117)</f>
        <v/>
      </c>
      <c r="CG119" s="290" t="str">
        <f>IF(ISBLANK('ARAT - Data Entry'!AK117),"",'ARAT - Data Entry'!AK117)</f>
        <v/>
      </c>
      <c r="CH119" s="290" t="str">
        <f>IF(ISBLANK('ARAT - Data Entry'!AL117),"",'ARAT - Data Entry'!AL117)</f>
        <v/>
      </c>
      <c r="CI119" s="290" t="str">
        <f>IF(ISBLANK('ARAT - Data Entry'!AN117),"",'ARAT - Data Entry'!AN117)</f>
        <v/>
      </c>
      <c r="CJ119" s="290" t="str">
        <f>IF(ISBLANK('ARAT - Data Entry'!AO117),"",'ARAT - Data Entry'!AO117)</f>
        <v/>
      </c>
      <c r="CK119" s="290" t="str">
        <f>IF(ISBLANK('ARAT - Data Entry'!AQ117),"",'ARAT - Data Entry'!AQ117)</f>
        <v/>
      </c>
      <c r="CL119" s="290" t="str">
        <f>IF(ISBLANK('ARAT - Data Entry'!AR117),"",'ARAT - Data Entry'!AR117)</f>
        <v/>
      </c>
      <c r="CM119" s="290" t="str">
        <f>IF(ISBLANK('ARAT - Data Entry'!AT117),"",'ARAT - Data Entry'!AT117)</f>
        <v/>
      </c>
      <c r="CN119" s="290" t="str">
        <f>IF(ISBLANK('ARAT - Data Entry'!AU117),"",'ARAT - Data Entry'!AU117)</f>
        <v/>
      </c>
      <c r="CO119" s="290" t="str">
        <f>IF(ISBLANK('ARAT - Data Entry'!AW117),"",'ARAT - Data Entry'!AW117)</f>
        <v/>
      </c>
      <c r="CP119" s="290" t="str">
        <f>IF(ISBLANK('ARAT - Data Entry'!AX117),"",'ARAT - Data Entry'!AX117)</f>
        <v/>
      </c>
      <c r="CQ119" s="290" t="str">
        <f>IF(ISBLANK('ARAT - Data Entry'!AZ117),"",'ARAT - Data Entry'!AZ117)</f>
        <v/>
      </c>
      <c r="CR119" s="290" t="str">
        <f>IF(ISBLANK('ARAT - Data Entry'!BA117),"",'ARAT - Data Entry'!BA117)</f>
        <v/>
      </c>
      <c r="CS119" s="290" t="str">
        <f>IF(ISBLANK('ARAT - Data Entry'!BC117),"",'ARAT - Data Entry'!BC117)</f>
        <v/>
      </c>
      <c r="CT119" s="290" t="str">
        <f>IF(ISBLANK('ARAT - Data Entry'!BD117),"",'ARAT - Data Entry'!BD117)</f>
        <v/>
      </c>
      <c r="CU119" s="290" t="str">
        <f>IF(ISBLANK('ARAT - Data Entry'!BF117),"",'ARAT - Data Entry'!BF117)</f>
        <v/>
      </c>
      <c r="CV119" s="290" t="str">
        <f>IF(ISBLANK('ARAT - Data Entry'!BG117),"",'ARAT - Data Entry'!BG117)</f>
        <v/>
      </c>
      <c r="CW119" s="290" t="str">
        <f>IF(ISBLANK('ARAT - Data Entry'!BI117),"",'ARAT - Data Entry'!BI117)</f>
        <v/>
      </c>
      <c r="CX119" s="290" t="str">
        <f>IF(ISBLANK('ARAT - Data Entry'!BJ117),"",'ARAT - Data Entry'!BJ117)</f>
        <v/>
      </c>
      <c r="CY119" s="290" t="str">
        <f>IF(ISBLANK('ARAT - Data Entry'!BL117),"",'ARAT - Data Entry'!BL117)</f>
        <v/>
      </c>
      <c r="CZ119" s="290" t="str">
        <f>IF(ISBLANK('ARAT - Data Entry'!BM117),"",'ARAT - Data Entry'!BM117)</f>
        <v/>
      </c>
      <c r="DA119" s="290" t="str">
        <f>IF(ISBLANK('ARAT - Data Entry'!BO117),"",'ARAT - Data Entry'!BO117)</f>
        <v/>
      </c>
      <c r="DB119" s="290" t="str">
        <f>IF(ISBLANK('ARAT - Data Entry'!BP117),"",'ARAT - Data Entry'!BP117)</f>
        <v/>
      </c>
      <c r="DC119" s="290" t="str">
        <f>IF(ISBLANK('ARAT - Data Entry'!BR117),"",'ARAT - Data Entry'!BR117)</f>
        <v/>
      </c>
      <c r="DD119" s="290" t="str">
        <f>IF(ISBLANK('ARAT - Data Entry'!BS117),"",'ARAT - Data Entry'!BS117)</f>
        <v/>
      </c>
      <c r="DE119" s="290" t="str">
        <f>IF(ISBLANK('ARAT - Data Entry'!BU117),"",'ARAT - Data Entry'!BU117)</f>
        <v/>
      </c>
      <c r="DF119" s="290" t="str">
        <f>IF(ISBLANK('ARAT - Data Entry'!BV117),"",'ARAT - Data Entry'!BV117)</f>
        <v/>
      </c>
      <c r="DG119" s="290" t="str">
        <f>IF(ISBLANK('ARAT - Data Entry'!CZ117),"",'ARAT - Data Entry'!CZ117)</f>
        <v/>
      </c>
    </row>
    <row r="120" spans="1:111" x14ac:dyDescent="0.25">
      <c r="A120" s="312" t="str">
        <f>IF(ISBLANK('ARAT - Data Entry'!A118),"",'ARAT - Data Entry'!A118)</f>
        <v/>
      </c>
      <c r="B120" s="312" t="str">
        <f>IF(ISBLANK('ARAT - Data Entry'!C118),"",'ARAT - Data Entry'!C118)</f>
        <v/>
      </c>
      <c r="C120" s="312" t="str">
        <f>IF(ISBLANK('ARAT - Data Entry'!D118),"",'ARAT - Data Entry'!D118)</f>
        <v/>
      </c>
      <c r="D120" s="312" t="str">
        <f>IF(ISBLANK('ARAT - Data Entry'!E118),"",'ARAT - Data Entry'!E118)</f>
        <v/>
      </c>
      <c r="E120" s="312" t="str">
        <f>IF(ISBLANK('ARAT - Data Entry'!F118),"",'ARAT - Data Entry'!F118)</f>
        <v/>
      </c>
      <c r="F120" s="312" t="str">
        <f>IF(ISBLANK('ARAT - Data Entry'!G118),"",'ARAT - Data Entry'!G118)</f>
        <v/>
      </c>
      <c r="G120" s="312" t="str">
        <f>IF(ISBLANK('ARAT - Data Entry'!H118),"",'ARAT - Data Entry'!H118)</f>
        <v/>
      </c>
      <c r="H120" s="312" t="str">
        <f>IF(ISBLANK('ARAT - Data Entry'!I118),"",'ARAT - Data Entry'!I118)</f>
        <v/>
      </c>
      <c r="I120" s="312" t="str">
        <f>IF(ISBLANK('ARAT - Data Entry'!J118),"",'ARAT - Data Entry'!J118)</f>
        <v/>
      </c>
      <c r="J120" s="357" t="str">
        <f>IF(ISBLANK('ARAT - Data Entry'!K118),"",'ARAT - Data Entry'!K118)</f>
        <v/>
      </c>
      <c r="K120" s="312" t="str">
        <f>IF(ISBLANK('ARAT - Data Entry'!L118),"",'ARAT - Data Entry'!L118)</f>
        <v/>
      </c>
      <c r="L120" s="312" t="str">
        <f>IF(ISBLANK('ARAT - Data Entry'!M118),"",'ARAT - Data Entry'!M118)</f>
        <v/>
      </c>
      <c r="M120" s="312" t="str">
        <f>IF(ISBLANK('ARAT - Data Entry'!N118),"",'ARAT - Data Entry'!N118)</f>
        <v/>
      </c>
      <c r="N120" s="312" t="str">
        <f>IF(ISBLANK('ARAT - Data Entry'!R118),"",'ARAT - Data Entry'!R118)</f>
        <v/>
      </c>
      <c r="O120" s="312" t="str">
        <f>IF(ISBLANK('ARAT - Data Entry'!T118),"",'ARAT - Data Entry'!T118)</f>
        <v/>
      </c>
      <c r="P120" s="298"/>
      <c r="Q120" s="4" t="str">
        <f t="shared" si="26"/>
        <v>No Improved Water Point/System</v>
      </c>
      <c r="R120" s="4" t="str">
        <f t="shared" si="27"/>
        <v>No Improved Water Point/System</v>
      </c>
      <c r="S120" s="5" t="str">
        <f t="shared" si="28"/>
        <v>No Improved Water Point/System</v>
      </c>
      <c r="T120" s="4" t="str">
        <f t="shared" si="29"/>
        <v>New Construction Needed</v>
      </c>
      <c r="U120" s="15">
        <f t="shared" si="30"/>
        <v>0</v>
      </c>
      <c r="V120" s="284"/>
      <c r="W120" s="291" t="str">
        <f t="shared" si="34"/>
        <v>New Construction Needed</v>
      </c>
      <c r="X120" s="292" t="str">
        <f t="shared" si="31"/>
        <v xml:space="preserve"> </v>
      </c>
      <c r="Y120" s="292" t="str">
        <f t="shared" si="32"/>
        <v>Plan For Investment and Construction</v>
      </c>
      <c r="Z120" s="285"/>
      <c r="AA120" s="290" t="str">
        <f t="shared" si="35"/>
        <v xml:space="preserve"> </v>
      </c>
      <c r="AB120" s="290" t="str">
        <f t="shared" si="36"/>
        <v xml:space="preserve"> </v>
      </c>
      <c r="AC120" s="290" t="str">
        <f t="shared" si="37"/>
        <v xml:space="preserve"> </v>
      </c>
      <c r="AD120" s="290" t="str">
        <f t="shared" si="38"/>
        <v xml:space="preserve"> </v>
      </c>
      <c r="AE120" s="290" t="str">
        <f t="shared" si="39"/>
        <v xml:space="preserve"> </v>
      </c>
      <c r="AF120" s="290" t="str">
        <f>IF(CG120=1,'ARAT - Reference Sheet'!C124-(A120-CH120)," ")</f>
        <v xml:space="preserve"> </v>
      </c>
      <c r="AG120" s="290" t="str">
        <f>IF(CI120=1,'ARAT - Reference Sheet'!$C$12-(A120-CJ120)," ")</f>
        <v xml:space="preserve"> </v>
      </c>
      <c r="AH120" s="290" t="str">
        <f>IF(CK120=1,'ARAT - Reference Sheet'!$C$13-(A120-CL120)," ")</f>
        <v xml:space="preserve"> </v>
      </c>
      <c r="AI120" s="290" t="str">
        <f>IF(CM120=1,'ARAT - Reference Sheet'!$C$14-(A120-CN120)," ")</f>
        <v xml:space="preserve"> </v>
      </c>
      <c r="AJ120" s="290" t="str">
        <f>IF(CO120=1,'ARAT - Reference Sheet'!$C$15-(A120-CP120)," ")</f>
        <v xml:space="preserve"> </v>
      </c>
      <c r="AK120" s="290" t="str">
        <f>IF(CQ120=1,'ARAT - Reference Sheet'!$C$16-(A120-CR120)," ")</f>
        <v xml:space="preserve"> </v>
      </c>
      <c r="AL120" s="290" t="str">
        <f>IF(CS120=1,'ARAT - Reference Sheet'!$C$17-(A120-CT120)," ")</f>
        <v xml:space="preserve"> </v>
      </c>
      <c r="AM120" s="290" t="str">
        <f>IF(CU120=1,'ARAT - Reference Sheet'!$C$18-(A120-CV120)," ")</f>
        <v xml:space="preserve"> </v>
      </c>
      <c r="AN120" s="290" t="str">
        <f>IF(CW120=1,'ARAT - Reference Sheet'!$C$19-(A120-CX120)," ")</f>
        <v xml:space="preserve"> </v>
      </c>
      <c r="AO120" s="290" t="str">
        <f>IF(CY120=1,'ARAT - Reference Sheet'!$C$20-(A120-CZ120)," ")</f>
        <v xml:space="preserve"> </v>
      </c>
      <c r="AP120" s="290" t="str">
        <f>IF(DA120=1,'ARAT - Reference Sheet'!$C$21-(A120-DB120)," ")</f>
        <v xml:space="preserve"> </v>
      </c>
      <c r="AQ120" s="290" t="str">
        <f>IF(DC120=1,'ARAT - Reference Sheet'!$C$22-(A120-DD120)," ")</f>
        <v xml:space="preserve"> </v>
      </c>
      <c r="AR120" s="290" t="str">
        <f>IF(DE120=1,'ARAT - Reference Sheet'!$C$23-(A120-DF120)," ")</f>
        <v xml:space="preserve"> </v>
      </c>
      <c r="AS120" s="288"/>
      <c r="AT120" s="313" t="str">
        <f>IF(ISBLANK('ARAT - Data Entry'!X118),"",'ARAT - Data Entry'!X118)</f>
        <v/>
      </c>
      <c r="AU120" s="313" t="str">
        <f>IF(ISBLANK('ARAT - Data Entry'!AA118),"",'ARAT - Data Entry'!AA118)</f>
        <v/>
      </c>
      <c r="AV120" s="313" t="str">
        <f>IF(ISBLANK('ARAT - Data Entry'!AD118),"",'ARAT - Data Entry'!AD118)</f>
        <v/>
      </c>
      <c r="AW120" s="313" t="str">
        <f>IF(ISBLANK('ARAT - Data Entry'!AG118),"",'ARAT - Data Entry'!AG118)</f>
        <v/>
      </c>
      <c r="AX120" s="313" t="str">
        <f>IF(ISBLANK('ARAT - Data Entry'!AJ118),"",'ARAT - Data Entry'!AJ118)</f>
        <v/>
      </c>
      <c r="AY120" s="313" t="str">
        <f>IF(ISBLANK('ARAT - Data Entry'!AM118),"",'ARAT - Data Entry'!AM118)</f>
        <v/>
      </c>
      <c r="AZ120" s="313" t="str">
        <f>IF(ISBLANK('ARAT - Data Entry'!AP118),"",'ARAT - Data Entry'!AP118)</f>
        <v/>
      </c>
      <c r="BA120" s="313" t="str">
        <f>IF(ISBLANK('ARAT - Data Entry'!AS118),"",'ARAT - Data Entry'!AS118)</f>
        <v/>
      </c>
      <c r="BB120" s="313" t="str">
        <f>IF(ISBLANK('ARAT - Data Entry'!AV118),"",'ARAT - Data Entry'!AV118)</f>
        <v/>
      </c>
      <c r="BC120" s="313" t="str">
        <f>IF(ISBLANK('ARAT - Data Entry'!AY118),"",'ARAT - Data Entry'!AY118)</f>
        <v/>
      </c>
      <c r="BD120" s="313" t="str">
        <f>IF(ISBLANK('ARAT - Data Entry'!BB118),"",'ARAT - Data Entry'!BB118)</f>
        <v/>
      </c>
      <c r="BE120" s="313" t="str">
        <f>IF(ISBLANK('ARAT - Data Entry'!BE118),"",'ARAT - Data Entry'!BE118)</f>
        <v/>
      </c>
      <c r="BF120" s="313" t="str">
        <f>IF(ISBLANK('ARAT - Data Entry'!BF118),"",'ARAT - Data Entry'!BF118)</f>
        <v/>
      </c>
      <c r="BG120" s="313" t="str">
        <f>IF(ISBLANK('ARAT - Data Entry'!BK118),"",'ARAT - Data Entry'!BK118)</f>
        <v/>
      </c>
      <c r="BH120" s="313" t="str">
        <f>IF(ISBLANK('ARAT - Data Entry'!BL118),"",'ARAT - Data Entry'!BL118)</f>
        <v/>
      </c>
      <c r="BI120" s="313" t="str">
        <f>IF(ISBLANK('ARAT - Data Entry'!BQ118),"",'ARAT - Data Entry'!BQ118)</f>
        <v/>
      </c>
      <c r="BJ120" s="313" t="str">
        <f>IF(ISBLANK('ARAT - Data Entry'!BR118),"",'ARAT - Data Entry'!BR118)</f>
        <v/>
      </c>
      <c r="BK120" s="313" t="str">
        <f>IF(ISBLANK('ARAT - Data Entry'!BW118),"",'ARAT - Data Entry'!BW118)</f>
        <v/>
      </c>
      <c r="BL120" s="313" t="str">
        <f>IF(ISBLANK('ARAT - Data Entry'!DB118),"",'ARAT - Data Entry'!DB118)</f>
        <v/>
      </c>
      <c r="BM120" s="296"/>
      <c r="BN120" s="290">
        <f>'ARAT - Data Entry'!P118</f>
        <v>0</v>
      </c>
      <c r="BO120" s="290">
        <f>'ARAT - Data Entry'!Q118</f>
        <v>0</v>
      </c>
      <c r="BP120" s="290">
        <f>'ARAT - Data Entry'!S118</f>
        <v>0</v>
      </c>
      <c r="BQ120" s="290">
        <f>'ARAT - Data Entry'!CG118</f>
        <v>0</v>
      </c>
      <c r="BR120" s="290">
        <f>'ARAT - Data Entry'!CU118</f>
        <v>0</v>
      </c>
      <c r="BS120" s="290">
        <f>'ARAT - Data Entry'!CY118</f>
        <v>0</v>
      </c>
      <c r="BT120" s="290">
        <f>'ARAT - Data Entry'!DA118</f>
        <v>0</v>
      </c>
      <c r="BU120" s="290">
        <f t="shared" si="33"/>
        <v>0</v>
      </c>
      <c r="BV120" s="288"/>
      <c r="BW120" s="290" t="str">
        <f>IF(ISBLANK('ARAT - Data Entry'!V118),"",'ARAT - Data Entry'!V118)</f>
        <v/>
      </c>
      <c r="BX120" s="290" t="str">
        <f>IF(ISBLANK('ARAT - Data Entry'!W118),"",'ARAT - Data Entry'!W118)</f>
        <v/>
      </c>
      <c r="BY120" s="290" t="str">
        <f>IF(ISBLANK('ARAT - Data Entry'!Y118),"",'ARAT - Data Entry'!Y118)</f>
        <v/>
      </c>
      <c r="BZ120" s="290" t="str">
        <f>IF(ISBLANK('ARAT - Data Entry'!Z118),"",'ARAT - Data Entry'!Z118)</f>
        <v/>
      </c>
      <c r="CA120" s="290" t="str">
        <f>IF(ISBLANK('ARAT - Data Entry'!AB118),"",'ARAT - Data Entry'!AB118)</f>
        <v/>
      </c>
      <c r="CB120" s="290" t="str">
        <f>IF(ISBLANK('ARAT - Data Entry'!AC118),"",'ARAT - Data Entry'!AC118)</f>
        <v/>
      </c>
      <c r="CC120" s="290" t="str">
        <f>IF(ISBLANK('ARAT - Data Entry'!AE118),"",'ARAT - Data Entry'!AE118)</f>
        <v/>
      </c>
      <c r="CD120" s="290" t="str">
        <f>IF(ISBLANK('ARAT - Data Entry'!AF118),"",'ARAT - Data Entry'!AF118)</f>
        <v/>
      </c>
      <c r="CE120" s="290" t="str">
        <f>IF(ISBLANK('ARAT - Data Entry'!AH118),"",'ARAT - Data Entry'!AH118)</f>
        <v/>
      </c>
      <c r="CF120" s="290" t="str">
        <f>IF(ISBLANK('ARAT - Data Entry'!AI118),"",'ARAT - Data Entry'!AI118)</f>
        <v/>
      </c>
      <c r="CG120" s="290" t="str">
        <f>IF(ISBLANK('ARAT - Data Entry'!AK118),"",'ARAT - Data Entry'!AK118)</f>
        <v/>
      </c>
      <c r="CH120" s="290" t="str">
        <f>IF(ISBLANK('ARAT - Data Entry'!AL118),"",'ARAT - Data Entry'!AL118)</f>
        <v/>
      </c>
      <c r="CI120" s="290" t="str">
        <f>IF(ISBLANK('ARAT - Data Entry'!AN118),"",'ARAT - Data Entry'!AN118)</f>
        <v/>
      </c>
      <c r="CJ120" s="290" t="str">
        <f>IF(ISBLANK('ARAT - Data Entry'!AO118),"",'ARAT - Data Entry'!AO118)</f>
        <v/>
      </c>
      <c r="CK120" s="290" t="str">
        <f>IF(ISBLANK('ARAT - Data Entry'!AQ118),"",'ARAT - Data Entry'!AQ118)</f>
        <v/>
      </c>
      <c r="CL120" s="290" t="str">
        <f>IF(ISBLANK('ARAT - Data Entry'!AR118),"",'ARAT - Data Entry'!AR118)</f>
        <v/>
      </c>
      <c r="CM120" s="290" t="str">
        <f>IF(ISBLANK('ARAT - Data Entry'!AT118),"",'ARAT - Data Entry'!AT118)</f>
        <v/>
      </c>
      <c r="CN120" s="290" t="str">
        <f>IF(ISBLANK('ARAT - Data Entry'!AU118),"",'ARAT - Data Entry'!AU118)</f>
        <v/>
      </c>
      <c r="CO120" s="290" t="str">
        <f>IF(ISBLANK('ARAT - Data Entry'!AW118),"",'ARAT - Data Entry'!AW118)</f>
        <v/>
      </c>
      <c r="CP120" s="290" t="str">
        <f>IF(ISBLANK('ARAT - Data Entry'!AX118),"",'ARAT - Data Entry'!AX118)</f>
        <v/>
      </c>
      <c r="CQ120" s="290" t="str">
        <f>IF(ISBLANK('ARAT - Data Entry'!AZ118),"",'ARAT - Data Entry'!AZ118)</f>
        <v/>
      </c>
      <c r="CR120" s="290" t="str">
        <f>IF(ISBLANK('ARAT - Data Entry'!BA118),"",'ARAT - Data Entry'!BA118)</f>
        <v/>
      </c>
      <c r="CS120" s="290" t="str">
        <f>IF(ISBLANK('ARAT - Data Entry'!BC118),"",'ARAT - Data Entry'!BC118)</f>
        <v/>
      </c>
      <c r="CT120" s="290" t="str">
        <f>IF(ISBLANK('ARAT - Data Entry'!BD118),"",'ARAT - Data Entry'!BD118)</f>
        <v/>
      </c>
      <c r="CU120" s="290" t="str">
        <f>IF(ISBLANK('ARAT - Data Entry'!BF118),"",'ARAT - Data Entry'!BF118)</f>
        <v/>
      </c>
      <c r="CV120" s="290" t="str">
        <f>IF(ISBLANK('ARAT - Data Entry'!BG118),"",'ARAT - Data Entry'!BG118)</f>
        <v/>
      </c>
      <c r="CW120" s="290" t="str">
        <f>IF(ISBLANK('ARAT - Data Entry'!BI118),"",'ARAT - Data Entry'!BI118)</f>
        <v/>
      </c>
      <c r="CX120" s="290" t="str">
        <f>IF(ISBLANK('ARAT - Data Entry'!BJ118),"",'ARAT - Data Entry'!BJ118)</f>
        <v/>
      </c>
      <c r="CY120" s="290" t="str">
        <f>IF(ISBLANK('ARAT - Data Entry'!BL118),"",'ARAT - Data Entry'!BL118)</f>
        <v/>
      </c>
      <c r="CZ120" s="290" t="str">
        <f>IF(ISBLANK('ARAT - Data Entry'!BM118),"",'ARAT - Data Entry'!BM118)</f>
        <v/>
      </c>
      <c r="DA120" s="290" t="str">
        <f>IF(ISBLANK('ARAT - Data Entry'!BO118),"",'ARAT - Data Entry'!BO118)</f>
        <v/>
      </c>
      <c r="DB120" s="290" t="str">
        <f>IF(ISBLANK('ARAT - Data Entry'!BP118),"",'ARAT - Data Entry'!BP118)</f>
        <v/>
      </c>
      <c r="DC120" s="290" t="str">
        <f>IF(ISBLANK('ARAT - Data Entry'!BR118),"",'ARAT - Data Entry'!BR118)</f>
        <v/>
      </c>
      <c r="DD120" s="290" t="str">
        <f>IF(ISBLANK('ARAT - Data Entry'!BS118),"",'ARAT - Data Entry'!BS118)</f>
        <v/>
      </c>
      <c r="DE120" s="290" t="str">
        <f>IF(ISBLANK('ARAT - Data Entry'!BU118),"",'ARAT - Data Entry'!BU118)</f>
        <v/>
      </c>
      <c r="DF120" s="290" t="str">
        <f>IF(ISBLANK('ARAT - Data Entry'!BV118),"",'ARAT - Data Entry'!BV118)</f>
        <v/>
      </c>
      <c r="DG120" s="290" t="str">
        <f>IF(ISBLANK('ARAT - Data Entry'!CZ118),"",'ARAT - Data Entry'!CZ118)</f>
        <v/>
      </c>
    </row>
    <row r="121" spans="1:111" x14ac:dyDescent="0.25">
      <c r="A121" s="312" t="str">
        <f>IF(ISBLANK('ARAT - Data Entry'!A119),"",'ARAT - Data Entry'!A119)</f>
        <v/>
      </c>
      <c r="B121" s="312" t="str">
        <f>IF(ISBLANK('ARAT - Data Entry'!C119),"",'ARAT - Data Entry'!C119)</f>
        <v/>
      </c>
      <c r="C121" s="312" t="str">
        <f>IF(ISBLANK('ARAT - Data Entry'!D119),"",'ARAT - Data Entry'!D119)</f>
        <v/>
      </c>
      <c r="D121" s="312" t="str">
        <f>IF(ISBLANK('ARAT - Data Entry'!E119),"",'ARAT - Data Entry'!E119)</f>
        <v/>
      </c>
      <c r="E121" s="312" t="str">
        <f>IF(ISBLANK('ARAT - Data Entry'!F119),"",'ARAT - Data Entry'!F119)</f>
        <v/>
      </c>
      <c r="F121" s="312" t="str">
        <f>IF(ISBLANK('ARAT - Data Entry'!G119),"",'ARAT - Data Entry'!G119)</f>
        <v/>
      </c>
      <c r="G121" s="312" t="str">
        <f>IF(ISBLANK('ARAT - Data Entry'!H119),"",'ARAT - Data Entry'!H119)</f>
        <v/>
      </c>
      <c r="H121" s="312" t="str">
        <f>IF(ISBLANK('ARAT - Data Entry'!I119),"",'ARAT - Data Entry'!I119)</f>
        <v/>
      </c>
      <c r="I121" s="312" t="str">
        <f>IF(ISBLANK('ARAT - Data Entry'!J119),"",'ARAT - Data Entry'!J119)</f>
        <v/>
      </c>
      <c r="J121" s="357" t="str">
        <f>IF(ISBLANK('ARAT - Data Entry'!K119),"",'ARAT - Data Entry'!K119)</f>
        <v/>
      </c>
      <c r="K121" s="312" t="str">
        <f>IF(ISBLANK('ARAT - Data Entry'!L119),"",'ARAT - Data Entry'!L119)</f>
        <v/>
      </c>
      <c r="L121" s="312" t="str">
        <f>IF(ISBLANK('ARAT - Data Entry'!M119),"",'ARAT - Data Entry'!M119)</f>
        <v/>
      </c>
      <c r="M121" s="312" t="str">
        <f>IF(ISBLANK('ARAT - Data Entry'!N119),"",'ARAT - Data Entry'!N119)</f>
        <v/>
      </c>
      <c r="N121" s="312" t="str">
        <f>IF(ISBLANK('ARAT - Data Entry'!R119),"",'ARAT - Data Entry'!R119)</f>
        <v/>
      </c>
      <c r="O121" s="312" t="str">
        <f>IF(ISBLANK('ARAT - Data Entry'!T119),"",'ARAT - Data Entry'!T119)</f>
        <v/>
      </c>
      <c r="P121" s="298"/>
      <c r="Q121" s="4" t="str">
        <f t="shared" si="26"/>
        <v>No Improved Water Point/System</v>
      </c>
      <c r="R121" s="4" t="str">
        <f t="shared" si="27"/>
        <v>No Improved Water Point/System</v>
      </c>
      <c r="S121" s="5" t="str">
        <f t="shared" si="28"/>
        <v>No Improved Water Point/System</v>
      </c>
      <c r="T121" s="4" t="str">
        <f t="shared" si="29"/>
        <v>New Construction Needed</v>
      </c>
      <c r="U121" s="15">
        <f t="shared" si="30"/>
        <v>0</v>
      </c>
      <c r="V121" s="284"/>
      <c r="W121" s="291" t="str">
        <f t="shared" si="34"/>
        <v>New Construction Needed</v>
      </c>
      <c r="X121" s="292" t="str">
        <f t="shared" si="31"/>
        <v xml:space="preserve"> </v>
      </c>
      <c r="Y121" s="292" t="str">
        <f t="shared" si="32"/>
        <v>Plan For Investment and Construction</v>
      </c>
      <c r="Z121" s="285"/>
      <c r="AA121" s="290" t="str">
        <f t="shared" si="35"/>
        <v xml:space="preserve"> </v>
      </c>
      <c r="AB121" s="290" t="str">
        <f t="shared" si="36"/>
        <v xml:space="preserve"> </v>
      </c>
      <c r="AC121" s="290" t="str">
        <f t="shared" si="37"/>
        <v xml:space="preserve"> </v>
      </c>
      <c r="AD121" s="290" t="str">
        <f t="shared" si="38"/>
        <v xml:space="preserve"> </v>
      </c>
      <c r="AE121" s="290" t="str">
        <f t="shared" si="39"/>
        <v xml:space="preserve"> </v>
      </c>
      <c r="AF121" s="290" t="str">
        <f>IF(CG121=1,'ARAT - Reference Sheet'!C125-(A121-CH121)," ")</f>
        <v xml:space="preserve"> </v>
      </c>
      <c r="AG121" s="290" t="str">
        <f>IF(CI121=1,'ARAT - Reference Sheet'!$C$12-(A121-CJ121)," ")</f>
        <v xml:space="preserve"> </v>
      </c>
      <c r="AH121" s="290" t="str">
        <f>IF(CK121=1,'ARAT - Reference Sheet'!$C$13-(A121-CL121)," ")</f>
        <v xml:space="preserve"> </v>
      </c>
      <c r="AI121" s="290" t="str">
        <f>IF(CM121=1,'ARAT - Reference Sheet'!$C$14-(A121-CN121)," ")</f>
        <v xml:space="preserve"> </v>
      </c>
      <c r="AJ121" s="290" t="str">
        <f>IF(CO121=1,'ARAT - Reference Sheet'!$C$15-(A121-CP121)," ")</f>
        <v xml:space="preserve"> </v>
      </c>
      <c r="AK121" s="290" t="str">
        <f>IF(CQ121=1,'ARAT - Reference Sheet'!$C$16-(A121-CR121)," ")</f>
        <v xml:space="preserve"> </v>
      </c>
      <c r="AL121" s="290" t="str">
        <f>IF(CS121=1,'ARAT - Reference Sheet'!$C$17-(A121-CT121)," ")</f>
        <v xml:space="preserve"> </v>
      </c>
      <c r="AM121" s="290" t="str">
        <f>IF(CU121=1,'ARAT - Reference Sheet'!$C$18-(A121-CV121)," ")</f>
        <v xml:space="preserve"> </v>
      </c>
      <c r="AN121" s="290" t="str">
        <f>IF(CW121=1,'ARAT - Reference Sheet'!$C$19-(A121-CX121)," ")</f>
        <v xml:space="preserve"> </v>
      </c>
      <c r="AO121" s="290" t="str">
        <f>IF(CY121=1,'ARAT - Reference Sheet'!$C$20-(A121-CZ121)," ")</f>
        <v xml:space="preserve"> </v>
      </c>
      <c r="AP121" s="290" t="str">
        <f>IF(DA121=1,'ARAT - Reference Sheet'!$C$21-(A121-DB121)," ")</f>
        <v xml:space="preserve"> </v>
      </c>
      <c r="AQ121" s="290" t="str">
        <f>IF(DC121=1,'ARAT - Reference Sheet'!$C$22-(A121-DD121)," ")</f>
        <v xml:space="preserve"> </v>
      </c>
      <c r="AR121" s="290" t="str">
        <f>IF(DE121=1,'ARAT - Reference Sheet'!$C$23-(A121-DF121)," ")</f>
        <v xml:space="preserve"> </v>
      </c>
      <c r="AS121" s="288"/>
      <c r="AT121" s="313" t="str">
        <f>IF(ISBLANK('ARAT - Data Entry'!X119),"",'ARAT - Data Entry'!X119)</f>
        <v/>
      </c>
      <c r="AU121" s="313" t="str">
        <f>IF(ISBLANK('ARAT - Data Entry'!AA119),"",'ARAT - Data Entry'!AA119)</f>
        <v/>
      </c>
      <c r="AV121" s="313" t="str">
        <f>IF(ISBLANK('ARAT - Data Entry'!AD119),"",'ARAT - Data Entry'!AD119)</f>
        <v/>
      </c>
      <c r="AW121" s="313" t="str">
        <f>IF(ISBLANK('ARAT - Data Entry'!AG119),"",'ARAT - Data Entry'!AG119)</f>
        <v/>
      </c>
      <c r="AX121" s="313" t="str">
        <f>IF(ISBLANK('ARAT - Data Entry'!AJ119),"",'ARAT - Data Entry'!AJ119)</f>
        <v/>
      </c>
      <c r="AY121" s="313" t="str">
        <f>IF(ISBLANK('ARAT - Data Entry'!AM119),"",'ARAT - Data Entry'!AM119)</f>
        <v/>
      </c>
      <c r="AZ121" s="313" t="str">
        <f>IF(ISBLANK('ARAT - Data Entry'!AP119),"",'ARAT - Data Entry'!AP119)</f>
        <v/>
      </c>
      <c r="BA121" s="313" t="str">
        <f>IF(ISBLANK('ARAT - Data Entry'!AS119),"",'ARAT - Data Entry'!AS119)</f>
        <v/>
      </c>
      <c r="BB121" s="313" t="str">
        <f>IF(ISBLANK('ARAT - Data Entry'!AV119),"",'ARAT - Data Entry'!AV119)</f>
        <v/>
      </c>
      <c r="BC121" s="313" t="str">
        <f>IF(ISBLANK('ARAT - Data Entry'!AY119),"",'ARAT - Data Entry'!AY119)</f>
        <v/>
      </c>
      <c r="BD121" s="313" t="str">
        <f>IF(ISBLANK('ARAT - Data Entry'!BB119),"",'ARAT - Data Entry'!BB119)</f>
        <v/>
      </c>
      <c r="BE121" s="313" t="str">
        <f>IF(ISBLANK('ARAT - Data Entry'!BE119),"",'ARAT - Data Entry'!BE119)</f>
        <v/>
      </c>
      <c r="BF121" s="313" t="str">
        <f>IF(ISBLANK('ARAT - Data Entry'!BF119),"",'ARAT - Data Entry'!BF119)</f>
        <v/>
      </c>
      <c r="BG121" s="313" t="str">
        <f>IF(ISBLANK('ARAT - Data Entry'!BK119),"",'ARAT - Data Entry'!BK119)</f>
        <v/>
      </c>
      <c r="BH121" s="313" t="str">
        <f>IF(ISBLANK('ARAT - Data Entry'!BL119),"",'ARAT - Data Entry'!BL119)</f>
        <v/>
      </c>
      <c r="BI121" s="313" t="str">
        <f>IF(ISBLANK('ARAT - Data Entry'!BQ119),"",'ARAT - Data Entry'!BQ119)</f>
        <v/>
      </c>
      <c r="BJ121" s="313" t="str">
        <f>IF(ISBLANK('ARAT - Data Entry'!BR119),"",'ARAT - Data Entry'!BR119)</f>
        <v/>
      </c>
      <c r="BK121" s="313" t="str">
        <f>IF(ISBLANK('ARAT - Data Entry'!BW119),"",'ARAT - Data Entry'!BW119)</f>
        <v/>
      </c>
      <c r="BL121" s="313" t="str">
        <f>IF(ISBLANK('ARAT - Data Entry'!DB119),"",'ARAT - Data Entry'!DB119)</f>
        <v/>
      </c>
      <c r="BM121" s="296"/>
      <c r="BN121" s="290">
        <f>'ARAT - Data Entry'!P119</f>
        <v>0</v>
      </c>
      <c r="BO121" s="290">
        <f>'ARAT - Data Entry'!Q119</f>
        <v>0</v>
      </c>
      <c r="BP121" s="290">
        <f>'ARAT - Data Entry'!S119</f>
        <v>0</v>
      </c>
      <c r="BQ121" s="290">
        <f>'ARAT - Data Entry'!CG119</f>
        <v>0</v>
      </c>
      <c r="BR121" s="290">
        <f>'ARAT - Data Entry'!CU119</f>
        <v>0</v>
      </c>
      <c r="BS121" s="290">
        <f>'ARAT - Data Entry'!CY119</f>
        <v>0</v>
      </c>
      <c r="BT121" s="290">
        <f>'ARAT - Data Entry'!DA119</f>
        <v>0</v>
      </c>
      <c r="BU121" s="290">
        <f t="shared" si="33"/>
        <v>0</v>
      </c>
      <c r="BV121" s="288"/>
      <c r="BW121" s="290" t="str">
        <f>IF(ISBLANK('ARAT - Data Entry'!V119),"",'ARAT - Data Entry'!V119)</f>
        <v/>
      </c>
      <c r="BX121" s="290" t="str">
        <f>IF(ISBLANK('ARAT - Data Entry'!W119),"",'ARAT - Data Entry'!W119)</f>
        <v/>
      </c>
      <c r="BY121" s="290" t="str">
        <f>IF(ISBLANK('ARAT - Data Entry'!Y119),"",'ARAT - Data Entry'!Y119)</f>
        <v/>
      </c>
      <c r="BZ121" s="290" t="str">
        <f>IF(ISBLANK('ARAT - Data Entry'!Z119),"",'ARAT - Data Entry'!Z119)</f>
        <v/>
      </c>
      <c r="CA121" s="290" t="str">
        <f>IF(ISBLANK('ARAT - Data Entry'!AB119),"",'ARAT - Data Entry'!AB119)</f>
        <v/>
      </c>
      <c r="CB121" s="290" t="str">
        <f>IF(ISBLANK('ARAT - Data Entry'!AC119),"",'ARAT - Data Entry'!AC119)</f>
        <v/>
      </c>
      <c r="CC121" s="290" t="str">
        <f>IF(ISBLANK('ARAT - Data Entry'!AE119),"",'ARAT - Data Entry'!AE119)</f>
        <v/>
      </c>
      <c r="CD121" s="290" t="str">
        <f>IF(ISBLANK('ARAT - Data Entry'!AF119),"",'ARAT - Data Entry'!AF119)</f>
        <v/>
      </c>
      <c r="CE121" s="290" t="str">
        <f>IF(ISBLANK('ARAT - Data Entry'!AH119),"",'ARAT - Data Entry'!AH119)</f>
        <v/>
      </c>
      <c r="CF121" s="290" t="str">
        <f>IF(ISBLANK('ARAT - Data Entry'!AI119),"",'ARAT - Data Entry'!AI119)</f>
        <v/>
      </c>
      <c r="CG121" s="290" t="str">
        <f>IF(ISBLANK('ARAT - Data Entry'!AK119),"",'ARAT - Data Entry'!AK119)</f>
        <v/>
      </c>
      <c r="CH121" s="290" t="str">
        <f>IF(ISBLANK('ARAT - Data Entry'!AL119),"",'ARAT - Data Entry'!AL119)</f>
        <v/>
      </c>
      <c r="CI121" s="290" t="str">
        <f>IF(ISBLANK('ARAT - Data Entry'!AN119),"",'ARAT - Data Entry'!AN119)</f>
        <v/>
      </c>
      <c r="CJ121" s="290" t="str">
        <f>IF(ISBLANK('ARAT - Data Entry'!AO119),"",'ARAT - Data Entry'!AO119)</f>
        <v/>
      </c>
      <c r="CK121" s="290" t="str">
        <f>IF(ISBLANK('ARAT - Data Entry'!AQ119),"",'ARAT - Data Entry'!AQ119)</f>
        <v/>
      </c>
      <c r="CL121" s="290" t="str">
        <f>IF(ISBLANK('ARAT - Data Entry'!AR119),"",'ARAT - Data Entry'!AR119)</f>
        <v/>
      </c>
      <c r="CM121" s="290" t="str">
        <f>IF(ISBLANK('ARAT - Data Entry'!AT119),"",'ARAT - Data Entry'!AT119)</f>
        <v/>
      </c>
      <c r="CN121" s="290" t="str">
        <f>IF(ISBLANK('ARAT - Data Entry'!AU119),"",'ARAT - Data Entry'!AU119)</f>
        <v/>
      </c>
      <c r="CO121" s="290" t="str">
        <f>IF(ISBLANK('ARAT - Data Entry'!AW119),"",'ARAT - Data Entry'!AW119)</f>
        <v/>
      </c>
      <c r="CP121" s="290" t="str">
        <f>IF(ISBLANK('ARAT - Data Entry'!AX119),"",'ARAT - Data Entry'!AX119)</f>
        <v/>
      </c>
      <c r="CQ121" s="290" t="str">
        <f>IF(ISBLANK('ARAT - Data Entry'!AZ119),"",'ARAT - Data Entry'!AZ119)</f>
        <v/>
      </c>
      <c r="CR121" s="290" t="str">
        <f>IF(ISBLANK('ARAT - Data Entry'!BA119),"",'ARAT - Data Entry'!BA119)</f>
        <v/>
      </c>
      <c r="CS121" s="290" t="str">
        <f>IF(ISBLANK('ARAT - Data Entry'!BC119),"",'ARAT - Data Entry'!BC119)</f>
        <v/>
      </c>
      <c r="CT121" s="290" t="str">
        <f>IF(ISBLANK('ARAT - Data Entry'!BD119),"",'ARAT - Data Entry'!BD119)</f>
        <v/>
      </c>
      <c r="CU121" s="290" t="str">
        <f>IF(ISBLANK('ARAT - Data Entry'!BF119),"",'ARAT - Data Entry'!BF119)</f>
        <v/>
      </c>
      <c r="CV121" s="290" t="str">
        <f>IF(ISBLANK('ARAT - Data Entry'!BG119),"",'ARAT - Data Entry'!BG119)</f>
        <v/>
      </c>
      <c r="CW121" s="290" t="str">
        <f>IF(ISBLANK('ARAT - Data Entry'!BI119),"",'ARAT - Data Entry'!BI119)</f>
        <v/>
      </c>
      <c r="CX121" s="290" t="str">
        <f>IF(ISBLANK('ARAT - Data Entry'!BJ119),"",'ARAT - Data Entry'!BJ119)</f>
        <v/>
      </c>
      <c r="CY121" s="290" t="str">
        <f>IF(ISBLANK('ARAT - Data Entry'!BL119),"",'ARAT - Data Entry'!BL119)</f>
        <v/>
      </c>
      <c r="CZ121" s="290" t="str">
        <f>IF(ISBLANK('ARAT - Data Entry'!BM119),"",'ARAT - Data Entry'!BM119)</f>
        <v/>
      </c>
      <c r="DA121" s="290" t="str">
        <f>IF(ISBLANK('ARAT - Data Entry'!BO119),"",'ARAT - Data Entry'!BO119)</f>
        <v/>
      </c>
      <c r="DB121" s="290" t="str">
        <f>IF(ISBLANK('ARAT - Data Entry'!BP119),"",'ARAT - Data Entry'!BP119)</f>
        <v/>
      </c>
      <c r="DC121" s="290" t="str">
        <f>IF(ISBLANK('ARAT - Data Entry'!BR119),"",'ARAT - Data Entry'!BR119)</f>
        <v/>
      </c>
      <c r="DD121" s="290" t="str">
        <f>IF(ISBLANK('ARAT - Data Entry'!BS119),"",'ARAT - Data Entry'!BS119)</f>
        <v/>
      </c>
      <c r="DE121" s="290" t="str">
        <f>IF(ISBLANK('ARAT - Data Entry'!BU119),"",'ARAT - Data Entry'!BU119)</f>
        <v/>
      </c>
      <c r="DF121" s="290" t="str">
        <f>IF(ISBLANK('ARAT - Data Entry'!BV119),"",'ARAT - Data Entry'!BV119)</f>
        <v/>
      </c>
      <c r="DG121" s="290" t="str">
        <f>IF(ISBLANK('ARAT - Data Entry'!CZ119),"",'ARAT - Data Entry'!CZ119)</f>
        <v/>
      </c>
    </row>
    <row r="122" spans="1:111" x14ac:dyDescent="0.25">
      <c r="A122" s="312" t="str">
        <f>IF(ISBLANK('ARAT - Data Entry'!A120),"",'ARAT - Data Entry'!A120)</f>
        <v/>
      </c>
      <c r="B122" s="312" t="str">
        <f>IF(ISBLANK('ARAT - Data Entry'!C120),"",'ARAT - Data Entry'!C120)</f>
        <v/>
      </c>
      <c r="C122" s="312" t="str">
        <f>IF(ISBLANK('ARAT - Data Entry'!D120),"",'ARAT - Data Entry'!D120)</f>
        <v/>
      </c>
      <c r="D122" s="312" t="str">
        <f>IF(ISBLANK('ARAT - Data Entry'!E120),"",'ARAT - Data Entry'!E120)</f>
        <v/>
      </c>
      <c r="E122" s="312" t="str">
        <f>IF(ISBLANK('ARAT - Data Entry'!F120),"",'ARAT - Data Entry'!F120)</f>
        <v/>
      </c>
      <c r="F122" s="312" t="str">
        <f>IF(ISBLANK('ARAT - Data Entry'!G120),"",'ARAT - Data Entry'!G120)</f>
        <v/>
      </c>
      <c r="G122" s="312" t="str">
        <f>IF(ISBLANK('ARAT - Data Entry'!H120),"",'ARAT - Data Entry'!H120)</f>
        <v/>
      </c>
      <c r="H122" s="312" t="str">
        <f>IF(ISBLANK('ARAT - Data Entry'!I120),"",'ARAT - Data Entry'!I120)</f>
        <v/>
      </c>
      <c r="I122" s="312" t="str">
        <f>IF(ISBLANK('ARAT - Data Entry'!J120),"",'ARAT - Data Entry'!J120)</f>
        <v/>
      </c>
      <c r="J122" s="357" t="str">
        <f>IF(ISBLANK('ARAT - Data Entry'!K120),"",'ARAT - Data Entry'!K120)</f>
        <v/>
      </c>
      <c r="K122" s="312" t="str">
        <f>IF(ISBLANK('ARAT - Data Entry'!L120),"",'ARAT - Data Entry'!L120)</f>
        <v/>
      </c>
      <c r="L122" s="312" t="str">
        <f>IF(ISBLANK('ARAT - Data Entry'!M120),"",'ARAT - Data Entry'!M120)</f>
        <v/>
      </c>
      <c r="M122" s="312" t="str">
        <f>IF(ISBLANK('ARAT - Data Entry'!N120),"",'ARAT - Data Entry'!N120)</f>
        <v/>
      </c>
      <c r="N122" s="312" t="str">
        <f>IF(ISBLANK('ARAT - Data Entry'!R120),"",'ARAT - Data Entry'!R120)</f>
        <v/>
      </c>
      <c r="O122" s="312" t="str">
        <f>IF(ISBLANK('ARAT - Data Entry'!T120),"",'ARAT - Data Entry'!T120)</f>
        <v/>
      </c>
      <c r="P122" s="298"/>
      <c r="Q122" s="4" t="str">
        <f t="shared" si="26"/>
        <v>No Improved Water Point/System</v>
      </c>
      <c r="R122" s="4" t="str">
        <f t="shared" si="27"/>
        <v>No Improved Water Point/System</v>
      </c>
      <c r="S122" s="5" t="str">
        <f t="shared" si="28"/>
        <v>No Improved Water Point/System</v>
      </c>
      <c r="T122" s="4" t="str">
        <f t="shared" si="29"/>
        <v>New Construction Needed</v>
      </c>
      <c r="U122" s="15">
        <f t="shared" si="30"/>
        <v>0</v>
      </c>
      <c r="V122" s="284"/>
      <c r="W122" s="291" t="str">
        <f t="shared" si="34"/>
        <v>New Construction Needed</v>
      </c>
      <c r="X122" s="292" t="str">
        <f t="shared" si="31"/>
        <v xml:space="preserve"> </v>
      </c>
      <c r="Y122" s="292" t="str">
        <f t="shared" si="32"/>
        <v>Plan For Investment and Construction</v>
      </c>
      <c r="Z122" s="285"/>
      <c r="AA122" s="290" t="str">
        <f t="shared" si="35"/>
        <v xml:space="preserve"> </v>
      </c>
      <c r="AB122" s="290" t="str">
        <f t="shared" si="36"/>
        <v xml:space="preserve"> </v>
      </c>
      <c r="AC122" s="290" t="str">
        <f t="shared" si="37"/>
        <v xml:space="preserve"> </v>
      </c>
      <c r="AD122" s="290" t="str">
        <f t="shared" si="38"/>
        <v xml:space="preserve"> </v>
      </c>
      <c r="AE122" s="290" t="str">
        <f t="shared" si="39"/>
        <v xml:space="preserve"> </v>
      </c>
      <c r="AF122" s="290" t="str">
        <f>IF(CG122=1,'ARAT - Reference Sheet'!C126-(A122-CH122)," ")</f>
        <v xml:space="preserve"> </v>
      </c>
      <c r="AG122" s="290" t="str">
        <f>IF(CI122=1,'ARAT - Reference Sheet'!$C$12-(A122-CJ122)," ")</f>
        <v xml:space="preserve"> </v>
      </c>
      <c r="AH122" s="290" t="str">
        <f>IF(CK122=1,'ARAT - Reference Sheet'!$C$13-(A122-CL122)," ")</f>
        <v xml:space="preserve"> </v>
      </c>
      <c r="AI122" s="290" t="str">
        <f>IF(CM122=1,'ARAT - Reference Sheet'!$C$14-(A122-CN122)," ")</f>
        <v xml:space="preserve"> </v>
      </c>
      <c r="AJ122" s="290" t="str">
        <f>IF(CO122=1,'ARAT - Reference Sheet'!$C$15-(A122-CP122)," ")</f>
        <v xml:space="preserve"> </v>
      </c>
      <c r="AK122" s="290" t="str">
        <f>IF(CQ122=1,'ARAT - Reference Sheet'!$C$16-(A122-CR122)," ")</f>
        <v xml:space="preserve"> </v>
      </c>
      <c r="AL122" s="290" t="str">
        <f>IF(CS122=1,'ARAT - Reference Sheet'!$C$17-(A122-CT122)," ")</f>
        <v xml:space="preserve"> </v>
      </c>
      <c r="AM122" s="290" t="str">
        <f>IF(CU122=1,'ARAT - Reference Sheet'!$C$18-(A122-CV122)," ")</f>
        <v xml:space="preserve"> </v>
      </c>
      <c r="AN122" s="290" t="str">
        <f>IF(CW122=1,'ARAT - Reference Sheet'!$C$19-(A122-CX122)," ")</f>
        <v xml:space="preserve"> </v>
      </c>
      <c r="AO122" s="290" t="str">
        <f>IF(CY122=1,'ARAT - Reference Sheet'!$C$20-(A122-CZ122)," ")</f>
        <v xml:space="preserve"> </v>
      </c>
      <c r="AP122" s="290" t="str">
        <f>IF(DA122=1,'ARAT - Reference Sheet'!$C$21-(A122-DB122)," ")</f>
        <v xml:space="preserve"> </v>
      </c>
      <c r="AQ122" s="290" t="str">
        <f>IF(DC122=1,'ARAT - Reference Sheet'!$C$22-(A122-DD122)," ")</f>
        <v xml:space="preserve"> </v>
      </c>
      <c r="AR122" s="290" t="str">
        <f>IF(DE122=1,'ARAT - Reference Sheet'!$C$23-(A122-DF122)," ")</f>
        <v xml:space="preserve"> </v>
      </c>
      <c r="AS122" s="288"/>
      <c r="AT122" s="313" t="str">
        <f>IF(ISBLANK('ARAT - Data Entry'!X120),"",'ARAT - Data Entry'!X120)</f>
        <v/>
      </c>
      <c r="AU122" s="313" t="str">
        <f>IF(ISBLANK('ARAT - Data Entry'!AA120),"",'ARAT - Data Entry'!AA120)</f>
        <v/>
      </c>
      <c r="AV122" s="313" t="str">
        <f>IF(ISBLANK('ARAT - Data Entry'!AD120),"",'ARAT - Data Entry'!AD120)</f>
        <v/>
      </c>
      <c r="AW122" s="313" t="str">
        <f>IF(ISBLANK('ARAT - Data Entry'!AG120),"",'ARAT - Data Entry'!AG120)</f>
        <v/>
      </c>
      <c r="AX122" s="313" t="str">
        <f>IF(ISBLANK('ARAT - Data Entry'!AJ120),"",'ARAT - Data Entry'!AJ120)</f>
        <v/>
      </c>
      <c r="AY122" s="313" t="str">
        <f>IF(ISBLANK('ARAT - Data Entry'!AM120),"",'ARAT - Data Entry'!AM120)</f>
        <v/>
      </c>
      <c r="AZ122" s="313" t="str">
        <f>IF(ISBLANK('ARAT - Data Entry'!AP120),"",'ARAT - Data Entry'!AP120)</f>
        <v/>
      </c>
      <c r="BA122" s="313" t="str">
        <f>IF(ISBLANK('ARAT - Data Entry'!AS120),"",'ARAT - Data Entry'!AS120)</f>
        <v/>
      </c>
      <c r="BB122" s="313" t="str">
        <f>IF(ISBLANK('ARAT - Data Entry'!AV120),"",'ARAT - Data Entry'!AV120)</f>
        <v/>
      </c>
      <c r="BC122" s="313" t="str">
        <f>IF(ISBLANK('ARAT - Data Entry'!AY120),"",'ARAT - Data Entry'!AY120)</f>
        <v/>
      </c>
      <c r="BD122" s="313" t="str">
        <f>IF(ISBLANK('ARAT - Data Entry'!BB120),"",'ARAT - Data Entry'!BB120)</f>
        <v/>
      </c>
      <c r="BE122" s="313" t="str">
        <f>IF(ISBLANK('ARAT - Data Entry'!BE120),"",'ARAT - Data Entry'!BE120)</f>
        <v/>
      </c>
      <c r="BF122" s="313" t="str">
        <f>IF(ISBLANK('ARAT - Data Entry'!BF120),"",'ARAT - Data Entry'!BF120)</f>
        <v/>
      </c>
      <c r="BG122" s="313" t="str">
        <f>IF(ISBLANK('ARAT - Data Entry'!BK120),"",'ARAT - Data Entry'!BK120)</f>
        <v/>
      </c>
      <c r="BH122" s="313" t="str">
        <f>IF(ISBLANK('ARAT - Data Entry'!BL120),"",'ARAT - Data Entry'!BL120)</f>
        <v/>
      </c>
      <c r="BI122" s="313" t="str">
        <f>IF(ISBLANK('ARAT - Data Entry'!BQ120),"",'ARAT - Data Entry'!BQ120)</f>
        <v/>
      </c>
      <c r="BJ122" s="313" t="str">
        <f>IF(ISBLANK('ARAT - Data Entry'!BR120),"",'ARAT - Data Entry'!BR120)</f>
        <v/>
      </c>
      <c r="BK122" s="313" t="str">
        <f>IF(ISBLANK('ARAT - Data Entry'!BW120),"",'ARAT - Data Entry'!BW120)</f>
        <v/>
      </c>
      <c r="BL122" s="313" t="str">
        <f>IF(ISBLANK('ARAT - Data Entry'!DB120),"",'ARAT - Data Entry'!DB120)</f>
        <v/>
      </c>
      <c r="BM122" s="296"/>
      <c r="BN122" s="290">
        <f>'ARAT - Data Entry'!P120</f>
        <v>0</v>
      </c>
      <c r="BO122" s="290">
        <f>'ARAT - Data Entry'!Q120</f>
        <v>0</v>
      </c>
      <c r="BP122" s="290">
        <f>'ARAT - Data Entry'!S120</f>
        <v>0</v>
      </c>
      <c r="BQ122" s="290">
        <f>'ARAT - Data Entry'!CG120</f>
        <v>0</v>
      </c>
      <c r="BR122" s="290">
        <f>'ARAT - Data Entry'!CU120</f>
        <v>0</v>
      </c>
      <c r="BS122" s="290">
        <f>'ARAT - Data Entry'!CY120</f>
        <v>0</v>
      </c>
      <c r="BT122" s="290">
        <f>'ARAT - Data Entry'!DA120</f>
        <v>0</v>
      </c>
      <c r="BU122" s="290">
        <f t="shared" si="33"/>
        <v>0</v>
      </c>
      <c r="BV122" s="288"/>
      <c r="BW122" s="290" t="str">
        <f>IF(ISBLANK('ARAT - Data Entry'!V120),"",'ARAT - Data Entry'!V120)</f>
        <v/>
      </c>
      <c r="BX122" s="290" t="str">
        <f>IF(ISBLANK('ARAT - Data Entry'!W120),"",'ARAT - Data Entry'!W120)</f>
        <v/>
      </c>
      <c r="BY122" s="290" t="str">
        <f>IF(ISBLANK('ARAT - Data Entry'!Y120),"",'ARAT - Data Entry'!Y120)</f>
        <v/>
      </c>
      <c r="BZ122" s="290" t="str">
        <f>IF(ISBLANK('ARAT - Data Entry'!Z120),"",'ARAT - Data Entry'!Z120)</f>
        <v/>
      </c>
      <c r="CA122" s="290" t="str">
        <f>IF(ISBLANK('ARAT - Data Entry'!AB120),"",'ARAT - Data Entry'!AB120)</f>
        <v/>
      </c>
      <c r="CB122" s="290" t="str">
        <f>IF(ISBLANK('ARAT - Data Entry'!AC120),"",'ARAT - Data Entry'!AC120)</f>
        <v/>
      </c>
      <c r="CC122" s="290" t="str">
        <f>IF(ISBLANK('ARAT - Data Entry'!AE120),"",'ARAT - Data Entry'!AE120)</f>
        <v/>
      </c>
      <c r="CD122" s="290" t="str">
        <f>IF(ISBLANK('ARAT - Data Entry'!AF120),"",'ARAT - Data Entry'!AF120)</f>
        <v/>
      </c>
      <c r="CE122" s="290" t="str">
        <f>IF(ISBLANK('ARAT - Data Entry'!AH120),"",'ARAT - Data Entry'!AH120)</f>
        <v/>
      </c>
      <c r="CF122" s="290" t="str">
        <f>IF(ISBLANK('ARAT - Data Entry'!AI120),"",'ARAT - Data Entry'!AI120)</f>
        <v/>
      </c>
      <c r="CG122" s="290" t="str">
        <f>IF(ISBLANK('ARAT - Data Entry'!AK120),"",'ARAT - Data Entry'!AK120)</f>
        <v/>
      </c>
      <c r="CH122" s="290" t="str">
        <f>IF(ISBLANK('ARAT - Data Entry'!AL120),"",'ARAT - Data Entry'!AL120)</f>
        <v/>
      </c>
      <c r="CI122" s="290" t="str">
        <f>IF(ISBLANK('ARAT - Data Entry'!AN120),"",'ARAT - Data Entry'!AN120)</f>
        <v/>
      </c>
      <c r="CJ122" s="290" t="str">
        <f>IF(ISBLANK('ARAT - Data Entry'!AO120),"",'ARAT - Data Entry'!AO120)</f>
        <v/>
      </c>
      <c r="CK122" s="290" t="str">
        <f>IF(ISBLANK('ARAT - Data Entry'!AQ120),"",'ARAT - Data Entry'!AQ120)</f>
        <v/>
      </c>
      <c r="CL122" s="290" t="str">
        <f>IF(ISBLANK('ARAT - Data Entry'!AR120),"",'ARAT - Data Entry'!AR120)</f>
        <v/>
      </c>
      <c r="CM122" s="290" t="str">
        <f>IF(ISBLANK('ARAT - Data Entry'!AT120),"",'ARAT - Data Entry'!AT120)</f>
        <v/>
      </c>
      <c r="CN122" s="290" t="str">
        <f>IF(ISBLANK('ARAT - Data Entry'!AU120),"",'ARAT - Data Entry'!AU120)</f>
        <v/>
      </c>
      <c r="CO122" s="290" t="str">
        <f>IF(ISBLANK('ARAT - Data Entry'!AW120),"",'ARAT - Data Entry'!AW120)</f>
        <v/>
      </c>
      <c r="CP122" s="290" t="str">
        <f>IF(ISBLANK('ARAT - Data Entry'!AX120),"",'ARAT - Data Entry'!AX120)</f>
        <v/>
      </c>
      <c r="CQ122" s="290" t="str">
        <f>IF(ISBLANK('ARAT - Data Entry'!AZ120),"",'ARAT - Data Entry'!AZ120)</f>
        <v/>
      </c>
      <c r="CR122" s="290" t="str">
        <f>IF(ISBLANK('ARAT - Data Entry'!BA120),"",'ARAT - Data Entry'!BA120)</f>
        <v/>
      </c>
      <c r="CS122" s="290" t="str">
        <f>IF(ISBLANK('ARAT - Data Entry'!BC120),"",'ARAT - Data Entry'!BC120)</f>
        <v/>
      </c>
      <c r="CT122" s="290" t="str">
        <f>IF(ISBLANK('ARAT - Data Entry'!BD120),"",'ARAT - Data Entry'!BD120)</f>
        <v/>
      </c>
      <c r="CU122" s="290" t="str">
        <f>IF(ISBLANK('ARAT - Data Entry'!BF120),"",'ARAT - Data Entry'!BF120)</f>
        <v/>
      </c>
      <c r="CV122" s="290" t="str">
        <f>IF(ISBLANK('ARAT - Data Entry'!BG120),"",'ARAT - Data Entry'!BG120)</f>
        <v/>
      </c>
      <c r="CW122" s="290" t="str">
        <f>IF(ISBLANK('ARAT - Data Entry'!BI120),"",'ARAT - Data Entry'!BI120)</f>
        <v/>
      </c>
      <c r="CX122" s="290" t="str">
        <f>IF(ISBLANK('ARAT - Data Entry'!BJ120),"",'ARAT - Data Entry'!BJ120)</f>
        <v/>
      </c>
      <c r="CY122" s="290" t="str">
        <f>IF(ISBLANK('ARAT - Data Entry'!BL120),"",'ARAT - Data Entry'!BL120)</f>
        <v/>
      </c>
      <c r="CZ122" s="290" t="str">
        <f>IF(ISBLANK('ARAT - Data Entry'!BM120),"",'ARAT - Data Entry'!BM120)</f>
        <v/>
      </c>
      <c r="DA122" s="290" t="str">
        <f>IF(ISBLANK('ARAT - Data Entry'!BO120),"",'ARAT - Data Entry'!BO120)</f>
        <v/>
      </c>
      <c r="DB122" s="290" t="str">
        <f>IF(ISBLANK('ARAT - Data Entry'!BP120),"",'ARAT - Data Entry'!BP120)</f>
        <v/>
      </c>
      <c r="DC122" s="290" t="str">
        <f>IF(ISBLANK('ARAT - Data Entry'!BR120),"",'ARAT - Data Entry'!BR120)</f>
        <v/>
      </c>
      <c r="DD122" s="290" t="str">
        <f>IF(ISBLANK('ARAT - Data Entry'!BS120),"",'ARAT - Data Entry'!BS120)</f>
        <v/>
      </c>
      <c r="DE122" s="290" t="str">
        <f>IF(ISBLANK('ARAT - Data Entry'!BU120),"",'ARAT - Data Entry'!BU120)</f>
        <v/>
      </c>
      <c r="DF122" s="290" t="str">
        <f>IF(ISBLANK('ARAT - Data Entry'!BV120),"",'ARAT - Data Entry'!BV120)</f>
        <v/>
      </c>
      <c r="DG122" s="290" t="str">
        <f>IF(ISBLANK('ARAT - Data Entry'!CZ120),"",'ARAT - Data Entry'!CZ120)</f>
        <v/>
      </c>
    </row>
    <row r="123" spans="1:111" x14ac:dyDescent="0.25">
      <c r="A123" s="312" t="str">
        <f>IF(ISBLANK('ARAT - Data Entry'!A121),"",'ARAT - Data Entry'!A121)</f>
        <v/>
      </c>
      <c r="B123" s="312" t="str">
        <f>IF(ISBLANK('ARAT - Data Entry'!C121),"",'ARAT - Data Entry'!C121)</f>
        <v/>
      </c>
      <c r="C123" s="312" t="str">
        <f>IF(ISBLANK('ARAT - Data Entry'!D121),"",'ARAT - Data Entry'!D121)</f>
        <v/>
      </c>
      <c r="D123" s="312" t="str">
        <f>IF(ISBLANK('ARAT - Data Entry'!E121),"",'ARAT - Data Entry'!E121)</f>
        <v/>
      </c>
      <c r="E123" s="312" t="str">
        <f>IF(ISBLANK('ARAT - Data Entry'!F121),"",'ARAT - Data Entry'!F121)</f>
        <v/>
      </c>
      <c r="F123" s="312" t="str">
        <f>IF(ISBLANK('ARAT - Data Entry'!G121),"",'ARAT - Data Entry'!G121)</f>
        <v/>
      </c>
      <c r="G123" s="312" t="str">
        <f>IF(ISBLANK('ARAT - Data Entry'!H121),"",'ARAT - Data Entry'!H121)</f>
        <v/>
      </c>
      <c r="H123" s="312" t="str">
        <f>IF(ISBLANK('ARAT - Data Entry'!I121),"",'ARAT - Data Entry'!I121)</f>
        <v/>
      </c>
      <c r="I123" s="312" t="str">
        <f>IF(ISBLANK('ARAT - Data Entry'!J121),"",'ARAT - Data Entry'!J121)</f>
        <v/>
      </c>
      <c r="J123" s="357" t="str">
        <f>IF(ISBLANK('ARAT - Data Entry'!K121),"",'ARAT - Data Entry'!K121)</f>
        <v/>
      </c>
      <c r="K123" s="312" t="str">
        <f>IF(ISBLANK('ARAT - Data Entry'!L121),"",'ARAT - Data Entry'!L121)</f>
        <v/>
      </c>
      <c r="L123" s="312" t="str">
        <f>IF(ISBLANK('ARAT - Data Entry'!M121),"",'ARAT - Data Entry'!M121)</f>
        <v/>
      </c>
      <c r="M123" s="312" t="str">
        <f>IF(ISBLANK('ARAT - Data Entry'!N121),"",'ARAT - Data Entry'!N121)</f>
        <v/>
      </c>
      <c r="N123" s="312" t="str">
        <f>IF(ISBLANK('ARAT - Data Entry'!R121),"",'ARAT - Data Entry'!R121)</f>
        <v/>
      </c>
      <c r="O123" s="312" t="str">
        <f>IF(ISBLANK('ARAT - Data Entry'!T121),"",'ARAT - Data Entry'!T121)</f>
        <v/>
      </c>
      <c r="P123" s="298"/>
      <c r="Q123" s="4" t="str">
        <f t="shared" si="26"/>
        <v>No Improved Water Point/System</v>
      </c>
      <c r="R123" s="4" t="str">
        <f t="shared" si="27"/>
        <v>No Improved Water Point/System</v>
      </c>
      <c r="S123" s="5" t="str">
        <f t="shared" si="28"/>
        <v>No Improved Water Point/System</v>
      </c>
      <c r="T123" s="4" t="str">
        <f t="shared" si="29"/>
        <v>New Construction Needed</v>
      </c>
      <c r="U123" s="15">
        <f t="shared" si="30"/>
        <v>0</v>
      </c>
      <c r="V123" s="284"/>
      <c r="W123" s="291" t="str">
        <f t="shared" si="34"/>
        <v>New Construction Needed</v>
      </c>
      <c r="X123" s="292" t="str">
        <f t="shared" si="31"/>
        <v xml:space="preserve"> </v>
      </c>
      <c r="Y123" s="292" t="str">
        <f t="shared" si="32"/>
        <v>Plan For Investment and Construction</v>
      </c>
      <c r="Z123" s="285"/>
      <c r="AA123" s="290" t="str">
        <f t="shared" si="35"/>
        <v xml:space="preserve"> </v>
      </c>
      <c r="AB123" s="290" t="str">
        <f t="shared" si="36"/>
        <v xml:space="preserve"> </v>
      </c>
      <c r="AC123" s="290" t="str">
        <f t="shared" si="37"/>
        <v xml:space="preserve"> </v>
      </c>
      <c r="AD123" s="290" t="str">
        <f t="shared" si="38"/>
        <v xml:space="preserve"> </v>
      </c>
      <c r="AE123" s="290" t="str">
        <f t="shared" si="39"/>
        <v xml:space="preserve"> </v>
      </c>
      <c r="AF123" s="290" t="str">
        <f>IF(CG123=1,'ARAT - Reference Sheet'!C127-(A123-CH123)," ")</f>
        <v xml:space="preserve"> </v>
      </c>
      <c r="AG123" s="290" t="str">
        <f>IF(CI123=1,'ARAT - Reference Sheet'!$C$12-(A123-CJ123)," ")</f>
        <v xml:space="preserve"> </v>
      </c>
      <c r="AH123" s="290" t="str">
        <f>IF(CK123=1,'ARAT - Reference Sheet'!$C$13-(A123-CL123)," ")</f>
        <v xml:space="preserve"> </v>
      </c>
      <c r="AI123" s="290" t="str">
        <f>IF(CM123=1,'ARAT - Reference Sheet'!$C$14-(A123-CN123)," ")</f>
        <v xml:space="preserve"> </v>
      </c>
      <c r="AJ123" s="290" t="str">
        <f>IF(CO123=1,'ARAT - Reference Sheet'!$C$15-(A123-CP123)," ")</f>
        <v xml:space="preserve"> </v>
      </c>
      <c r="AK123" s="290" t="str">
        <f>IF(CQ123=1,'ARAT - Reference Sheet'!$C$16-(A123-CR123)," ")</f>
        <v xml:space="preserve"> </v>
      </c>
      <c r="AL123" s="290" t="str">
        <f>IF(CS123=1,'ARAT - Reference Sheet'!$C$17-(A123-CT123)," ")</f>
        <v xml:space="preserve"> </v>
      </c>
      <c r="AM123" s="290" t="str">
        <f>IF(CU123=1,'ARAT - Reference Sheet'!$C$18-(A123-CV123)," ")</f>
        <v xml:space="preserve"> </v>
      </c>
      <c r="AN123" s="290" t="str">
        <f>IF(CW123=1,'ARAT - Reference Sheet'!$C$19-(A123-CX123)," ")</f>
        <v xml:space="preserve"> </v>
      </c>
      <c r="AO123" s="290" t="str">
        <f>IF(CY123=1,'ARAT - Reference Sheet'!$C$20-(A123-CZ123)," ")</f>
        <v xml:space="preserve"> </v>
      </c>
      <c r="AP123" s="290" t="str">
        <f>IF(DA123=1,'ARAT - Reference Sheet'!$C$21-(A123-DB123)," ")</f>
        <v xml:space="preserve"> </v>
      </c>
      <c r="AQ123" s="290" t="str">
        <f>IF(DC123=1,'ARAT - Reference Sheet'!$C$22-(A123-DD123)," ")</f>
        <v xml:space="preserve"> </v>
      </c>
      <c r="AR123" s="290" t="str">
        <f>IF(DE123=1,'ARAT - Reference Sheet'!$C$23-(A123-DF123)," ")</f>
        <v xml:space="preserve"> </v>
      </c>
      <c r="AS123" s="288"/>
      <c r="AT123" s="313" t="str">
        <f>IF(ISBLANK('ARAT - Data Entry'!X121),"",'ARAT - Data Entry'!X121)</f>
        <v/>
      </c>
      <c r="AU123" s="313" t="str">
        <f>IF(ISBLANK('ARAT - Data Entry'!AA121),"",'ARAT - Data Entry'!AA121)</f>
        <v/>
      </c>
      <c r="AV123" s="313" t="str">
        <f>IF(ISBLANK('ARAT - Data Entry'!AD121),"",'ARAT - Data Entry'!AD121)</f>
        <v/>
      </c>
      <c r="AW123" s="313" t="str">
        <f>IF(ISBLANK('ARAT - Data Entry'!AG121),"",'ARAT - Data Entry'!AG121)</f>
        <v/>
      </c>
      <c r="AX123" s="313" t="str">
        <f>IF(ISBLANK('ARAT - Data Entry'!AJ121),"",'ARAT - Data Entry'!AJ121)</f>
        <v/>
      </c>
      <c r="AY123" s="313" t="str">
        <f>IF(ISBLANK('ARAT - Data Entry'!AM121),"",'ARAT - Data Entry'!AM121)</f>
        <v/>
      </c>
      <c r="AZ123" s="313" t="str">
        <f>IF(ISBLANK('ARAT - Data Entry'!AP121),"",'ARAT - Data Entry'!AP121)</f>
        <v/>
      </c>
      <c r="BA123" s="313" t="str">
        <f>IF(ISBLANK('ARAT - Data Entry'!AS121),"",'ARAT - Data Entry'!AS121)</f>
        <v/>
      </c>
      <c r="BB123" s="313" t="str">
        <f>IF(ISBLANK('ARAT - Data Entry'!AV121),"",'ARAT - Data Entry'!AV121)</f>
        <v/>
      </c>
      <c r="BC123" s="313" t="str">
        <f>IF(ISBLANK('ARAT - Data Entry'!AY121),"",'ARAT - Data Entry'!AY121)</f>
        <v/>
      </c>
      <c r="BD123" s="313" t="str">
        <f>IF(ISBLANK('ARAT - Data Entry'!BB121),"",'ARAT - Data Entry'!BB121)</f>
        <v/>
      </c>
      <c r="BE123" s="313" t="str">
        <f>IF(ISBLANK('ARAT - Data Entry'!BE121),"",'ARAT - Data Entry'!BE121)</f>
        <v/>
      </c>
      <c r="BF123" s="313" t="str">
        <f>IF(ISBLANK('ARAT - Data Entry'!BF121),"",'ARAT - Data Entry'!BF121)</f>
        <v/>
      </c>
      <c r="BG123" s="313" t="str">
        <f>IF(ISBLANK('ARAT - Data Entry'!BK121),"",'ARAT - Data Entry'!BK121)</f>
        <v/>
      </c>
      <c r="BH123" s="313" t="str">
        <f>IF(ISBLANK('ARAT - Data Entry'!BL121),"",'ARAT - Data Entry'!BL121)</f>
        <v/>
      </c>
      <c r="BI123" s="313" t="str">
        <f>IF(ISBLANK('ARAT - Data Entry'!BQ121),"",'ARAT - Data Entry'!BQ121)</f>
        <v/>
      </c>
      <c r="BJ123" s="313" t="str">
        <f>IF(ISBLANK('ARAT - Data Entry'!BR121),"",'ARAT - Data Entry'!BR121)</f>
        <v/>
      </c>
      <c r="BK123" s="313" t="str">
        <f>IF(ISBLANK('ARAT - Data Entry'!BW121),"",'ARAT - Data Entry'!BW121)</f>
        <v/>
      </c>
      <c r="BL123" s="313" t="str">
        <f>IF(ISBLANK('ARAT - Data Entry'!DB121),"",'ARAT - Data Entry'!DB121)</f>
        <v/>
      </c>
      <c r="BM123" s="296"/>
      <c r="BN123" s="290">
        <f>'ARAT - Data Entry'!P121</f>
        <v>0</v>
      </c>
      <c r="BO123" s="290">
        <f>'ARAT - Data Entry'!Q121</f>
        <v>0</v>
      </c>
      <c r="BP123" s="290">
        <f>'ARAT - Data Entry'!S121</f>
        <v>0</v>
      </c>
      <c r="BQ123" s="290">
        <f>'ARAT - Data Entry'!CG121</f>
        <v>0</v>
      </c>
      <c r="BR123" s="290">
        <f>'ARAT - Data Entry'!CU121</f>
        <v>0</v>
      </c>
      <c r="BS123" s="290">
        <f>'ARAT - Data Entry'!CY121</f>
        <v>0</v>
      </c>
      <c r="BT123" s="290">
        <f>'ARAT - Data Entry'!DA121</f>
        <v>0</v>
      </c>
      <c r="BU123" s="290">
        <f t="shared" si="33"/>
        <v>0</v>
      </c>
      <c r="BV123" s="288"/>
      <c r="BW123" s="290" t="str">
        <f>IF(ISBLANK('ARAT - Data Entry'!V121),"",'ARAT - Data Entry'!V121)</f>
        <v/>
      </c>
      <c r="BX123" s="290" t="str">
        <f>IF(ISBLANK('ARAT - Data Entry'!W121),"",'ARAT - Data Entry'!W121)</f>
        <v/>
      </c>
      <c r="BY123" s="290" t="str">
        <f>IF(ISBLANK('ARAT - Data Entry'!Y121),"",'ARAT - Data Entry'!Y121)</f>
        <v/>
      </c>
      <c r="BZ123" s="290" t="str">
        <f>IF(ISBLANK('ARAT - Data Entry'!Z121),"",'ARAT - Data Entry'!Z121)</f>
        <v/>
      </c>
      <c r="CA123" s="290" t="str">
        <f>IF(ISBLANK('ARAT - Data Entry'!AB121),"",'ARAT - Data Entry'!AB121)</f>
        <v/>
      </c>
      <c r="CB123" s="290" t="str">
        <f>IF(ISBLANK('ARAT - Data Entry'!AC121),"",'ARAT - Data Entry'!AC121)</f>
        <v/>
      </c>
      <c r="CC123" s="290" t="str">
        <f>IF(ISBLANK('ARAT - Data Entry'!AE121),"",'ARAT - Data Entry'!AE121)</f>
        <v/>
      </c>
      <c r="CD123" s="290" t="str">
        <f>IF(ISBLANK('ARAT - Data Entry'!AF121),"",'ARAT - Data Entry'!AF121)</f>
        <v/>
      </c>
      <c r="CE123" s="290" t="str">
        <f>IF(ISBLANK('ARAT - Data Entry'!AH121),"",'ARAT - Data Entry'!AH121)</f>
        <v/>
      </c>
      <c r="CF123" s="290" t="str">
        <f>IF(ISBLANK('ARAT - Data Entry'!AI121),"",'ARAT - Data Entry'!AI121)</f>
        <v/>
      </c>
      <c r="CG123" s="290" t="str">
        <f>IF(ISBLANK('ARAT - Data Entry'!AK121),"",'ARAT - Data Entry'!AK121)</f>
        <v/>
      </c>
      <c r="CH123" s="290" t="str">
        <f>IF(ISBLANK('ARAT - Data Entry'!AL121),"",'ARAT - Data Entry'!AL121)</f>
        <v/>
      </c>
      <c r="CI123" s="290" t="str">
        <f>IF(ISBLANK('ARAT - Data Entry'!AN121),"",'ARAT - Data Entry'!AN121)</f>
        <v/>
      </c>
      <c r="CJ123" s="290" t="str">
        <f>IF(ISBLANK('ARAT - Data Entry'!AO121),"",'ARAT - Data Entry'!AO121)</f>
        <v/>
      </c>
      <c r="CK123" s="290" t="str">
        <f>IF(ISBLANK('ARAT - Data Entry'!AQ121),"",'ARAT - Data Entry'!AQ121)</f>
        <v/>
      </c>
      <c r="CL123" s="290" t="str">
        <f>IF(ISBLANK('ARAT - Data Entry'!AR121),"",'ARAT - Data Entry'!AR121)</f>
        <v/>
      </c>
      <c r="CM123" s="290" t="str">
        <f>IF(ISBLANK('ARAT - Data Entry'!AT121),"",'ARAT - Data Entry'!AT121)</f>
        <v/>
      </c>
      <c r="CN123" s="290" t="str">
        <f>IF(ISBLANK('ARAT - Data Entry'!AU121),"",'ARAT - Data Entry'!AU121)</f>
        <v/>
      </c>
      <c r="CO123" s="290" t="str">
        <f>IF(ISBLANK('ARAT - Data Entry'!AW121),"",'ARAT - Data Entry'!AW121)</f>
        <v/>
      </c>
      <c r="CP123" s="290" t="str">
        <f>IF(ISBLANK('ARAT - Data Entry'!AX121),"",'ARAT - Data Entry'!AX121)</f>
        <v/>
      </c>
      <c r="CQ123" s="290" t="str">
        <f>IF(ISBLANK('ARAT - Data Entry'!AZ121),"",'ARAT - Data Entry'!AZ121)</f>
        <v/>
      </c>
      <c r="CR123" s="290" t="str">
        <f>IF(ISBLANK('ARAT - Data Entry'!BA121),"",'ARAT - Data Entry'!BA121)</f>
        <v/>
      </c>
      <c r="CS123" s="290" t="str">
        <f>IF(ISBLANK('ARAT - Data Entry'!BC121),"",'ARAT - Data Entry'!BC121)</f>
        <v/>
      </c>
      <c r="CT123" s="290" t="str">
        <f>IF(ISBLANK('ARAT - Data Entry'!BD121),"",'ARAT - Data Entry'!BD121)</f>
        <v/>
      </c>
      <c r="CU123" s="290" t="str">
        <f>IF(ISBLANK('ARAT - Data Entry'!BF121),"",'ARAT - Data Entry'!BF121)</f>
        <v/>
      </c>
      <c r="CV123" s="290" t="str">
        <f>IF(ISBLANK('ARAT - Data Entry'!BG121),"",'ARAT - Data Entry'!BG121)</f>
        <v/>
      </c>
      <c r="CW123" s="290" t="str">
        <f>IF(ISBLANK('ARAT - Data Entry'!BI121),"",'ARAT - Data Entry'!BI121)</f>
        <v/>
      </c>
      <c r="CX123" s="290" t="str">
        <f>IF(ISBLANK('ARAT - Data Entry'!BJ121),"",'ARAT - Data Entry'!BJ121)</f>
        <v/>
      </c>
      <c r="CY123" s="290" t="str">
        <f>IF(ISBLANK('ARAT - Data Entry'!BL121),"",'ARAT - Data Entry'!BL121)</f>
        <v/>
      </c>
      <c r="CZ123" s="290" t="str">
        <f>IF(ISBLANK('ARAT - Data Entry'!BM121),"",'ARAT - Data Entry'!BM121)</f>
        <v/>
      </c>
      <c r="DA123" s="290" t="str">
        <f>IF(ISBLANK('ARAT - Data Entry'!BO121),"",'ARAT - Data Entry'!BO121)</f>
        <v/>
      </c>
      <c r="DB123" s="290" t="str">
        <f>IF(ISBLANK('ARAT - Data Entry'!BP121),"",'ARAT - Data Entry'!BP121)</f>
        <v/>
      </c>
      <c r="DC123" s="290" t="str">
        <f>IF(ISBLANK('ARAT - Data Entry'!BR121),"",'ARAT - Data Entry'!BR121)</f>
        <v/>
      </c>
      <c r="DD123" s="290" t="str">
        <f>IF(ISBLANK('ARAT - Data Entry'!BS121),"",'ARAT - Data Entry'!BS121)</f>
        <v/>
      </c>
      <c r="DE123" s="290" t="str">
        <f>IF(ISBLANK('ARAT - Data Entry'!BU121),"",'ARAT - Data Entry'!BU121)</f>
        <v/>
      </c>
      <c r="DF123" s="290" t="str">
        <f>IF(ISBLANK('ARAT - Data Entry'!BV121),"",'ARAT - Data Entry'!BV121)</f>
        <v/>
      </c>
      <c r="DG123" s="290" t="str">
        <f>IF(ISBLANK('ARAT - Data Entry'!CZ121),"",'ARAT - Data Entry'!CZ121)</f>
        <v/>
      </c>
    </row>
    <row r="124" spans="1:111" x14ac:dyDescent="0.25">
      <c r="A124" s="312" t="str">
        <f>IF(ISBLANK('ARAT - Data Entry'!A122),"",'ARAT - Data Entry'!A122)</f>
        <v/>
      </c>
      <c r="B124" s="312" t="str">
        <f>IF(ISBLANK('ARAT - Data Entry'!C122),"",'ARAT - Data Entry'!C122)</f>
        <v/>
      </c>
      <c r="C124" s="312" t="str">
        <f>IF(ISBLANK('ARAT - Data Entry'!D122),"",'ARAT - Data Entry'!D122)</f>
        <v/>
      </c>
      <c r="D124" s="312" t="str">
        <f>IF(ISBLANK('ARAT - Data Entry'!E122),"",'ARAT - Data Entry'!E122)</f>
        <v/>
      </c>
      <c r="E124" s="312" t="str">
        <f>IF(ISBLANK('ARAT - Data Entry'!F122),"",'ARAT - Data Entry'!F122)</f>
        <v/>
      </c>
      <c r="F124" s="312" t="str">
        <f>IF(ISBLANK('ARAT - Data Entry'!G122),"",'ARAT - Data Entry'!G122)</f>
        <v/>
      </c>
      <c r="G124" s="312" t="str">
        <f>IF(ISBLANK('ARAT - Data Entry'!H122),"",'ARAT - Data Entry'!H122)</f>
        <v/>
      </c>
      <c r="H124" s="312" t="str">
        <f>IF(ISBLANK('ARAT - Data Entry'!I122),"",'ARAT - Data Entry'!I122)</f>
        <v/>
      </c>
      <c r="I124" s="312" t="str">
        <f>IF(ISBLANK('ARAT - Data Entry'!J122),"",'ARAT - Data Entry'!J122)</f>
        <v/>
      </c>
      <c r="J124" s="357" t="str">
        <f>IF(ISBLANK('ARAT - Data Entry'!K122),"",'ARAT - Data Entry'!K122)</f>
        <v/>
      </c>
      <c r="K124" s="312" t="str">
        <f>IF(ISBLANK('ARAT - Data Entry'!L122),"",'ARAT - Data Entry'!L122)</f>
        <v/>
      </c>
      <c r="L124" s="312" t="str">
        <f>IF(ISBLANK('ARAT - Data Entry'!M122),"",'ARAT - Data Entry'!M122)</f>
        <v/>
      </c>
      <c r="M124" s="312" t="str">
        <f>IF(ISBLANK('ARAT - Data Entry'!N122),"",'ARAT - Data Entry'!N122)</f>
        <v/>
      </c>
      <c r="N124" s="312" t="str">
        <f>IF(ISBLANK('ARAT - Data Entry'!R122),"",'ARAT - Data Entry'!R122)</f>
        <v/>
      </c>
      <c r="O124" s="312" t="str">
        <f>IF(ISBLANK('ARAT - Data Entry'!T122),"",'ARAT - Data Entry'!T122)</f>
        <v/>
      </c>
      <c r="P124" s="298"/>
      <c r="Q124" s="4" t="str">
        <f t="shared" si="26"/>
        <v>No Improved Water Point/System</v>
      </c>
      <c r="R124" s="4" t="str">
        <f t="shared" si="27"/>
        <v>No Improved Water Point/System</v>
      </c>
      <c r="S124" s="5" t="str">
        <f t="shared" si="28"/>
        <v>No Improved Water Point/System</v>
      </c>
      <c r="T124" s="4" t="str">
        <f t="shared" si="29"/>
        <v>New Construction Needed</v>
      </c>
      <c r="U124" s="15">
        <f t="shared" si="30"/>
        <v>0</v>
      </c>
      <c r="V124" s="284"/>
      <c r="W124" s="291" t="str">
        <f t="shared" si="34"/>
        <v>New Construction Needed</v>
      </c>
      <c r="X124" s="292" t="str">
        <f t="shared" si="31"/>
        <v xml:space="preserve"> </v>
      </c>
      <c r="Y124" s="292" t="str">
        <f t="shared" si="32"/>
        <v>Plan For Investment and Construction</v>
      </c>
      <c r="Z124" s="285"/>
      <c r="AA124" s="290" t="str">
        <f t="shared" si="35"/>
        <v xml:space="preserve"> </v>
      </c>
      <c r="AB124" s="290" t="str">
        <f t="shared" si="36"/>
        <v xml:space="preserve"> </v>
      </c>
      <c r="AC124" s="290" t="str">
        <f t="shared" si="37"/>
        <v xml:space="preserve"> </v>
      </c>
      <c r="AD124" s="290" t="str">
        <f t="shared" si="38"/>
        <v xml:space="preserve"> </v>
      </c>
      <c r="AE124" s="290" t="str">
        <f t="shared" si="39"/>
        <v xml:space="preserve"> </v>
      </c>
      <c r="AF124" s="290" t="str">
        <f>IF(CG124=1,'ARAT - Reference Sheet'!C128-(A124-CH124)," ")</f>
        <v xml:space="preserve"> </v>
      </c>
      <c r="AG124" s="290" t="str">
        <f>IF(CI124=1,'ARAT - Reference Sheet'!$C$12-(A124-CJ124)," ")</f>
        <v xml:space="preserve"> </v>
      </c>
      <c r="AH124" s="290" t="str">
        <f>IF(CK124=1,'ARAT - Reference Sheet'!$C$13-(A124-CL124)," ")</f>
        <v xml:space="preserve"> </v>
      </c>
      <c r="AI124" s="290" t="str">
        <f>IF(CM124=1,'ARAT - Reference Sheet'!$C$14-(A124-CN124)," ")</f>
        <v xml:space="preserve"> </v>
      </c>
      <c r="AJ124" s="290" t="str">
        <f>IF(CO124=1,'ARAT - Reference Sheet'!$C$15-(A124-CP124)," ")</f>
        <v xml:space="preserve"> </v>
      </c>
      <c r="AK124" s="290" t="str">
        <f>IF(CQ124=1,'ARAT - Reference Sheet'!$C$16-(A124-CR124)," ")</f>
        <v xml:space="preserve"> </v>
      </c>
      <c r="AL124" s="290" t="str">
        <f>IF(CS124=1,'ARAT - Reference Sheet'!$C$17-(A124-CT124)," ")</f>
        <v xml:space="preserve"> </v>
      </c>
      <c r="AM124" s="290" t="str">
        <f>IF(CU124=1,'ARAT - Reference Sheet'!$C$18-(A124-CV124)," ")</f>
        <v xml:space="preserve"> </v>
      </c>
      <c r="AN124" s="290" t="str">
        <f>IF(CW124=1,'ARAT - Reference Sheet'!$C$19-(A124-CX124)," ")</f>
        <v xml:space="preserve"> </v>
      </c>
      <c r="AO124" s="290" t="str">
        <f>IF(CY124=1,'ARAT - Reference Sheet'!$C$20-(A124-CZ124)," ")</f>
        <v xml:space="preserve"> </v>
      </c>
      <c r="AP124" s="290" t="str">
        <f>IF(DA124=1,'ARAT - Reference Sheet'!$C$21-(A124-DB124)," ")</f>
        <v xml:space="preserve"> </v>
      </c>
      <c r="AQ124" s="290" t="str">
        <f>IF(DC124=1,'ARAT - Reference Sheet'!$C$22-(A124-DD124)," ")</f>
        <v xml:space="preserve"> </v>
      </c>
      <c r="AR124" s="290" t="str">
        <f>IF(DE124=1,'ARAT - Reference Sheet'!$C$23-(A124-DF124)," ")</f>
        <v xml:space="preserve"> </v>
      </c>
      <c r="AS124" s="288"/>
      <c r="AT124" s="313" t="str">
        <f>IF(ISBLANK('ARAT - Data Entry'!X122),"",'ARAT - Data Entry'!X122)</f>
        <v/>
      </c>
      <c r="AU124" s="313" t="str">
        <f>IF(ISBLANK('ARAT - Data Entry'!AA122),"",'ARAT - Data Entry'!AA122)</f>
        <v/>
      </c>
      <c r="AV124" s="313" t="str">
        <f>IF(ISBLANK('ARAT - Data Entry'!AD122),"",'ARAT - Data Entry'!AD122)</f>
        <v/>
      </c>
      <c r="AW124" s="313" t="str">
        <f>IF(ISBLANK('ARAT - Data Entry'!AG122),"",'ARAT - Data Entry'!AG122)</f>
        <v/>
      </c>
      <c r="AX124" s="313" t="str">
        <f>IF(ISBLANK('ARAT - Data Entry'!AJ122),"",'ARAT - Data Entry'!AJ122)</f>
        <v/>
      </c>
      <c r="AY124" s="313" t="str">
        <f>IF(ISBLANK('ARAT - Data Entry'!AM122),"",'ARAT - Data Entry'!AM122)</f>
        <v/>
      </c>
      <c r="AZ124" s="313" t="str">
        <f>IF(ISBLANK('ARAT - Data Entry'!AP122),"",'ARAT - Data Entry'!AP122)</f>
        <v/>
      </c>
      <c r="BA124" s="313" t="str">
        <f>IF(ISBLANK('ARAT - Data Entry'!AS122),"",'ARAT - Data Entry'!AS122)</f>
        <v/>
      </c>
      <c r="BB124" s="313" t="str">
        <f>IF(ISBLANK('ARAT - Data Entry'!AV122),"",'ARAT - Data Entry'!AV122)</f>
        <v/>
      </c>
      <c r="BC124" s="313" t="str">
        <f>IF(ISBLANK('ARAT - Data Entry'!AY122),"",'ARAT - Data Entry'!AY122)</f>
        <v/>
      </c>
      <c r="BD124" s="313" t="str">
        <f>IF(ISBLANK('ARAT - Data Entry'!BB122),"",'ARAT - Data Entry'!BB122)</f>
        <v/>
      </c>
      <c r="BE124" s="313" t="str">
        <f>IF(ISBLANK('ARAT - Data Entry'!BE122),"",'ARAT - Data Entry'!BE122)</f>
        <v/>
      </c>
      <c r="BF124" s="313" t="str">
        <f>IF(ISBLANK('ARAT - Data Entry'!BF122),"",'ARAT - Data Entry'!BF122)</f>
        <v/>
      </c>
      <c r="BG124" s="313" t="str">
        <f>IF(ISBLANK('ARAT - Data Entry'!BK122),"",'ARAT - Data Entry'!BK122)</f>
        <v/>
      </c>
      <c r="BH124" s="313" t="str">
        <f>IF(ISBLANK('ARAT - Data Entry'!BL122),"",'ARAT - Data Entry'!BL122)</f>
        <v/>
      </c>
      <c r="BI124" s="313" t="str">
        <f>IF(ISBLANK('ARAT - Data Entry'!BQ122),"",'ARAT - Data Entry'!BQ122)</f>
        <v/>
      </c>
      <c r="BJ124" s="313" t="str">
        <f>IF(ISBLANK('ARAT - Data Entry'!BR122),"",'ARAT - Data Entry'!BR122)</f>
        <v/>
      </c>
      <c r="BK124" s="313" t="str">
        <f>IF(ISBLANK('ARAT - Data Entry'!BW122),"",'ARAT - Data Entry'!BW122)</f>
        <v/>
      </c>
      <c r="BL124" s="313" t="str">
        <f>IF(ISBLANK('ARAT - Data Entry'!DB122),"",'ARAT - Data Entry'!DB122)</f>
        <v/>
      </c>
      <c r="BM124" s="296"/>
      <c r="BN124" s="290">
        <f>'ARAT - Data Entry'!P122</f>
        <v>0</v>
      </c>
      <c r="BO124" s="290">
        <f>'ARAT - Data Entry'!Q122</f>
        <v>0</v>
      </c>
      <c r="BP124" s="290">
        <f>'ARAT - Data Entry'!S122</f>
        <v>0</v>
      </c>
      <c r="BQ124" s="290">
        <f>'ARAT - Data Entry'!CG122</f>
        <v>0</v>
      </c>
      <c r="BR124" s="290">
        <f>'ARAT - Data Entry'!CU122</f>
        <v>0</v>
      </c>
      <c r="BS124" s="290">
        <f>'ARAT - Data Entry'!CY122</f>
        <v>0</v>
      </c>
      <c r="BT124" s="290">
        <f>'ARAT - Data Entry'!DA122</f>
        <v>0</v>
      </c>
      <c r="BU124" s="290">
        <f t="shared" si="33"/>
        <v>0</v>
      </c>
      <c r="BV124" s="288"/>
      <c r="BW124" s="290" t="str">
        <f>IF(ISBLANK('ARAT - Data Entry'!V122),"",'ARAT - Data Entry'!V122)</f>
        <v/>
      </c>
      <c r="BX124" s="290" t="str">
        <f>IF(ISBLANK('ARAT - Data Entry'!W122),"",'ARAT - Data Entry'!W122)</f>
        <v/>
      </c>
      <c r="BY124" s="290" t="str">
        <f>IF(ISBLANK('ARAT - Data Entry'!Y122),"",'ARAT - Data Entry'!Y122)</f>
        <v/>
      </c>
      <c r="BZ124" s="290" t="str">
        <f>IF(ISBLANK('ARAT - Data Entry'!Z122),"",'ARAT - Data Entry'!Z122)</f>
        <v/>
      </c>
      <c r="CA124" s="290" t="str">
        <f>IF(ISBLANK('ARAT - Data Entry'!AB122),"",'ARAT - Data Entry'!AB122)</f>
        <v/>
      </c>
      <c r="CB124" s="290" t="str">
        <f>IF(ISBLANK('ARAT - Data Entry'!AC122),"",'ARAT - Data Entry'!AC122)</f>
        <v/>
      </c>
      <c r="CC124" s="290" t="str">
        <f>IF(ISBLANK('ARAT - Data Entry'!AE122),"",'ARAT - Data Entry'!AE122)</f>
        <v/>
      </c>
      <c r="CD124" s="290" t="str">
        <f>IF(ISBLANK('ARAT - Data Entry'!AF122),"",'ARAT - Data Entry'!AF122)</f>
        <v/>
      </c>
      <c r="CE124" s="290" t="str">
        <f>IF(ISBLANK('ARAT - Data Entry'!AH122),"",'ARAT - Data Entry'!AH122)</f>
        <v/>
      </c>
      <c r="CF124" s="290" t="str">
        <f>IF(ISBLANK('ARAT - Data Entry'!AI122),"",'ARAT - Data Entry'!AI122)</f>
        <v/>
      </c>
      <c r="CG124" s="290" t="str">
        <f>IF(ISBLANK('ARAT - Data Entry'!AK122),"",'ARAT - Data Entry'!AK122)</f>
        <v/>
      </c>
      <c r="CH124" s="290" t="str">
        <f>IF(ISBLANK('ARAT - Data Entry'!AL122),"",'ARAT - Data Entry'!AL122)</f>
        <v/>
      </c>
      <c r="CI124" s="290" t="str">
        <f>IF(ISBLANK('ARAT - Data Entry'!AN122),"",'ARAT - Data Entry'!AN122)</f>
        <v/>
      </c>
      <c r="CJ124" s="290" t="str">
        <f>IF(ISBLANK('ARAT - Data Entry'!AO122),"",'ARAT - Data Entry'!AO122)</f>
        <v/>
      </c>
      <c r="CK124" s="290" t="str">
        <f>IF(ISBLANK('ARAT - Data Entry'!AQ122),"",'ARAT - Data Entry'!AQ122)</f>
        <v/>
      </c>
      <c r="CL124" s="290" t="str">
        <f>IF(ISBLANK('ARAT - Data Entry'!AR122),"",'ARAT - Data Entry'!AR122)</f>
        <v/>
      </c>
      <c r="CM124" s="290" t="str">
        <f>IF(ISBLANK('ARAT - Data Entry'!AT122),"",'ARAT - Data Entry'!AT122)</f>
        <v/>
      </c>
      <c r="CN124" s="290" t="str">
        <f>IF(ISBLANK('ARAT - Data Entry'!AU122),"",'ARAT - Data Entry'!AU122)</f>
        <v/>
      </c>
      <c r="CO124" s="290" t="str">
        <f>IF(ISBLANK('ARAT - Data Entry'!AW122),"",'ARAT - Data Entry'!AW122)</f>
        <v/>
      </c>
      <c r="CP124" s="290" t="str">
        <f>IF(ISBLANK('ARAT - Data Entry'!AX122),"",'ARAT - Data Entry'!AX122)</f>
        <v/>
      </c>
      <c r="CQ124" s="290" t="str">
        <f>IF(ISBLANK('ARAT - Data Entry'!AZ122),"",'ARAT - Data Entry'!AZ122)</f>
        <v/>
      </c>
      <c r="CR124" s="290" t="str">
        <f>IF(ISBLANK('ARAT - Data Entry'!BA122),"",'ARAT - Data Entry'!BA122)</f>
        <v/>
      </c>
      <c r="CS124" s="290" t="str">
        <f>IF(ISBLANK('ARAT - Data Entry'!BC122),"",'ARAT - Data Entry'!BC122)</f>
        <v/>
      </c>
      <c r="CT124" s="290" t="str">
        <f>IF(ISBLANK('ARAT - Data Entry'!BD122),"",'ARAT - Data Entry'!BD122)</f>
        <v/>
      </c>
      <c r="CU124" s="290" t="str">
        <f>IF(ISBLANK('ARAT - Data Entry'!BF122),"",'ARAT - Data Entry'!BF122)</f>
        <v/>
      </c>
      <c r="CV124" s="290" t="str">
        <f>IF(ISBLANK('ARAT - Data Entry'!BG122),"",'ARAT - Data Entry'!BG122)</f>
        <v/>
      </c>
      <c r="CW124" s="290" t="str">
        <f>IF(ISBLANK('ARAT - Data Entry'!BI122),"",'ARAT - Data Entry'!BI122)</f>
        <v/>
      </c>
      <c r="CX124" s="290" t="str">
        <f>IF(ISBLANK('ARAT - Data Entry'!BJ122),"",'ARAT - Data Entry'!BJ122)</f>
        <v/>
      </c>
      <c r="CY124" s="290" t="str">
        <f>IF(ISBLANK('ARAT - Data Entry'!BL122),"",'ARAT - Data Entry'!BL122)</f>
        <v/>
      </c>
      <c r="CZ124" s="290" t="str">
        <f>IF(ISBLANK('ARAT - Data Entry'!BM122),"",'ARAT - Data Entry'!BM122)</f>
        <v/>
      </c>
      <c r="DA124" s="290" t="str">
        <f>IF(ISBLANK('ARAT - Data Entry'!BO122),"",'ARAT - Data Entry'!BO122)</f>
        <v/>
      </c>
      <c r="DB124" s="290" t="str">
        <f>IF(ISBLANK('ARAT - Data Entry'!BP122),"",'ARAT - Data Entry'!BP122)</f>
        <v/>
      </c>
      <c r="DC124" s="290" t="str">
        <f>IF(ISBLANK('ARAT - Data Entry'!BR122),"",'ARAT - Data Entry'!BR122)</f>
        <v/>
      </c>
      <c r="DD124" s="290" t="str">
        <f>IF(ISBLANK('ARAT - Data Entry'!BS122),"",'ARAT - Data Entry'!BS122)</f>
        <v/>
      </c>
      <c r="DE124" s="290" t="str">
        <f>IF(ISBLANK('ARAT - Data Entry'!BU122),"",'ARAT - Data Entry'!BU122)</f>
        <v/>
      </c>
      <c r="DF124" s="290" t="str">
        <f>IF(ISBLANK('ARAT - Data Entry'!BV122),"",'ARAT - Data Entry'!BV122)</f>
        <v/>
      </c>
      <c r="DG124" s="290" t="str">
        <f>IF(ISBLANK('ARAT - Data Entry'!CZ122),"",'ARAT - Data Entry'!CZ122)</f>
        <v/>
      </c>
    </row>
    <row r="125" spans="1:111" x14ac:dyDescent="0.25">
      <c r="A125" s="312" t="str">
        <f>IF(ISBLANK('ARAT - Data Entry'!A123),"",'ARAT - Data Entry'!A123)</f>
        <v/>
      </c>
      <c r="B125" s="312" t="str">
        <f>IF(ISBLANK('ARAT - Data Entry'!C123),"",'ARAT - Data Entry'!C123)</f>
        <v/>
      </c>
      <c r="C125" s="312" t="str">
        <f>IF(ISBLANK('ARAT - Data Entry'!D123),"",'ARAT - Data Entry'!D123)</f>
        <v/>
      </c>
      <c r="D125" s="312" t="str">
        <f>IF(ISBLANK('ARAT - Data Entry'!E123),"",'ARAT - Data Entry'!E123)</f>
        <v/>
      </c>
      <c r="E125" s="312" t="str">
        <f>IF(ISBLANK('ARAT - Data Entry'!F123),"",'ARAT - Data Entry'!F123)</f>
        <v/>
      </c>
      <c r="F125" s="312" t="str">
        <f>IF(ISBLANK('ARAT - Data Entry'!G123),"",'ARAT - Data Entry'!G123)</f>
        <v/>
      </c>
      <c r="G125" s="312" t="str">
        <f>IF(ISBLANK('ARAT - Data Entry'!H123),"",'ARAT - Data Entry'!H123)</f>
        <v/>
      </c>
      <c r="H125" s="312" t="str">
        <f>IF(ISBLANK('ARAT - Data Entry'!I123),"",'ARAT - Data Entry'!I123)</f>
        <v/>
      </c>
      <c r="I125" s="312" t="str">
        <f>IF(ISBLANK('ARAT - Data Entry'!J123),"",'ARAT - Data Entry'!J123)</f>
        <v/>
      </c>
      <c r="J125" s="357" t="str">
        <f>IF(ISBLANK('ARAT - Data Entry'!K123),"",'ARAT - Data Entry'!K123)</f>
        <v/>
      </c>
      <c r="K125" s="312" t="str">
        <f>IF(ISBLANK('ARAT - Data Entry'!L123),"",'ARAT - Data Entry'!L123)</f>
        <v/>
      </c>
      <c r="L125" s="312" t="str">
        <f>IF(ISBLANK('ARAT - Data Entry'!M123),"",'ARAT - Data Entry'!M123)</f>
        <v/>
      </c>
      <c r="M125" s="312" t="str">
        <f>IF(ISBLANK('ARAT - Data Entry'!N123),"",'ARAT - Data Entry'!N123)</f>
        <v/>
      </c>
      <c r="N125" s="312" t="str">
        <f>IF(ISBLANK('ARAT - Data Entry'!R123),"",'ARAT - Data Entry'!R123)</f>
        <v/>
      </c>
      <c r="O125" s="312" t="str">
        <f>IF(ISBLANK('ARAT - Data Entry'!T123),"",'ARAT - Data Entry'!T123)</f>
        <v/>
      </c>
      <c r="P125" s="298"/>
      <c r="Q125" s="4" t="str">
        <f t="shared" si="26"/>
        <v>No Improved Water Point/System</v>
      </c>
      <c r="R125" s="4" t="str">
        <f t="shared" si="27"/>
        <v>No Improved Water Point/System</v>
      </c>
      <c r="S125" s="5" t="str">
        <f t="shared" si="28"/>
        <v>No Improved Water Point/System</v>
      </c>
      <c r="T125" s="4" t="str">
        <f t="shared" si="29"/>
        <v>New Construction Needed</v>
      </c>
      <c r="U125" s="15">
        <f t="shared" si="30"/>
        <v>0</v>
      </c>
      <c r="V125" s="284"/>
      <c r="W125" s="291" t="str">
        <f t="shared" si="34"/>
        <v>New Construction Needed</v>
      </c>
      <c r="X125" s="292" t="str">
        <f t="shared" si="31"/>
        <v xml:space="preserve"> </v>
      </c>
      <c r="Y125" s="292" t="str">
        <f t="shared" si="32"/>
        <v>Plan For Investment and Construction</v>
      </c>
      <c r="Z125" s="285"/>
      <c r="AA125" s="290" t="str">
        <f t="shared" si="35"/>
        <v xml:space="preserve"> </v>
      </c>
      <c r="AB125" s="290" t="str">
        <f t="shared" si="36"/>
        <v xml:space="preserve"> </v>
      </c>
      <c r="AC125" s="290" t="str">
        <f t="shared" si="37"/>
        <v xml:space="preserve"> </v>
      </c>
      <c r="AD125" s="290" t="str">
        <f t="shared" si="38"/>
        <v xml:space="preserve"> </v>
      </c>
      <c r="AE125" s="290" t="str">
        <f t="shared" si="39"/>
        <v xml:space="preserve"> </v>
      </c>
      <c r="AF125" s="290" t="str">
        <f>IF(CG125=1,'ARAT - Reference Sheet'!C129-(A125-CH125)," ")</f>
        <v xml:space="preserve"> </v>
      </c>
      <c r="AG125" s="290" t="str">
        <f>IF(CI125=1,'ARAT - Reference Sheet'!$C$12-(A125-CJ125)," ")</f>
        <v xml:space="preserve"> </v>
      </c>
      <c r="AH125" s="290" t="str">
        <f>IF(CK125=1,'ARAT - Reference Sheet'!$C$13-(A125-CL125)," ")</f>
        <v xml:space="preserve"> </v>
      </c>
      <c r="AI125" s="290" t="str">
        <f>IF(CM125=1,'ARAT - Reference Sheet'!$C$14-(A125-CN125)," ")</f>
        <v xml:space="preserve"> </v>
      </c>
      <c r="AJ125" s="290" t="str">
        <f>IF(CO125=1,'ARAT - Reference Sheet'!$C$15-(A125-CP125)," ")</f>
        <v xml:space="preserve"> </v>
      </c>
      <c r="AK125" s="290" t="str">
        <f>IF(CQ125=1,'ARAT - Reference Sheet'!$C$16-(A125-CR125)," ")</f>
        <v xml:space="preserve"> </v>
      </c>
      <c r="AL125" s="290" t="str">
        <f>IF(CS125=1,'ARAT - Reference Sheet'!$C$17-(A125-CT125)," ")</f>
        <v xml:space="preserve"> </v>
      </c>
      <c r="AM125" s="290" t="str">
        <f>IF(CU125=1,'ARAT - Reference Sheet'!$C$18-(A125-CV125)," ")</f>
        <v xml:space="preserve"> </v>
      </c>
      <c r="AN125" s="290" t="str">
        <f>IF(CW125=1,'ARAT - Reference Sheet'!$C$19-(A125-CX125)," ")</f>
        <v xml:space="preserve"> </v>
      </c>
      <c r="AO125" s="290" t="str">
        <f>IF(CY125=1,'ARAT - Reference Sheet'!$C$20-(A125-CZ125)," ")</f>
        <v xml:space="preserve"> </v>
      </c>
      <c r="AP125" s="290" t="str">
        <f>IF(DA125=1,'ARAT - Reference Sheet'!$C$21-(A125-DB125)," ")</f>
        <v xml:space="preserve"> </v>
      </c>
      <c r="AQ125" s="290" t="str">
        <f>IF(DC125=1,'ARAT - Reference Sheet'!$C$22-(A125-DD125)," ")</f>
        <v xml:space="preserve"> </v>
      </c>
      <c r="AR125" s="290" t="str">
        <f>IF(DE125=1,'ARAT - Reference Sheet'!$C$23-(A125-DF125)," ")</f>
        <v xml:space="preserve"> </v>
      </c>
      <c r="AS125" s="288"/>
      <c r="AT125" s="313" t="str">
        <f>IF(ISBLANK('ARAT - Data Entry'!X123),"",'ARAT - Data Entry'!X123)</f>
        <v/>
      </c>
      <c r="AU125" s="313" t="str">
        <f>IF(ISBLANK('ARAT - Data Entry'!AA123),"",'ARAT - Data Entry'!AA123)</f>
        <v/>
      </c>
      <c r="AV125" s="313" t="str">
        <f>IF(ISBLANK('ARAT - Data Entry'!AD123),"",'ARAT - Data Entry'!AD123)</f>
        <v/>
      </c>
      <c r="AW125" s="313" t="str">
        <f>IF(ISBLANK('ARAT - Data Entry'!AG123),"",'ARAT - Data Entry'!AG123)</f>
        <v/>
      </c>
      <c r="AX125" s="313" t="str">
        <f>IF(ISBLANK('ARAT - Data Entry'!AJ123),"",'ARAT - Data Entry'!AJ123)</f>
        <v/>
      </c>
      <c r="AY125" s="313" t="str">
        <f>IF(ISBLANK('ARAT - Data Entry'!AM123),"",'ARAT - Data Entry'!AM123)</f>
        <v/>
      </c>
      <c r="AZ125" s="313" t="str">
        <f>IF(ISBLANK('ARAT - Data Entry'!AP123),"",'ARAT - Data Entry'!AP123)</f>
        <v/>
      </c>
      <c r="BA125" s="313" t="str">
        <f>IF(ISBLANK('ARAT - Data Entry'!AS123),"",'ARAT - Data Entry'!AS123)</f>
        <v/>
      </c>
      <c r="BB125" s="313" t="str">
        <f>IF(ISBLANK('ARAT - Data Entry'!AV123),"",'ARAT - Data Entry'!AV123)</f>
        <v/>
      </c>
      <c r="BC125" s="313" t="str">
        <f>IF(ISBLANK('ARAT - Data Entry'!AY123),"",'ARAT - Data Entry'!AY123)</f>
        <v/>
      </c>
      <c r="BD125" s="313" t="str">
        <f>IF(ISBLANK('ARAT - Data Entry'!BB123),"",'ARAT - Data Entry'!BB123)</f>
        <v/>
      </c>
      <c r="BE125" s="313" t="str">
        <f>IF(ISBLANK('ARAT - Data Entry'!BE123),"",'ARAT - Data Entry'!BE123)</f>
        <v/>
      </c>
      <c r="BF125" s="313" t="str">
        <f>IF(ISBLANK('ARAT - Data Entry'!BF123),"",'ARAT - Data Entry'!BF123)</f>
        <v/>
      </c>
      <c r="BG125" s="313" t="str">
        <f>IF(ISBLANK('ARAT - Data Entry'!BK123),"",'ARAT - Data Entry'!BK123)</f>
        <v/>
      </c>
      <c r="BH125" s="313" t="str">
        <f>IF(ISBLANK('ARAT - Data Entry'!BL123),"",'ARAT - Data Entry'!BL123)</f>
        <v/>
      </c>
      <c r="BI125" s="313" t="str">
        <f>IF(ISBLANK('ARAT - Data Entry'!BQ123),"",'ARAT - Data Entry'!BQ123)</f>
        <v/>
      </c>
      <c r="BJ125" s="313" t="str">
        <f>IF(ISBLANK('ARAT - Data Entry'!BR123),"",'ARAT - Data Entry'!BR123)</f>
        <v/>
      </c>
      <c r="BK125" s="313" t="str">
        <f>IF(ISBLANK('ARAT - Data Entry'!BW123),"",'ARAT - Data Entry'!BW123)</f>
        <v/>
      </c>
      <c r="BL125" s="313" t="str">
        <f>IF(ISBLANK('ARAT - Data Entry'!DB123),"",'ARAT - Data Entry'!DB123)</f>
        <v/>
      </c>
      <c r="BM125" s="296"/>
      <c r="BN125" s="290">
        <f>'ARAT - Data Entry'!P123</f>
        <v>0</v>
      </c>
      <c r="BO125" s="290">
        <f>'ARAT - Data Entry'!Q123</f>
        <v>0</v>
      </c>
      <c r="BP125" s="290">
        <f>'ARAT - Data Entry'!S123</f>
        <v>0</v>
      </c>
      <c r="BQ125" s="290">
        <f>'ARAT - Data Entry'!CG123</f>
        <v>0</v>
      </c>
      <c r="BR125" s="290">
        <f>'ARAT - Data Entry'!CU123</f>
        <v>0</v>
      </c>
      <c r="BS125" s="290">
        <f>'ARAT - Data Entry'!CY123</f>
        <v>0</v>
      </c>
      <c r="BT125" s="290">
        <f>'ARAT - Data Entry'!DA123</f>
        <v>0</v>
      </c>
      <c r="BU125" s="290">
        <f t="shared" si="33"/>
        <v>0</v>
      </c>
      <c r="BV125" s="288"/>
      <c r="BW125" s="290" t="str">
        <f>IF(ISBLANK('ARAT - Data Entry'!V123),"",'ARAT - Data Entry'!V123)</f>
        <v/>
      </c>
      <c r="BX125" s="290" t="str">
        <f>IF(ISBLANK('ARAT - Data Entry'!W123),"",'ARAT - Data Entry'!W123)</f>
        <v/>
      </c>
      <c r="BY125" s="290" t="str">
        <f>IF(ISBLANK('ARAT - Data Entry'!Y123),"",'ARAT - Data Entry'!Y123)</f>
        <v/>
      </c>
      <c r="BZ125" s="290" t="str">
        <f>IF(ISBLANK('ARAT - Data Entry'!Z123),"",'ARAT - Data Entry'!Z123)</f>
        <v/>
      </c>
      <c r="CA125" s="290" t="str">
        <f>IF(ISBLANK('ARAT - Data Entry'!AB123),"",'ARAT - Data Entry'!AB123)</f>
        <v/>
      </c>
      <c r="CB125" s="290" t="str">
        <f>IF(ISBLANK('ARAT - Data Entry'!AC123),"",'ARAT - Data Entry'!AC123)</f>
        <v/>
      </c>
      <c r="CC125" s="290" t="str">
        <f>IF(ISBLANK('ARAT - Data Entry'!AE123),"",'ARAT - Data Entry'!AE123)</f>
        <v/>
      </c>
      <c r="CD125" s="290" t="str">
        <f>IF(ISBLANK('ARAT - Data Entry'!AF123),"",'ARAT - Data Entry'!AF123)</f>
        <v/>
      </c>
      <c r="CE125" s="290" t="str">
        <f>IF(ISBLANK('ARAT - Data Entry'!AH123),"",'ARAT - Data Entry'!AH123)</f>
        <v/>
      </c>
      <c r="CF125" s="290" t="str">
        <f>IF(ISBLANK('ARAT - Data Entry'!AI123),"",'ARAT - Data Entry'!AI123)</f>
        <v/>
      </c>
      <c r="CG125" s="290" t="str">
        <f>IF(ISBLANK('ARAT - Data Entry'!AK123),"",'ARAT - Data Entry'!AK123)</f>
        <v/>
      </c>
      <c r="CH125" s="290" t="str">
        <f>IF(ISBLANK('ARAT - Data Entry'!AL123),"",'ARAT - Data Entry'!AL123)</f>
        <v/>
      </c>
      <c r="CI125" s="290" t="str">
        <f>IF(ISBLANK('ARAT - Data Entry'!AN123),"",'ARAT - Data Entry'!AN123)</f>
        <v/>
      </c>
      <c r="CJ125" s="290" t="str">
        <f>IF(ISBLANK('ARAT - Data Entry'!AO123),"",'ARAT - Data Entry'!AO123)</f>
        <v/>
      </c>
      <c r="CK125" s="290" t="str">
        <f>IF(ISBLANK('ARAT - Data Entry'!AQ123),"",'ARAT - Data Entry'!AQ123)</f>
        <v/>
      </c>
      <c r="CL125" s="290" t="str">
        <f>IF(ISBLANK('ARAT - Data Entry'!AR123),"",'ARAT - Data Entry'!AR123)</f>
        <v/>
      </c>
      <c r="CM125" s="290" t="str">
        <f>IF(ISBLANK('ARAT - Data Entry'!AT123),"",'ARAT - Data Entry'!AT123)</f>
        <v/>
      </c>
      <c r="CN125" s="290" t="str">
        <f>IF(ISBLANK('ARAT - Data Entry'!AU123),"",'ARAT - Data Entry'!AU123)</f>
        <v/>
      </c>
      <c r="CO125" s="290" t="str">
        <f>IF(ISBLANK('ARAT - Data Entry'!AW123),"",'ARAT - Data Entry'!AW123)</f>
        <v/>
      </c>
      <c r="CP125" s="290" t="str">
        <f>IF(ISBLANK('ARAT - Data Entry'!AX123),"",'ARAT - Data Entry'!AX123)</f>
        <v/>
      </c>
      <c r="CQ125" s="290" t="str">
        <f>IF(ISBLANK('ARAT - Data Entry'!AZ123),"",'ARAT - Data Entry'!AZ123)</f>
        <v/>
      </c>
      <c r="CR125" s="290" t="str">
        <f>IF(ISBLANK('ARAT - Data Entry'!BA123),"",'ARAT - Data Entry'!BA123)</f>
        <v/>
      </c>
      <c r="CS125" s="290" t="str">
        <f>IF(ISBLANK('ARAT - Data Entry'!BC123),"",'ARAT - Data Entry'!BC123)</f>
        <v/>
      </c>
      <c r="CT125" s="290" t="str">
        <f>IF(ISBLANK('ARAT - Data Entry'!BD123),"",'ARAT - Data Entry'!BD123)</f>
        <v/>
      </c>
      <c r="CU125" s="290" t="str">
        <f>IF(ISBLANK('ARAT - Data Entry'!BF123),"",'ARAT - Data Entry'!BF123)</f>
        <v/>
      </c>
      <c r="CV125" s="290" t="str">
        <f>IF(ISBLANK('ARAT - Data Entry'!BG123),"",'ARAT - Data Entry'!BG123)</f>
        <v/>
      </c>
      <c r="CW125" s="290" t="str">
        <f>IF(ISBLANK('ARAT - Data Entry'!BI123),"",'ARAT - Data Entry'!BI123)</f>
        <v/>
      </c>
      <c r="CX125" s="290" t="str">
        <f>IF(ISBLANK('ARAT - Data Entry'!BJ123),"",'ARAT - Data Entry'!BJ123)</f>
        <v/>
      </c>
      <c r="CY125" s="290" t="str">
        <f>IF(ISBLANK('ARAT - Data Entry'!BL123),"",'ARAT - Data Entry'!BL123)</f>
        <v/>
      </c>
      <c r="CZ125" s="290" t="str">
        <f>IF(ISBLANK('ARAT - Data Entry'!BM123),"",'ARAT - Data Entry'!BM123)</f>
        <v/>
      </c>
      <c r="DA125" s="290" t="str">
        <f>IF(ISBLANK('ARAT - Data Entry'!BO123),"",'ARAT - Data Entry'!BO123)</f>
        <v/>
      </c>
      <c r="DB125" s="290" t="str">
        <f>IF(ISBLANK('ARAT - Data Entry'!BP123),"",'ARAT - Data Entry'!BP123)</f>
        <v/>
      </c>
      <c r="DC125" s="290" t="str">
        <f>IF(ISBLANK('ARAT - Data Entry'!BR123),"",'ARAT - Data Entry'!BR123)</f>
        <v/>
      </c>
      <c r="DD125" s="290" t="str">
        <f>IF(ISBLANK('ARAT - Data Entry'!BS123),"",'ARAT - Data Entry'!BS123)</f>
        <v/>
      </c>
      <c r="DE125" s="290" t="str">
        <f>IF(ISBLANK('ARAT - Data Entry'!BU123),"",'ARAT - Data Entry'!BU123)</f>
        <v/>
      </c>
      <c r="DF125" s="290" t="str">
        <f>IF(ISBLANK('ARAT - Data Entry'!BV123),"",'ARAT - Data Entry'!BV123)</f>
        <v/>
      </c>
      <c r="DG125" s="290" t="str">
        <f>IF(ISBLANK('ARAT - Data Entry'!CZ123),"",'ARAT - Data Entry'!CZ123)</f>
        <v/>
      </c>
    </row>
    <row r="126" spans="1:111" x14ac:dyDescent="0.25">
      <c r="A126" s="312" t="str">
        <f>IF(ISBLANK('ARAT - Data Entry'!A124),"",'ARAT - Data Entry'!A124)</f>
        <v/>
      </c>
      <c r="B126" s="312" t="str">
        <f>IF(ISBLANK('ARAT - Data Entry'!C124),"",'ARAT - Data Entry'!C124)</f>
        <v/>
      </c>
      <c r="C126" s="312" t="str">
        <f>IF(ISBLANK('ARAT - Data Entry'!D124),"",'ARAT - Data Entry'!D124)</f>
        <v/>
      </c>
      <c r="D126" s="312" t="str">
        <f>IF(ISBLANK('ARAT - Data Entry'!E124),"",'ARAT - Data Entry'!E124)</f>
        <v/>
      </c>
      <c r="E126" s="312" t="str">
        <f>IF(ISBLANK('ARAT - Data Entry'!F124),"",'ARAT - Data Entry'!F124)</f>
        <v/>
      </c>
      <c r="F126" s="312" t="str">
        <f>IF(ISBLANK('ARAT - Data Entry'!G124),"",'ARAT - Data Entry'!G124)</f>
        <v/>
      </c>
      <c r="G126" s="312" t="str">
        <f>IF(ISBLANK('ARAT - Data Entry'!H124),"",'ARAT - Data Entry'!H124)</f>
        <v/>
      </c>
      <c r="H126" s="312" t="str">
        <f>IF(ISBLANK('ARAT - Data Entry'!I124),"",'ARAT - Data Entry'!I124)</f>
        <v/>
      </c>
      <c r="I126" s="312" t="str">
        <f>IF(ISBLANK('ARAT - Data Entry'!J124),"",'ARAT - Data Entry'!J124)</f>
        <v/>
      </c>
      <c r="J126" s="357" t="str">
        <f>IF(ISBLANK('ARAT - Data Entry'!K124),"",'ARAT - Data Entry'!K124)</f>
        <v/>
      </c>
      <c r="K126" s="312" t="str">
        <f>IF(ISBLANK('ARAT - Data Entry'!L124),"",'ARAT - Data Entry'!L124)</f>
        <v/>
      </c>
      <c r="L126" s="312" t="str">
        <f>IF(ISBLANK('ARAT - Data Entry'!M124),"",'ARAT - Data Entry'!M124)</f>
        <v/>
      </c>
      <c r="M126" s="312" t="str">
        <f>IF(ISBLANK('ARAT - Data Entry'!N124),"",'ARAT - Data Entry'!N124)</f>
        <v/>
      </c>
      <c r="N126" s="312" t="str">
        <f>IF(ISBLANK('ARAT - Data Entry'!R124),"",'ARAT - Data Entry'!R124)</f>
        <v/>
      </c>
      <c r="O126" s="312" t="str">
        <f>IF(ISBLANK('ARAT - Data Entry'!T124),"",'ARAT - Data Entry'!T124)</f>
        <v/>
      </c>
      <c r="P126" s="298"/>
      <c r="Q126" s="4" t="str">
        <f t="shared" si="26"/>
        <v>No Improved Water Point/System</v>
      </c>
      <c r="R126" s="4" t="str">
        <f t="shared" si="27"/>
        <v>No Improved Water Point/System</v>
      </c>
      <c r="S126" s="5" t="str">
        <f t="shared" si="28"/>
        <v>No Improved Water Point/System</v>
      </c>
      <c r="T126" s="4" t="str">
        <f t="shared" si="29"/>
        <v>New Construction Needed</v>
      </c>
      <c r="U126" s="15">
        <f t="shared" si="30"/>
        <v>0</v>
      </c>
      <c r="V126" s="284"/>
      <c r="W126" s="291" t="str">
        <f t="shared" si="34"/>
        <v>New Construction Needed</v>
      </c>
      <c r="X126" s="292" t="str">
        <f t="shared" si="31"/>
        <v xml:space="preserve"> </v>
      </c>
      <c r="Y126" s="292" t="str">
        <f t="shared" si="32"/>
        <v>Plan For Investment and Construction</v>
      </c>
      <c r="Z126" s="285"/>
      <c r="AA126" s="290" t="str">
        <f t="shared" si="35"/>
        <v xml:space="preserve"> </v>
      </c>
      <c r="AB126" s="290" t="str">
        <f t="shared" si="36"/>
        <v xml:space="preserve"> </v>
      </c>
      <c r="AC126" s="290" t="str">
        <f t="shared" si="37"/>
        <v xml:space="preserve"> </v>
      </c>
      <c r="AD126" s="290" t="str">
        <f t="shared" si="38"/>
        <v xml:space="preserve"> </v>
      </c>
      <c r="AE126" s="290" t="str">
        <f t="shared" si="39"/>
        <v xml:space="preserve"> </v>
      </c>
      <c r="AF126" s="290" t="str">
        <f>IF(CG126=1,'ARAT - Reference Sheet'!C130-(A126-CH126)," ")</f>
        <v xml:space="preserve"> </v>
      </c>
      <c r="AG126" s="290" t="str">
        <f>IF(CI126=1,'ARAT - Reference Sheet'!$C$12-(A126-CJ126)," ")</f>
        <v xml:space="preserve"> </v>
      </c>
      <c r="AH126" s="290" t="str">
        <f>IF(CK126=1,'ARAT - Reference Sheet'!$C$13-(A126-CL126)," ")</f>
        <v xml:space="preserve"> </v>
      </c>
      <c r="AI126" s="290" t="str">
        <f>IF(CM126=1,'ARAT - Reference Sheet'!$C$14-(A126-CN126)," ")</f>
        <v xml:space="preserve"> </v>
      </c>
      <c r="AJ126" s="290" t="str">
        <f>IF(CO126=1,'ARAT - Reference Sheet'!$C$15-(A126-CP126)," ")</f>
        <v xml:space="preserve"> </v>
      </c>
      <c r="AK126" s="290" t="str">
        <f>IF(CQ126=1,'ARAT - Reference Sheet'!$C$16-(A126-CR126)," ")</f>
        <v xml:space="preserve"> </v>
      </c>
      <c r="AL126" s="290" t="str">
        <f>IF(CS126=1,'ARAT - Reference Sheet'!$C$17-(A126-CT126)," ")</f>
        <v xml:space="preserve"> </v>
      </c>
      <c r="AM126" s="290" t="str">
        <f>IF(CU126=1,'ARAT - Reference Sheet'!$C$18-(A126-CV126)," ")</f>
        <v xml:space="preserve"> </v>
      </c>
      <c r="AN126" s="290" t="str">
        <f>IF(CW126=1,'ARAT - Reference Sheet'!$C$19-(A126-CX126)," ")</f>
        <v xml:space="preserve"> </v>
      </c>
      <c r="AO126" s="290" t="str">
        <f>IF(CY126=1,'ARAT - Reference Sheet'!$C$20-(A126-CZ126)," ")</f>
        <v xml:space="preserve"> </v>
      </c>
      <c r="AP126" s="290" t="str">
        <f>IF(DA126=1,'ARAT - Reference Sheet'!$C$21-(A126-DB126)," ")</f>
        <v xml:space="preserve"> </v>
      </c>
      <c r="AQ126" s="290" t="str">
        <f>IF(DC126=1,'ARAT - Reference Sheet'!$C$22-(A126-DD126)," ")</f>
        <v xml:space="preserve"> </v>
      </c>
      <c r="AR126" s="290" t="str">
        <f>IF(DE126=1,'ARAT - Reference Sheet'!$C$23-(A126-DF126)," ")</f>
        <v xml:space="preserve"> </v>
      </c>
      <c r="AS126" s="288"/>
      <c r="AT126" s="313" t="str">
        <f>IF(ISBLANK('ARAT - Data Entry'!X124),"",'ARAT - Data Entry'!X124)</f>
        <v/>
      </c>
      <c r="AU126" s="313" t="str">
        <f>IF(ISBLANK('ARAT - Data Entry'!AA124),"",'ARAT - Data Entry'!AA124)</f>
        <v/>
      </c>
      <c r="AV126" s="313" t="str">
        <f>IF(ISBLANK('ARAT - Data Entry'!AD124),"",'ARAT - Data Entry'!AD124)</f>
        <v/>
      </c>
      <c r="AW126" s="313" t="str">
        <f>IF(ISBLANK('ARAT - Data Entry'!AG124),"",'ARAT - Data Entry'!AG124)</f>
        <v/>
      </c>
      <c r="AX126" s="313" t="str">
        <f>IF(ISBLANK('ARAT - Data Entry'!AJ124),"",'ARAT - Data Entry'!AJ124)</f>
        <v/>
      </c>
      <c r="AY126" s="313" t="str">
        <f>IF(ISBLANK('ARAT - Data Entry'!AM124),"",'ARAT - Data Entry'!AM124)</f>
        <v/>
      </c>
      <c r="AZ126" s="313" t="str">
        <f>IF(ISBLANK('ARAT - Data Entry'!AP124),"",'ARAT - Data Entry'!AP124)</f>
        <v/>
      </c>
      <c r="BA126" s="313" t="str">
        <f>IF(ISBLANK('ARAT - Data Entry'!AS124),"",'ARAT - Data Entry'!AS124)</f>
        <v/>
      </c>
      <c r="BB126" s="313" t="str">
        <f>IF(ISBLANK('ARAT - Data Entry'!AV124),"",'ARAT - Data Entry'!AV124)</f>
        <v/>
      </c>
      <c r="BC126" s="313" t="str">
        <f>IF(ISBLANK('ARAT - Data Entry'!AY124),"",'ARAT - Data Entry'!AY124)</f>
        <v/>
      </c>
      <c r="BD126" s="313" t="str">
        <f>IF(ISBLANK('ARAT - Data Entry'!BB124),"",'ARAT - Data Entry'!BB124)</f>
        <v/>
      </c>
      <c r="BE126" s="313" t="str">
        <f>IF(ISBLANK('ARAT - Data Entry'!BE124),"",'ARAT - Data Entry'!BE124)</f>
        <v/>
      </c>
      <c r="BF126" s="313" t="str">
        <f>IF(ISBLANK('ARAT - Data Entry'!BF124),"",'ARAT - Data Entry'!BF124)</f>
        <v/>
      </c>
      <c r="BG126" s="313" t="str">
        <f>IF(ISBLANK('ARAT - Data Entry'!BK124),"",'ARAT - Data Entry'!BK124)</f>
        <v/>
      </c>
      <c r="BH126" s="313" t="str">
        <f>IF(ISBLANK('ARAT - Data Entry'!BL124),"",'ARAT - Data Entry'!BL124)</f>
        <v/>
      </c>
      <c r="BI126" s="313" t="str">
        <f>IF(ISBLANK('ARAT - Data Entry'!BQ124),"",'ARAT - Data Entry'!BQ124)</f>
        <v/>
      </c>
      <c r="BJ126" s="313" t="str">
        <f>IF(ISBLANK('ARAT - Data Entry'!BR124),"",'ARAT - Data Entry'!BR124)</f>
        <v/>
      </c>
      <c r="BK126" s="313" t="str">
        <f>IF(ISBLANK('ARAT - Data Entry'!BW124),"",'ARAT - Data Entry'!BW124)</f>
        <v/>
      </c>
      <c r="BL126" s="313" t="str">
        <f>IF(ISBLANK('ARAT - Data Entry'!DB124),"",'ARAT - Data Entry'!DB124)</f>
        <v/>
      </c>
      <c r="BM126" s="296"/>
      <c r="BN126" s="290">
        <f>'ARAT - Data Entry'!P124</f>
        <v>0</v>
      </c>
      <c r="BO126" s="290">
        <f>'ARAT - Data Entry'!Q124</f>
        <v>0</v>
      </c>
      <c r="BP126" s="290">
        <f>'ARAT - Data Entry'!S124</f>
        <v>0</v>
      </c>
      <c r="BQ126" s="290">
        <f>'ARAT - Data Entry'!CG124</f>
        <v>0</v>
      </c>
      <c r="BR126" s="290">
        <f>'ARAT - Data Entry'!CU124</f>
        <v>0</v>
      </c>
      <c r="BS126" s="290">
        <f>'ARAT - Data Entry'!CY124</f>
        <v>0</v>
      </c>
      <c r="BT126" s="290">
        <f>'ARAT - Data Entry'!DA124</f>
        <v>0</v>
      </c>
      <c r="BU126" s="290">
        <f t="shared" si="33"/>
        <v>0</v>
      </c>
      <c r="BV126" s="288"/>
      <c r="BW126" s="290" t="str">
        <f>IF(ISBLANK('ARAT - Data Entry'!V124),"",'ARAT - Data Entry'!V124)</f>
        <v/>
      </c>
      <c r="BX126" s="290" t="str">
        <f>IF(ISBLANK('ARAT - Data Entry'!W124),"",'ARAT - Data Entry'!W124)</f>
        <v/>
      </c>
      <c r="BY126" s="290" t="str">
        <f>IF(ISBLANK('ARAT - Data Entry'!Y124),"",'ARAT - Data Entry'!Y124)</f>
        <v/>
      </c>
      <c r="BZ126" s="290" t="str">
        <f>IF(ISBLANK('ARAT - Data Entry'!Z124),"",'ARAT - Data Entry'!Z124)</f>
        <v/>
      </c>
      <c r="CA126" s="290" t="str">
        <f>IF(ISBLANK('ARAT - Data Entry'!AB124),"",'ARAT - Data Entry'!AB124)</f>
        <v/>
      </c>
      <c r="CB126" s="290" t="str">
        <f>IF(ISBLANK('ARAT - Data Entry'!AC124),"",'ARAT - Data Entry'!AC124)</f>
        <v/>
      </c>
      <c r="CC126" s="290" t="str">
        <f>IF(ISBLANK('ARAT - Data Entry'!AE124),"",'ARAT - Data Entry'!AE124)</f>
        <v/>
      </c>
      <c r="CD126" s="290" t="str">
        <f>IF(ISBLANK('ARAT - Data Entry'!AF124),"",'ARAT - Data Entry'!AF124)</f>
        <v/>
      </c>
      <c r="CE126" s="290" t="str">
        <f>IF(ISBLANK('ARAT - Data Entry'!AH124),"",'ARAT - Data Entry'!AH124)</f>
        <v/>
      </c>
      <c r="CF126" s="290" t="str">
        <f>IF(ISBLANK('ARAT - Data Entry'!AI124),"",'ARAT - Data Entry'!AI124)</f>
        <v/>
      </c>
      <c r="CG126" s="290" t="str">
        <f>IF(ISBLANK('ARAT - Data Entry'!AK124),"",'ARAT - Data Entry'!AK124)</f>
        <v/>
      </c>
      <c r="CH126" s="290" t="str">
        <f>IF(ISBLANK('ARAT - Data Entry'!AL124),"",'ARAT - Data Entry'!AL124)</f>
        <v/>
      </c>
      <c r="CI126" s="290" t="str">
        <f>IF(ISBLANK('ARAT - Data Entry'!AN124),"",'ARAT - Data Entry'!AN124)</f>
        <v/>
      </c>
      <c r="CJ126" s="290" t="str">
        <f>IF(ISBLANK('ARAT - Data Entry'!AO124),"",'ARAT - Data Entry'!AO124)</f>
        <v/>
      </c>
      <c r="CK126" s="290" t="str">
        <f>IF(ISBLANK('ARAT - Data Entry'!AQ124),"",'ARAT - Data Entry'!AQ124)</f>
        <v/>
      </c>
      <c r="CL126" s="290" t="str">
        <f>IF(ISBLANK('ARAT - Data Entry'!AR124),"",'ARAT - Data Entry'!AR124)</f>
        <v/>
      </c>
      <c r="CM126" s="290" t="str">
        <f>IF(ISBLANK('ARAT - Data Entry'!AT124),"",'ARAT - Data Entry'!AT124)</f>
        <v/>
      </c>
      <c r="CN126" s="290" t="str">
        <f>IF(ISBLANK('ARAT - Data Entry'!AU124),"",'ARAT - Data Entry'!AU124)</f>
        <v/>
      </c>
      <c r="CO126" s="290" t="str">
        <f>IF(ISBLANK('ARAT - Data Entry'!AW124),"",'ARAT - Data Entry'!AW124)</f>
        <v/>
      </c>
      <c r="CP126" s="290" t="str">
        <f>IF(ISBLANK('ARAT - Data Entry'!AX124),"",'ARAT - Data Entry'!AX124)</f>
        <v/>
      </c>
      <c r="CQ126" s="290" t="str">
        <f>IF(ISBLANK('ARAT - Data Entry'!AZ124),"",'ARAT - Data Entry'!AZ124)</f>
        <v/>
      </c>
      <c r="CR126" s="290" t="str">
        <f>IF(ISBLANK('ARAT - Data Entry'!BA124),"",'ARAT - Data Entry'!BA124)</f>
        <v/>
      </c>
      <c r="CS126" s="290" t="str">
        <f>IF(ISBLANK('ARAT - Data Entry'!BC124),"",'ARAT - Data Entry'!BC124)</f>
        <v/>
      </c>
      <c r="CT126" s="290" t="str">
        <f>IF(ISBLANK('ARAT - Data Entry'!BD124),"",'ARAT - Data Entry'!BD124)</f>
        <v/>
      </c>
      <c r="CU126" s="290" t="str">
        <f>IF(ISBLANK('ARAT - Data Entry'!BF124),"",'ARAT - Data Entry'!BF124)</f>
        <v/>
      </c>
      <c r="CV126" s="290" t="str">
        <f>IF(ISBLANK('ARAT - Data Entry'!BG124),"",'ARAT - Data Entry'!BG124)</f>
        <v/>
      </c>
      <c r="CW126" s="290" t="str">
        <f>IF(ISBLANK('ARAT - Data Entry'!BI124),"",'ARAT - Data Entry'!BI124)</f>
        <v/>
      </c>
      <c r="CX126" s="290" t="str">
        <f>IF(ISBLANK('ARAT - Data Entry'!BJ124),"",'ARAT - Data Entry'!BJ124)</f>
        <v/>
      </c>
      <c r="CY126" s="290" t="str">
        <f>IF(ISBLANK('ARAT - Data Entry'!BL124),"",'ARAT - Data Entry'!BL124)</f>
        <v/>
      </c>
      <c r="CZ126" s="290" t="str">
        <f>IF(ISBLANK('ARAT - Data Entry'!BM124),"",'ARAT - Data Entry'!BM124)</f>
        <v/>
      </c>
      <c r="DA126" s="290" t="str">
        <f>IF(ISBLANK('ARAT - Data Entry'!BO124),"",'ARAT - Data Entry'!BO124)</f>
        <v/>
      </c>
      <c r="DB126" s="290" t="str">
        <f>IF(ISBLANK('ARAT - Data Entry'!BP124),"",'ARAT - Data Entry'!BP124)</f>
        <v/>
      </c>
      <c r="DC126" s="290" t="str">
        <f>IF(ISBLANK('ARAT - Data Entry'!BR124),"",'ARAT - Data Entry'!BR124)</f>
        <v/>
      </c>
      <c r="DD126" s="290" t="str">
        <f>IF(ISBLANK('ARAT - Data Entry'!BS124),"",'ARAT - Data Entry'!BS124)</f>
        <v/>
      </c>
      <c r="DE126" s="290" t="str">
        <f>IF(ISBLANK('ARAT - Data Entry'!BU124),"",'ARAT - Data Entry'!BU124)</f>
        <v/>
      </c>
      <c r="DF126" s="290" t="str">
        <f>IF(ISBLANK('ARAT - Data Entry'!BV124),"",'ARAT - Data Entry'!BV124)</f>
        <v/>
      </c>
      <c r="DG126" s="290" t="str">
        <f>IF(ISBLANK('ARAT - Data Entry'!CZ124),"",'ARAT - Data Entry'!CZ124)</f>
        <v/>
      </c>
    </row>
    <row r="127" spans="1:111" x14ac:dyDescent="0.25">
      <c r="A127" s="312" t="str">
        <f>IF(ISBLANK('ARAT - Data Entry'!A125),"",'ARAT - Data Entry'!A125)</f>
        <v/>
      </c>
      <c r="B127" s="312" t="str">
        <f>IF(ISBLANK('ARAT - Data Entry'!C125),"",'ARAT - Data Entry'!C125)</f>
        <v/>
      </c>
      <c r="C127" s="312" t="str">
        <f>IF(ISBLANK('ARAT - Data Entry'!D125),"",'ARAT - Data Entry'!D125)</f>
        <v/>
      </c>
      <c r="D127" s="312" t="str">
        <f>IF(ISBLANK('ARAT - Data Entry'!E125),"",'ARAT - Data Entry'!E125)</f>
        <v/>
      </c>
      <c r="E127" s="312" t="str">
        <f>IF(ISBLANK('ARAT - Data Entry'!F125),"",'ARAT - Data Entry'!F125)</f>
        <v/>
      </c>
      <c r="F127" s="312" t="str">
        <f>IF(ISBLANK('ARAT - Data Entry'!G125),"",'ARAT - Data Entry'!G125)</f>
        <v/>
      </c>
      <c r="G127" s="312" t="str">
        <f>IF(ISBLANK('ARAT - Data Entry'!H125),"",'ARAT - Data Entry'!H125)</f>
        <v/>
      </c>
      <c r="H127" s="312" t="str">
        <f>IF(ISBLANK('ARAT - Data Entry'!I125),"",'ARAT - Data Entry'!I125)</f>
        <v/>
      </c>
      <c r="I127" s="312" t="str">
        <f>IF(ISBLANK('ARAT - Data Entry'!J125),"",'ARAT - Data Entry'!J125)</f>
        <v/>
      </c>
      <c r="J127" s="357" t="str">
        <f>IF(ISBLANK('ARAT - Data Entry'!K125),"",'ARAT - Data Entry'!K125)</f>
        <v/>
      </c>
      <c r="K127" s="312" t="str">
        <f>IF(ISBLANK('ARAT - Data Entry'!L125),"",'ARAT - Data Entry'!L125)</f>
        <v/>
      </c>
      <c r="L127" s="312" t="str">
        <f>IF(ISBLANK('ARAT - Data Entry'!M125),"",'ARAT - Data Entry'!M125)</f>
        <v/>
      </c>
      <c r="M127" s="312" t="str">
        <f>IF(ISBLANK('ARAT - Data Entry'!N125),"",'ARAT - Data Entry'!N125)</f>
        <v/>
      </c>
      <c r="N127" s="312" t="str">
        <f>IF(ISBLANK('ARAT - Data Entry'!R125),"",'ARAT - Data Entry'!R125)</f>
        <v/>
      </c>
      <c r="O127" s="312" t="str">
        <f>IF(ISBLANK('ARAT - Data Entry'!T125),"",'ARAT - Data Entry'!T125)</f>
        <v/>
      </c>
      <c r="P127" s="298"/>
      <c r="Q127" s="4" t="str">
        <f t="shared" si="26"/>
        <v>No Improved Water Point/System</v>
      </c>
      <c r="R127" s="4" t="str">
        <f t="shared" si="27"/>
        <v>No Improved Water Point/System</v>
      </c>
      <c r="S127" s="5" t="str">
        <f t="shared" si="28"/>
        <v>No Improved Water Point/System</v>
      </c>
      <c r="T127" s="4" t="str">
        <f t="shared" si="29"/>
        <v>New Construction Needed</v>
      </c>
      <c r="U127" s="15">
        <f t="shared" si="30"/>
        <v>0</v>
      </c>
      <c r="V127" s="284"/>
      <c r="W127" s="291" t="str">
        <f t="shared" si="34"/>
        <v>New Construction Needed</v>
      </c>
      <c r="X127" s="292" t="str">
        <f t="shared" si="31"/>
        <v xml:space="preserve"> </v>
      </c>
      <c r="Y127" s="292" t="str">
        <f t="shared" si="32"/>
        <v>Plan For Investment and Construction</v>
      </c>
      <c r="Z127" s="285"/>
      <c r="AA127" s="290" t="str">
        <f t="shared" si="35"/>
        <v xml:space="preserve"> </v>
      </c>
      <c r="AB127" s="290" t="str">
        <f t="shared" si="36"/>
        <v xml:space="preserve"> </v>
      </c>
      <c r="AC127" s="290" t="str">
        <f t="shared" si="37"/>
        <v xml:space="preserve"> </v>
      </c>
      <c r="AD127" s="290" t="str">
        <f t="shared" si="38"/>
        <v xml:space="preserve"> </v>
      </c>
      <c r="AE127" s="290" t="str">
        <f t="shared" si="39"/>
        <v xml:space="preserve"> </v>
      </c>
      <c r="AF127" s="290" t="str">
        <f>IF(CG127=1,'ARAT - Reference Sheet'!C131-(A127-CH127)," ")</f>
        <v xml:space="preserve"> </v>
      </c>
      <c r="AG127" s="290" t="str">
        <f>IF(CI127=1,'ARAT - Reference Sheet'!$C$12-(A127-CJ127)," ")</f>
        <v xml:space="preserve"> </v>
      </c>
      <c r="AH127" s="290" t="str">
        <f>IF(CK127=1,'ARAT - Reference Sheet'!$C$13-(A127-CL127)," ")</f>
        <v xml:space="preserve"> </v>
      </c>
      <c r="AI127" s="290" t="str">
        <f>IF(CM127=1,'ARAT - Reference Sheet'!$C$14-(A127-CN127)," ")</f>
        <v xml:space="preserve"> </v>
      </c>
      <c r="AJ127" s="290" t="str">
        <f>IF(CO127=1,'ARAT - Reference Sheet'!$C$15-(A127-CP127)," ")</f>
        <v xml:space="preserve"> </v>
      </c>
      <c r="AK127" s="290" t="str">
        <f>IF(CQ127=1,'ARAT - Reference Sheet'!$C$16-(A127-CR127)," ")</f>
        <v xml:space="preserve"> </v>
      </c>
      <c r="AL127" s="290" t="str">
        <f>IF(CS127=1,'ARAT - Reference Sheet'!$C$17-(A127-CT127)," ")</f>
        <v xml:space="preserve"> </v>
      </c>
      <c r="AM127" s="290" t="str">
        <f>IF(CU127=1,'ARAT - Reference Sheet'!$C$18-(A127-CV127)," ")</f>
        <v xml:space="preserve"> </v>
      </c>
      <c r="AN127" s="290" t="str">
        <f>IF(CW127=1,'ARAT - Reference Sheet'!$C$19-(A127-CX127)," ")</f>
        <v xml:space="preserve"> </v>
      </c>
      <c r="AO127" s="290" t="str">
        <f>IF(CY127=1,'ARAT - Reference Sheet'!$C$20-(A127-CZ127)," ")</f>
        <v xml:space="preserve"> </v>
      </c>
      <c r="AP127" s="290" t="str">
        <f>IF(DA127=1,'ARAT - Reference Sheet'!$C$21-(A127-DB127)," ")</f>
        <v xml:space="preserve"> </v>
      </c>
      <c r="AQ127" s="290" t="str">
        <f>IF(DC127=1,'ARAT - Reference Sheet'!$C$22-(A127-DD127)," ")</f>
        <v xml:space="preserve"> </v>
      </c>
      <c r="AR127" s="290" t="str">
        <f>IF(DE127=1,'ARAT - Reference Sheet'!$C$23-(A127-DF127)," ")</f>
        <v xml:space="preserve"> </v>
      </c>
      <c r="AS127" s="288"/>
      <c r="AT127" s="313" t="str">
        <f>IF(ISBLANK('ARAT - Data Entry'!X125),"",'ARAT - Data Entry'!X125)</f>
        <v/>
      </c>
      <c r="AU127" s="313" t="str">
        <f>IF(ISBLANK('ARAT - Data Entry'!AA125),"",'ARAT - Data Entry'!AA125)</f>
        <v/>
      </c>
      <c r="AV127" s="313" t="str">
        <f>IF(ISBLANK('ARAT - Data Entry'!AD125),"",'ARAT - Data Entry'!AD125)</f>
        <v/>
      </c>
      <c r="AW127" s="313" t="str">
        <f>IF(ISBLANK('ARAT - Data Entry'!AG125),"",'ARAT - Data Entry'!AG125)</f>
        <v/>
      </c>
      <c r="AX127" s="313" t="str">
        <f>IF(ISBLANK('ARAT - Data Entry'!AJ125),"",'ARAT - Data Entry'!AJ125)</f>
        <v/>
      </c>
      <c r="AY127" s="313" t="str">
        <f>IF(ISBLANK('ARAT - Data Entry'!AM125),"",'ARAT - Data Entry'!AM125)</f>
        <v/>
      </c>
      <c r="AZ127" s="313" t="str">
        <f>IF(ISBLANK('ARAT - Data Entry'!AP125),"",'ARAT - Data Entry'!AP125)</f>
        <v/>
      </c>
      <c r="BA127" s="313" t="str">
        <f>IF(ISBLANK('ARAT - Data Entry'!AS125),"",'ARAT - Data Entry'!AS125)</f>
        <v/>
      </c>
      <c r="BB127" s="313" t="str">
        <f>IF(ISBLANK('ARAT - Data Entry'!AV125),"",'ARAT - Data Entry'!AV125)</f>
        <v/>
      </c>
      <c r="BC127" s="313" t="str">
        <f>IF(ISBLANK('ARAT - Data Entry'!AY125),"",'ARAT - Data Entry'!AY125)</f>
        <v/>
      </c>
      <c r="BD127" s="313" t="str">
        <f>IF(ISBLANK('ARAT - Data Entry'!BB125),"",'ARAT - Data Entry'!BB125)</f>
        <v/>
      </c>
      <c r="BE127" s="313" t="str">
        <f>IF(ISBLANK('ARAT - Data Entry'!BE125),"",'ARAT - Data Entry'!BE125)</f>
        <v/>
      </c>
      <c r="BF127" s="313" t="str">
        <f>IF(ISBLANK('ARAT - Data Entry'!BF125),"",'ARAT - Data Entry'!BF125)</f>
        <v/>
      </c>
      <c r="BG127" s="313" t="str">
        <f>IF(ISBLANK('ARAT - Data Entry'!BK125),"",'ARAT - Data Entry'!BK125)</f>
        <v/>
      </c>
      <c r="BH127" s="313" t="str">
        <f>IF(ISBLANK('ARAT - Data Entry'!BL125),"",'ARAT - Data Entry'!BL125)</f>
        <v/>
      </c>
      <c r="BI127" s="313" t="str">
        <f>IF(ISBLANK('ARAT - Data Entry'!BQ125),"",'ARAT - Data Entry'!BQ125)</f>
        <v/>
      </c>
      <c r="BJ127" s="313" t="str">
        <f>IF(ISBLANK('ARAT - Data Entry'!BR125),"",'ARAT - Data Entry'!BR125)</f>
        <v/>
      </c>
      <c r="BK127" s="313" t="str">
        <f>IF(ISBLANK('ARAT - Data Entry'!BW125),"",'ARAT - Data Entry'!BW125)</f>
        <v/>
      </c>
      <c r="BL127" s="313" t="str">
        <f>IF(ISBLANK('ARAT - Data Entry'!DB125),"",'ARAT - Data Entry'!DB125)</f>
        <v/>
      </c>
      <c r="BM127" s="296"/>
      <c r="BN127" s="290">
        <f>'ARAT - Data Entry'!P125</f>
        <v>0</v>
      </c>
      <c r="BO127" s="290">
        <f>'ARAT - Data Entry'!Q125</f>
        <v>0</v>
      </c>
      <c r="BP127" s="290">
        <f>'ARAT - Data Entry'!S125</f>
        <v>0</v>
      </c>
      <c r="BQ127" s="290">
        <f>'ARAT - Data Entry'!CG125</f>
        <v>0</v>
      </c>
      <c r="BR127" s="290">
        <f>'ARAT - Data Entry'!CU125</f>
        <v>0</v>
      </c>
      <c r="BS127" s="290">
        <f>'ARAT - Data Entry'!CY125</f>
        <v>0</v>
      </c>
      <c r="BT127" s="290">
        <f>'ARAT - Data Entry'!DA125</f>
        <v>0</v>
      </c>
      <c r="BU127" s="290">
        <f t="shared" si="33"/>
        <v>0</v>
      </c>
      <c r="BV127" s="288"/>
      <c r="BW127" s="290" t="str">
        <f>IF(ISBLANK('ARAT - Data Entry'!V125),"",'ARAT - Data Entry'!V125)</f>
        <v/>
      </c>
      <c r="BX127" s="290" t="str">
        <f>IF(ISBLANK('ARAT - Data Entry'!W125),"",'ARAT - Data Entry'!W125)</f>
        <v/>
      </c>
      <c r="BY127" s="290" t="str">
        <f>IF(ISBLANK('ARAT - Data Entry'!Y125),"",'ARAT - Data Entry'!Y125)</f>
        <v/>
      </c>
      <c r="BZ127" s="290" t="str">
        <f>IF(ISBLANK('ARAT - Data Entry'!Z125),"",'ARAT - Data Entry'!Z125)</f>
        <v/>
      </c>
      <c r="CA127" s="290" t="str">
        <f>IF(ISBLANK('ARAT - Data Entry'!AB125),"",'ARAT - Data Entry'!AB125)</f>
        <v/>
      </c>
      <c r="CB127" s="290" t="str">
        <f>IF(ISBLANK('ARAT - Data Entry'!AC125),"",'ARAT - Data Entry'!AC125)</f>
        <v/>
      </c>
      <c r="CC127" s="290" t="str">
        <f>IF(ISBLANK('ARAT - Data Entry'!AE125),"",'ARAT - Data Entry'!AE125)</f>
        <v/>
      </c>
      <c r="CD127" s="290" t="str">
        <f>IF(ISBLANK('ARAT - Data Entry'!AF125),"",'ARAT - Data Entry'!AF125)</f>
        <v/>
      </c>
      <c r="CE127" s="290" t="str">
        <f>IF(ISBLANK('ARAT - Data Entry'!AH125),"",'ARAT - Data Entry'!AH125)</f>
        <v/>
      </c>
      <c r="CF127" s="290" t="str">
        <f>IF(ISBLANK('ARAT - Data Entry'!AI125),"",'ARAT - Data Entry'!AI125)</f>
        <v/>
      </c>
      <c r="CG127" s="290" t="str">
        <f>IF(ISBLANK('ARAT - Data Entry'!AK125),"",'ARAT - Data Entry'!AK125)</f>
        <v/>
      </c>
      <c r="CH127" s="290" t="str">
        <f>IF(ISBLANK('ARAT - Data Entry'!AL125),"",'ARAT - Data Entry'!AL125)</f>
        <v/>
      </c>
      <c r="CI127" s="290" t="str">
        <f>IF(ISBLANK('ARAT - Data Entry'!AN125),"",'ARAT - Data Entry'!AN125)</f>
        <v/>
      </c>
      <c r="CJ127" s="290" t="str">
        <f>IF(ISBLANK('ARAT - Data Entry'!AO125),"",'ARAT - Data Entry'!AO125)</f>
        <v/>
      </c>
      <c r="CK127" s="290" t="str">
        <f>IF(ISBLANK('ARAT - Data Entry'!AQ125),"",'ARAT - Data Entry'!AQ125)</f>
        <v/>
      </c>
      <c r="CL127" s="290" t="str">
        <f>IF(ISBLANK('ARAT - Data Entry'!AR125),"",'ARAT - Data Entry'!AR125)</f>
        <v/>
      </c>
      <c r="CM127" s="290" t="str">
        <f>IF(ISBLANK('ARAT - Data Entry'!AT125),"",'ARAT - Data Entry'!AT125)</f>
        <v/>
      </c>
      <c r="CN127" s="290" t="str">
        <f>IF(ISBLANK('ARAT - Data Entry'!AU125),"",'ARAT - Data Entry'!AU125)</f>
        <v/>
      </c>
      <c r="CO127" s="290" t="str">
        <f>IF(ISBLANK('ARAT - Data Entry'!AW125),"",'ARAT - Data Entry'!AW125)</f>
        <v/>
      </c>
      <c r="CP127" s="290" t="str">
        <f>IF(ISBLANK('ARAT - Data Entry'!AX125),"",'ARAT - Data Entry'!AX125)</f>
        <v/>
      </c>
      <c r="CQ127" s="290" t="str">
        <f>IF(ISBLANK('ARAT - Data Entry'!AZ125),"",'ARAT - Data Entry'!AZ125)</f>
        <v/>
      </c>
      <c r="CR127" s="290" t="str">
        <f>IF(ISBLANK('ARAT - Data Entry'!BA125),"",'ARAT - Data Entry'!BA125)</f>
        <v/>
      </c>
      <c r="CS127" s="290" t="str">
        <f>IF(ISBLANK('ARAT - Data Entry'!BC125),"",'ARAT - Data Entry'!BC125)</f>
        <v/>
      </c>
      <c r="CT127" s="290" t="str">
        <f>IF(ISBLANK('ARAT - Data Entry'!BD125),"",'ARAT - Data Entry'!BD125)</f>
        <v/>
      </c>
      <c r="CU127" s="290" t="str">
        <f>IF(ISBLANK('ARAT - Data Entry'!BF125),"",'ARAT - Data Entry'!BF125)</f>
        <v/>
      </c>
      <c r="CV127" s="290" t="str">
        <f>IF(ISBLANK('ARAT - Data Entry'!BG125),"",'ARAT - Data Entry'!BG125)</f>
        <v/>
      </c>
      <c r="CW127" s="290" t="str">
        <f>IF(ISBLANK('ARAT - Data Entry'!BI125),"",'ARAT - Data Entry'!BI125)</f>
        <v/>
      </c>
      <c r="CX127" s="290" t="str">
        <f>IF(ISBLANK('ARAT - Data Entry'!BJ125),"",'ARAT - Data Entry'!BJ125)</f>
        <v/>
      </c>
      <c r="CY127" s="290" t="str">
        <f>IF(ISBLANK('ARAT - Data Entry'!BL125),"",'ARAT - Data Entry'!BL125)</f>
        <v/>
      </c>
      <c r="CZ127" s="290" t="str">
        <f>IF(ISBLANK('ARAT - Data Entry'!BM125),"",'ARAT - Data Entry'!BM125)</f>
        <v/>
      </c>
      <c r="DA127" s="290" t="str">
        <f>IF(ISBLANK('ARAT - Data Entry'!BO125),"",'ARAT - Data Entry'!BO125)</f>
        <v/>
      </c>
      <c r="DB127" s="290" t="str">
        <f>IF(ISBLANK('ARAT - Data Entry'!BP125),"",'ARAT - Data Entry'!BP125)</f>
        <v/>
      </c>
      <c r="DC127" s="290" t="str">
        <f>IF(ISBLANK('ARAT - Data Entry'!BR125),"",'ARAT - Data Entry'!BR125)</f>
        <v/>
      </c>
      <c r="DD127" s="290" t="str">
        <f>IF(ISBLANK('ARAT - Data Entry'!BS125),"",'ARAT - Data Entry'!BS125)</f>
        <v/>
      </c>
      <c r="DE127" s="290" t="str">
        <f>IF(ISBLANK('ARAT - Data Entry'!BU125),"",'ARAT - Data Entry'!BU125)</f>
        <v/>
      </c>
      <c r="DF127" s="290" t="str">
        <f>IF(ISBLANK('ARAT - Data Entry'!BV125),"",'ARAT - Data Entry'!BV125)</f>
        <v/>
      </c>
      <c r="DG127" s="290" t="str">
        <f>IF(ISBLANK('ARAT - Data Entry'!CZ125),"",'ARAT - Data Entry'!CZ125)</f>
        <v/>
      </c>
    </row>
    <row r="128" spans="1:111" x14ac:dyDescent="0.25">
      <c r="A128" s="312" t="str">
        <f>IF(ISBLANK('ARAT - Data Entry'!A126),"",'ARAT - Data Entry'!A126)</f>
        <v/>
      </c>
      <c r="B128" s="312" t="str">
        <f>IF(ISBLANK('ARAT - Data Entry'!C126),"",'ARAT - Data Entry'!C126)</f>
        <v/>
      </c>
      <c r="C128" s="312" t="str">
        <f>IF(ISBLANK('ARAT - Data Entry'!D126),"",'ARAT - Data Entry'!D126)</f>
        <v/>
      </c>
      <c r="D128" s="312" t="str">
        <f>IF(ISBLANK('ARAT - Data Entry'!E126),"",'ARAT - Data Entry'!E126)</f>
        <v/>
      </c>
      <c r="E128" s="312" t="str">
        <f>IF(ISBLANK('ARAT - Data Entry'!F126),"",'ARAT - Data Entry'!F126)</f>
        <v/>
      </c>
      <c r="F128" s="312" t="str">
        <f>IF(ISBLANK('ARAT - Data Entry'!G126),"",'ARAT - Data Entry'!G126)</f>
        <v/>
      </c>
      <c r="G128" s="312" t="str">
        <f>IF(ISBLANK('ARAT - Data Entry'!H126),"",'ARAT - Data Entry'!H126)</f>
        <v/>
      </c>
      <c r="H128" s="312" t="str">
        <f>IF(ISBLANK('ARAT - Data Entry'!I126),"",'ARAT - Data Entry'!I126)</f>
        <v/>
      </c>
      <c r="I128" s="312" t="str">
        <f>IF(ISBLANK('ARAT - Data Entry'!J126),"",'ARAT - Data Entry'!J126)</f>
        <v/>
      </c>
      <c r="J128" s="357" t="str">
        <f>IF(ISBLANK('ARAT - Data Entry'!K126),"",'ARAT - Data Entry'!K126)</f>
        <v/>
      </c>
      <c r="K128" s="312" t="str">
        <f>IF(ISBLANK('ARAT - Data Entry'!L126),"",'ARAT - Data Entry'!L126)</f>
        <v/>
      </c>
      <c r="L128" s="312" t="str">
        <f>IF(ISBLANK('ARAT - Data Entry'!M126),"",'ARAT - Data Entry'!M126)</f>
        <v/>
      </c>
      <c r="M128" s="312" t="str">
        <f>IF(ISBLANK('ARAT - Data Entry'!N126),"",'ARAT - Data Entry'!N126)</f>
        <v/>
      </c>
      <c r="N128" s="312" t="str">
        <f>IF(ISBLANK('ARAT - Data Entry'!R126),"",'ARAT - Data Entry'!R126)</f>
        <v/>
      </c>
      <c r="O128" s="312" t="str">
        <f>IF(ISBLANK('ARAT - Data Entry'!T126),"",'ARAT - Data Entry'!T126)</f>
        <v/>
      </c>
      <c r="P128" s="298"/>
      <c r="Q128" s="4" t="str">
        <f t="shared" si="26"/>
        <v>No Improved Water Point/System</v>
      </c>
      <c r="R128" s="4" t="str">
        <f t="shared" si="27"/>
        <v>No Improved Water Point/System</v>
      </c>
      <c r="S128" s="5" t="str">
        <f t="shared" si="28"/>
        <v>No Improved Water Point/System</v>
      </c>
      <c r="T128" s="4" t="str">
        <f t="shared" si="29"/>
        <v>New Construction Needed</v>
      </c>
      <c r="U128" s="15">
        <f t="shared" si="30"/>
        <v>0</v>
      </c>
      <c r="V128" s="284"/>
      <c r="W128" s="291" t="str">
        <f t="shared" si="34"/>
        <v>New Construction Needed</v>
      </c>
      <c r="X128" s="292" t="str">
        <f t="shared" si="31"/>
        <v xml:space="preserve"> </v>
      </c>
      <c r="Y128" s="292" t="str">
        <f t="shared" si="32"/>
        <v>Plan For Investment and Construction</v>
      </c>
      <c r="Z128" s="285"/>
      <c r="AA128" s="290" t="str">
        <f t="shared" si="35"/>
        <v xml:space="preserve"> </v>
      </c>
      <c r="AB128" s="290" t="str">
        <f t="shared" si="36"/>
        <v xml:space="preserve"> </v>
      </c>
      <c r="AC128" s="290" t="str">
        <f t="shared" si="37"/>
        <v xml:space="preserve"> </v>
      </c>
      <c r="AD128" s="290" t="str">
        <f t="shared" si="38"/>
        <v xml:space="preserve"> </v>
      </c>
      <c r="AE128" s="290" t="str">
        <f t="shared" si="39"/>
        <v xml:space="preserve"> </v>
      </c>
      <c r="AF128" s="290" t="str">
        <f>IF(CG128=1,'ARAT - Reference Sheet'!C132-(A128-CH128)," ")</f>
        <v xml:space="preserve"> </v>
      </c>
      <c r="AG128" s="290" t="str">
        <f>IF(CI128=1,'ARAT - Reference Sheet'!$C$12-(A128-CJ128)," ")</f>
        <v xml:space="preserve"> </v>
      </c>
      <c r="AH128" s="290" t="str">
        <f>IF(CK128=1,'ARAT - Reference Sheet'!$C$13-(A128-CL128)," ")</f>
        <v xml:space="preserve"> </v>
      </c>
      <c r="AI128" s="290" t="str">
        <f>IF(CM128=1,'ARAT - Reference Sheet'!$C$14-(A128-CN128)," ")</f>
        <v xml:space="preserve"> </v>
      </c>
      <c r="AJ128" s="290" t="str">
        <f>IF(CO128=1,'ARAT - Reference Sheet'!$C$15-(A128-CP128)," ")</f>
        <v xml:space="preserve"> </v>
      </c>
      <c r="AK128" s="290" t="str">
        <f>IF(CQ128=1,'ARAT - Reference Sheet'!$C$16-(A128-CR128)," ")</f>
        <v xml:space="preserve"> </v>
      </c>
      <c r="AL128" s="290" t="str">
        <f>IF(CS128=1,'ARAT - Reference Sheet'!$C$17-(A128-CT128)," ")</f>
        <v xml:space="preserve"> </v>
      </c>
      <c r="AM128" s="290" t="str">
        <f>IF(CU128=1,'ARAT - Reference Sheet'!$C$18-(A128-CV128)," ")</f>
        <v xml:space="preserve"> </v>
      </c>
      <c r="AN128" s="290" t="str">
        <f>IF(CW128=1,'ARAT - Reference Sheet'!$C$19-(A128-CX128)," ")</f>
        <v xml:space="preserve"> </v>
      </c>
      <c r="AO128" s="290" t="str">
        <f>IF(CY128=1,'ARAT - Reference Sheet'!$C$20-(A128-CZ128)," ")</f>
        <v xml:space="preserve"> </v>
      </c>
      <c r="AP128" s="290" t="str">
        <f>IF(DA128=1,'ARAT - Reference Sheet'!$C$21-(A128-DB128)," ")</f>
        <v xml:space="preserve"> </v>
      </c>
      <c r="AQ128" s="290" t="str">
        <f>IF(DC128=1,'ARAT - Reference Sheet'!$C$22-(A128-DD128)," ")</f>
        <v xml:space="preserve"> </v>
      </c>
      <c r="AR128" s="290" t="str">
        <f>IF(DE128=1,'ARAT - Reference Sheet'!$C$23-(A128-DF128)," ")</f>
        <v xml:space="preserve"> </v>
      </c>
      <c r="AS128" s="288"/>
      <c r="AT128" s="313" t="str">
        <f>IF(ISBLANK('ARAT - Data Entry'!X126),"",'ARAT - Data Entry'!X126)</f>
        <v/>
      </c>
      <c r="AU128" s="313" t="str">
        <f>IF(ISBLANK('ARAT - Data Entry'!AA126),"",'ARAT - Data Entry'!AA126)</f>
        <v/>
      </c>
      <c r="AV128" s="313" t="str">
        <f>IF(ISBLANK('ARAT - Data Entry'!AD126),"",'ARAT - Data Entry'!AD126)</f>
        <v/>
      </c>
      <c r="AW128" s="313" t="str">
        <f>IF(ISBLANK('ARAT - Data Entry'!AG126),"",'ARAT - Data Entry'!AG126)</f>
        <v/>
      </c>
      <c r="AX128" s="313" t="str">
        <f>IF(ISBLANK('ARAT - Data Entry'!AJ126),"",'ARAT - Data Entry'!AJ126)</f>
        <v/>
      </c>
      <c r="AY128" s="313" t="str">
        <f>IF(ISBLANK('ARAT - Data Entry'!AM126),"",'ARAT - Data Entry'!AM126)</f>
        <v/>
      </c>
      <c r="AZ128" s="313" t="str">
        <f>IF(ISBLANK('ARAT - Data Entry'!AP126),"",'ARAT - Data Entry'!AP126)</f>
        <v/>
      </c>
      <c r="BA128" s="313" t="str">
        <f>IF(ISBLANK('ARAT - Data Entry'!AS126),"",'ARAT - Data Entry'!AS126)</f>
        <v/>
      </c>
      <c r="BB128" s="313" t="str">
        <f>IF(ISBLANK('ARAT - Data Entry'!AV126),"",'ARAT - Data Entry'!AV126)</f>
        <v/>
      </c>
      <c r="BC128" s="313" t="str">
        <f>IF(ISBLANK('ARAT - Data Entry'!AY126),"",'ARAT - Data Entry'!AY126)</f>
        <v/>
      </c>
      <c r="BD128" s="313" t="str">
        <f>IF(ISBLANK('ARAT - Data Entry'!BB126),"",'ARAT - Data Entry'!BB126)</f>
        <v/>
      </c>
      <c r="BE128" s="313" t="str">
        <f>IF(ISBLANK('ARAT - Data Entry'!BE126),"",'ARAT - Data Entry'!BE126)</f>
        <v/>
      </c>
      <c r="BF128" s="313" t="str">
        <f>IF(ISBLANK('ARAT - Data Entry'!BF126),"",'ARAT - Data Entry'!BF126)</f>
        <v/>
      </c>
      <c r="BG128" s="313" t="str">
        <f>IF(ISBLANK('ARAT - Data Entry'!BK126),"",'ARAT - Data Entry'!BK126)</f>
        <v/>
      </c>
      <c r="BH128" s="313" t="str">
        <f>IF(ISBLANK('ARAT - Data Entry'!BL126),"",'ARAT - Data Entry'!BL126)</f>
        <v/>
      </c>
      <c r="BI128" s="313" t="str">
        <f>IF(ISBLANK('ARAT - Data Entry'!BQ126),"",'ARAT - Data Entry'!BQ126)</f>
        <v/>
      </c>
      <c r="BJ128" s="313" t="str">
        <f>IF(ISBLANK('ARAT - Data Entry'!BR126),"",'ARAT - Data Entry'!BR126)</f>
        <v/>
      </c>
      <c r="BK128" s="313" t="str">
        <f>IF(ISBLANK('ARAT - Data Entry'!BW126),"",'ARAT - Data Entry'!BW126)</f>
        <v/>
      </c>
      <c r="BL128" s="313" t="str">
        <f>IF(ISBLANK('ARAT - Data Entry'!DB126),"",'ARAT - Data Entry'!DB126)</f>
        <v/>
      </c>
      <c r="BM128" s="296"/>
      <c r="BN128" s="290">
        <f>'ARAT - Data Entry'!P126</f>
        <v>0</v>
      </c>
      <c r="BO128" s="290">
        <f>'ARAT - Data Entry'!Q126</f>
        <v>0</v>
      </c>
      <c r="BP128" s="290">
        <f>'ARAT - Data Entry'!S126</f>
        <v>0</v>
      </c>
      <c r="BQ128" s="290">
        <f>'ARAT - Data Entry'!CG126</f>
        <v>0</v>
      </c>
      <c r="BR128" s="290">
        <f>'ARAT - Data Entry'!CU126</f>
        <v>0</v>
      </c>
      <c r="BS128" s="290">
        <f>'ARAT - Data Entry'!CY126</f>
        <v>0</v>
      </c>
      <c r="BT128" s="290">
        <f>'ARAT - Data Entry'!DA126</f>
        <v>0</v>
      </c>
      <c r="BU128" s="290">
        <f t="shared" si="33"/>
        <v>0</v>
      </c>
      <c r="BV128" s="288"/>
      <c r="BW128" s="290" t="str">
        <f>IF(ISBLANK('ARAT - Data Entry'!V126),"",'ARAT - Data Entry'!V126)</f>
        <v/>
      </c>
      <c r="BX128" s="290" t="str">
        <f>IF(ISBLANK('ARAT - Data Entry'!W126),"",'ARAT - Data Entry'!W126)</f>
        <v/>
      </c>
      <c r="BY128" s="290" t="str">
        <f>IF(ISBLANK('ARAT - Data Entry'!Y126),"",'ARAT - Data Entry'!Y126)</f>
        <v/>
      </c>
      <c r="BZ128" s="290" t="str">
        <f>IF(ISBLANK('ARAT - Data Entry'!Z126),"",'ARAT - Data Entry'!Z126)</f>
        <v/>
      </c>
      <c r="CA128" s="290" t="str">
        <f>IF(ISBLANK('ARAT - Data Entry'!AB126),"",'ARAT - Data Entry'!AB126)</f>
        <v/>
      </c>
      <c r="CB128" s="290" t="str">
        <f>IF(ISBLANK('ARAT - Data Entry'!AC126),"",'ARAT - Data Entry'!AC126)</f>
        <v/>
      </c>
      <c r="CC128" s="290" t="str">
        <f>IF(ISBLANK('ARAT - Data Entry'!AE126),"",'ARAT - Data Entry'!AE126)</f>
        <v/>
      </c>
      <c r="CD128" s="290" t="str">
        <f>IF(ISBLANK('ARAT - Data Entry'!AF126),"",'ARAT - Data Entry'!AF126)</f>
        <v/>
      </c>
      <c r="CE128" s="290" t="str">
        <f>IF(ISBLANK('ARAT - Data Entry'!AH126),"",'ARAT - Data Entry'!AH126)</f>
        <v/>
      </c>
      <c r="CF128" s="290" t="str">
        <f>IF(ISBLANK('ARAT - Data Entry'!AI126),"",'ARAT - Data Entry'!AI126)</f>
        <v/>
      </c>
      <c r="CG128" s="290" t="str">
        <f>IF(ISBLANK('ARAT - Data Entry'!AK126),"",'ARAT - Data Entry'!AK126)</f>
        <v/>
      </c>
      <c r="CH128" s="290" t="str">
        <f>IF(ISBLANK('ARAT - Data Entry'!AL126),"",'ARAT - Data Entry'!AL126)</f>
        <v/>
      </c>
      <c r="CI128" s="290" t="str">
        <f>IF(ISBLANK('ARAT - Data Entry'!AN126),"",'ARAT - Data Entry'!AN126)</f>
        <v/>
      </c>
      <c r="CJ128" s="290" t="str">
        <f>IF(ISBLANK('ARAT - Data Entry'!AO126),"",'ARAT - Data Entry'!AO126)</f>
        <v/>
      </c>
      <c r="CK128" s="290" t="str">
        <f>IF(ISBLANK('ARAT - Data Entry'!AQ126),"",'ARAT - Data Entry'!AQ126)</f>
        <v/>
      </c>
      <c r="CL128" s="290" t="str">
        <f>IF(ISBLANK('ARAT - Data Entry'!AR126),"",'ARAT - Data Entry'!AR126)</f>
        <v/>
      </c>
      <c r="CM128" s="290" t="str">
        <f>IF(ISBLANK('ARAT - Data Entry'!AT126),"",'ARAT - Data Entry'!AT126)</f>
        <v/>
      </c>
      <c r="CN128" s="290" t="str">
        <f>IF(ISBLANK('ARAT - Data Entry'!AU126),"",'ARAT - Data Entry'!AU126)</f>
        <v/>
      </c>
      <c r="CO128" s="290" t="str">
        <f>IF(ISBLANK('ARAT - Data Entry'!AW126),"",'ARAT - Data Entry'!AW126)</f>
        <v/>
      </c>
      <c r="CP128" s="290" t="str">
        <f>IF(ISBLANK('ARAT - Data Entry'!AX126),"",'ARAT - Data Entry'!AX126)</f>
        <v/>
      </c>
      <c r="CQ128" s="290" t="str">
        <f>IF(ISBLANK('ARAT - Data Entry'!AZ126),"",'ARAT - Data Entry'!AZ126)</f>
        <v/>
      </c>
      <c r="CR128" s="290" t="str">
        <f>IF(ISBLANK('ARAT - Data Entry'!BA126),"",'ARAT - Data Entry'!BA126)</f>
        <v/>
      </c>
      <c r="CS128" s="290" t="str">
        <f>IF(ISBLANK('ARAT - Data Entry'!BC126),"",'ARAT - Data Entry'!BC126)</f>
        <v/>
      </c>
      <c r="CT128" s="290" t="str">
        <f>IF(ISBLANK('ARAT - Data Entry'!BD126),"",'ARAT - Data Entry'!BD126)</f>
        <v/>
      </c>
      <c r="CU128" s="290" t="str">
        <f>IF(ISBLANK('ARAT - Data Entry'!BF126),"",'ARAT - Data Entry'!BF126)</f>
        <v/>
      </c>
      <c r="CV128" s="290" t="str">
        <f>IF(ISBLANK('ARAT - Data Entry'!BG126),"",'ARAT - Data Entry'!BG126)</f>
        <v/>
      </c>
      <c r="CW128" s="290" t="str">
        <f>IF(ISBLANK('ARAT - Data Entry'!BI126),"",'ARAT - Data Entry'!BI126)</f>
        <v/>
      </c>
      <c r="CX128" s="290" t="str">
        <f>IF(ISBLANK('ARAT - Data Entry'!BJ126),"",'ARAT - Data Entry'!BJ126)</f>
        <v/>
      </c>
      <c r="CY128" s="290" t="str">
        <f>IF(ISBLANK('ARAT - Data Entry'!BL126),"",'ARAT - Data Entry'!BL126)</f>
        <v/>
      </c>
      <c r="CZ128" s="290" t="str">
        <f>IF(ISBLANK('ARAT - Data Entry'!BM126),"",'ARAT - Data Entry'!BM126)</f>
        <v/>
      </c>
      <c r="DA128" s="290" t="str">
        <f>IF(ISBLANK('ARAT - Data Entry'!BO126),"",'ARAT - Data Entry'!BO126)</f>
        <v/>
      </c>
      <c r="DB128" s="290" t="str">
        <f>IF(ISBLANK('ARAT - Data Entry'!BP126),"",'ARAT - Data Entry'!BP126)</f>
        <v/>
      </c>
      <c r="DC128" s="290" t="str">
        <f>IF(ISBLANK('ARAT - Data Entry'!BR126),"",'ARAT - Data Entry'!BR126)</f>
        <v/>
      </c>
      <c r="DD128" s="290" t="str">
        <f>IF(ISBLANK('ARAT - Data Entry'!BS126),"",'ARAT - Data Entry'!BS126)</f>
        <v/>
      </c>
      <c r="DE128" s="290" t="str">
        <f>IF(ISBLANK('ARAT - Data Entry'!BU126),"",'ARAT - Data Entry'!BU126)</f>
        <v/>
      </c>
      <c r="DF128" s="290" t="str">
        <f>IF(ISBLANK('ARAT - Data Entry'!BV126),"",'ARAT - Data Entry'!BV126)</f>
        <v/>
      </c>
      <c r="DG128" s="290" t="str">
        <f>IF(ISBLANK('ARAT - Data Entry'!CZ126),"",'ARAT - Data Entry'!CZ126)</f>
        <v/>
      </c>
    </row>
    <row r="129" spans="1:111" x14ac:dyDescent="0.25">
      <c r="A129" s="312" t="str">
        <f>IF(ISBLANK('ARAT - Data Entry'!A127),"",'ARAT - Data Entry'!A127)</f>
        <v/>
      </c>
      <c r="B129" s="312" t="str">
        <f>IF(ISBLANK('ARAT - Data Entry'!C127),"",'ARAT - Data Entry'!C127)</f>
        <v/>
      </c>
      <c r="C129" s="312" t="str">
        <f>IF(ISBLANK('ARAT - Data Entry'!D127),"",'ARAT - Data Entry'!D127)</f>
        <v/>
      </c>
      <c r="D129" s="312" t="str">
        <f>IF(ISBLANK('ARAT - Data Entry'!E127),"",'ARAT - Data Entry'!E127)</f>
        <v/>
      </c>
      <c r="E129" s="312" t="str">
        <f>IF(ISBLANK('ARAT - Data Entry'!F127),"",'ARAT - Data Entry'!F127)</f>
        <v/>
      </c>
      <c r="F129" s="312" t="str">
        <f>IF(ISBLANK('ARAT - Data Entry'!G127),"",'ARAT - Data Entry'!G127)</f>
        <v/>
      </c>
      <c r="G129" s="312" t="str">
        <f>IF(ISBLANK('ARAT - Data Entry'!H127),"",'ARAT - Data Entry'!H127)</f>
        <v/>
      </c>
      <c r="H129" s="312" t="str">
        <f>IF(ISBLANK('ARAT - Data Entry'!I127),"",'ARAT - Data Entry'!I127)</f>
        <v/>
      </c>
      <c r="I129" s="312" t="str">
        <f>IF(ISBLANK('ARAT - Data Entry'!J127),"",'ARAT - Data Entry'!J127)</f>
        <v/>
      </c>
      <c r="J129" s="357" t="str">
        <f>IF(ISBLANK('ARAT - Data Entry'!K127),"",'ARAT - Data Entry'!K127)</f>
        <v/>
      </c>
      <c r="K129" s="312" t="str">
        <f>IF(ISBLANK('ARAT - Data Entry'!L127),"",'ARAT - Data Entry'!L127)</f>
        <v/>
      </c>
      <c r="L129" s="312" t="str">
        <f>IF(ISBLANK('ARAT - Data Entry'!M127),"",'ARAT - Data Entry'!M127)</f>
        <v/>
      </c>
      <c r="M129" s="312" t="str">
        <f>IF(ISBLANK('ARAT - Data Entry'!N127),"",'ARAT - Data Entry'!N127)</f>
        <v/>
      </c>
      <c r="N129" s="312" t="str">
        <f>IF(ISBLANK('ARAT - Data Entry'!R127),"",'ARAT - Data Entry'!R127)</f>
        <v/>
      </c>
      <c r="O129" s="312" t="str">
        <f>IF(ISBLANK('ARAT - Data Entry'!T127),"",'ARAT - Data Entry'!T127)</f>
        <v/>
      </c>
      <c r="P129" s="298"/>
      <c r="Q129" s="4" t="str">
        <f t="shared" si="26"/>
        <v>No Improved Water Point/System</v>
      </c>
      <c r="R129" s="4" t="str">
        <f t="shared" si="27"/>
        <v>No Improved Water Point/System</v>
      </c>
      <c r="S129" s="5" t="str">
        <f t="shared" si="28"/>
        <v>No Improved Water Point/System</v>
      </c>
      <c r="T129" s="4" t="str">
        <f t="shared" si="29"/>
        <v>New Construction Needed</v>
      </c>
      <c r="U129" s="15">
        <f t="shared" si="30"/>
        <v>0</v>
      </c>
      <c r="V129" s="284"/>
      <c r="W129" s="291" t="str">
        <f t="shared" si="34"/>
        <v>New Construction Needed</v>
      </c>
      <c r="X129" s="292" t="str">
        <f t="shared" si="31"/>
        <v xml:space="preserve"> </v>
      </c>
      <c r="Y129" s="292" t="str">
        <f t="shared" si="32"/>
        <v>Plan For Investment and Construction</v>
      </c>
      <c r="Z129" s="285"/>
      <c r="AA129" s="290" t="str">
        <f t="shared" si="35"/>
        <v xml:space="preserve"> </v>
      </c>
      <c r="AB129" s="290" t="str">
        <f t="shared" si="36"/>
        <v xml:space="preserve"> </v>
      </c>
      <c r="AC129" s="290" t="str">
        <f t="shared" si="37"/>
        <v xml:space="preserve"> </v>
      </c>
      <c r="AD129" s="290" t="str">
        <f t="shared" si="38"/>
        <v xml:space="preserve"> </v>
      </c>
      <c r="AE129" s="290" t="str">
        <f t="shared" si="39"/>
        <v xml:space="preserve"> </v>
      </c>
      <c r="AF129" s="290" t="str">
        <f>IF(CG129=1,'ARAT - Reference Sheet'!C133-(A129-CH129)," ")</f>
        <v xml:space="preserve"> </v>
      </c>
      <c r="AG129" s="290" t="str">
        <f>IF(CI129=1,'ARAT - Reference Sheet'!$C$12-(A129-CJ129)," ")</f>
        <v xml:space="preserve"> </v>
      </c>
      <c r="AH129" s="290" t="str">
        <f>IF(CK129=1,'ARAT - Reference Sheet'!$C$13-(A129-CL129)," ")</f>
        <v xml:space="preserve"> </v>
      </c>
      <c r="AI129" s="290" t="str">
        <f>IF(CM129=1,'ARAT - Reference Sheet'!$C$14-(A129-CN129)," ")</f>
        <v xml:space="preserve"> </v>
      </c>
      <c r="AJ129" s="290" t="str">
        <f>IF(CO129=1,'ARAT - Reference Sheet'!$C$15-(A129-CP129)," ")</f>
        <v xml:space="preserve"> </v>
      </c>
      <c r="AK129" s="290" t="str">
        <f>IF(CQ129=1,'ARAT - Reference Sheet'!$C$16-(A129-CR129)," ")</f>
        <v xml:space="preserve"> </v>
      </c>
      <c r="AL129" s="290" t="str">
        <f>IF(CS129=1,'ARAT - Reference Sheet'!$C$17-(A129-CT129)," ")</f>
        <v xml:space="preserve"> </v>
      </c>
      <c r="AM129" s="290" t="str">
        <f>IF(CU129=1,'ARAT - Reference Sheet'!$C$18-(A129-CV129)," ")</f>
        <v xml:space="preserve"> </v>
      </c>
      <c r="AN129" s="290" t="str">
        <f>IF(CW129=1,'ARAT - Reference Sheet'!$C$19-(A129-CX129)," ")</f>
        <v xml:space="preserve"> </v>
      </c>
      <c r="AO129" s="290" t="str">
        <f>IF(CY129=1,'ARAT - Reference Sheet'!$C$20-(A129-CZ129)," ")</f>
        <v xml:space="preserve"> </v>
      </c>
      <c r="AP129" s="290" t="str">
        <f>IF(DA129=1,'ARAT - Reference Sheet'!$C$21-(A129-DB129)," ")</f>
        <v xml:space="preserve"> </v>
      </c>
      <c r="AQ129" s="290" t="str">
        <f>IF(DC129=1,'ARAT - Reference Sheet'!$C$22-(A129-DD129)," ")</f>
        <v xml:space="preserve"> </v>
      </c>
      <c r="AR129" s="290" t="str">
        <f>IF(DE129=1,'ARAT - Reference Sheet'!$C$23-(A129-DF129)," ")</f>
        <v xml:space="preserve"> </v>
      </c>
      <c r="AS129" s="288"/>
      <c r="AT129" s="313" t="str">
        <f>IF(ISBLANK('ARAT - Data Entry'!X127),"",'ARAT - Data Entry'!X127)</f>
        <v/>
      </c>
      <c r="AU129" s="313" t="str">
        <f>IF(ISBLANK('ARAT - Data Entry'!AA127),"",'ARAT - Data Entry'!AA127)</f>
        <v/>
      </c>
      <c r="AV129" s="313" t="str">
        <f>IF(ISBLANK('ARAT - Data Entry'!AD127),"",'ARAT - Data Entry'!AD127)</f>
        <v/>
      </c>
      <c r="AW129" s="313" t="str">
        <f>IF(ISBLANK('ARAT - Data Entry'!AG127),"",'ARAT - Data Entry'!AG127)</f>
        <v/>
      </c>
      <c r="AX129" s="313" t="str">
        <f>IF(ISBLANK('ARAT - Data Entry'!AJ127),"",'ARAT - Data Entry'!AJ127)</f>
        <v/>
      </c>
      <c r="AY129" s="313" t="str">
        <f>IF(ISBLANK('ARAT - Data Entry'!AM127),"",'ARAT - Data Entry'!AM127)</f>
        <v/>
      </c>
      <c r="AZ129" s="313" t="str">
        <f>IF(ISBLANK('ARAT - Data Entry'!AP127),"",'ARAT - Data Entry'!AP127)</f>
        <v/>
      </c>
      <c r="BA129" s="313" t="str">
        <f>IF(ISBLANK('ARAT - Data Entry'!AS127),"",'ARAT - Data Entry'!AS127)</f>
        <v/>
      </c>
      <c r="BB129" s="313" t="str">
        <f>IF(ISBLANK('ARAT - Data Entry'!AV127),"",'ARAT - Data Entry'!AV127)</f>
        <v/>
      </c>
      <c r="BC129" s="313" t="str">
        <f>IF(ISBLANK('ARAT - Data Entry'!AY127),"",'ARAT - Data Entry'!AY127)</f>
        <v/>
      </c>
      <c r="BD129" s="313" t="str">
        <f>IF(ISBLANK('ARAT - Data Entry'!BB127),"",'ARAT - Data Entry'!BB127)</f>
        <v/>
      </c>
      <c r="BE129" s="313" t="str">
        <f>IF(ISBLANK('ARAT - Data Entry'!BE127),"",'ARAT - Data Entry'!BE127)</f>
        <v/>
      </c>
      <c r="BF129" s="313" t="str">
        <f>IF(ISBLANK('ARAT - Data Entry'!BF127),"",'ARAT - Data Entry'!BF127)</f>
        <v/>
      </c>
      <c r="BG129" s="313" t="str">
        <f>IF(ISBLANK('ARAT - Data Entry'!BK127),"",'ARAT - Data Entry'!BK127)</f>
        <v/>
      </c>
      <c r="BH129" s="313" t="str">
        <f>IF(ISBLANK('ARAT - Data Entry'!BL127),"",'ARAT - Data Entry'!BL127)</f>
        <v/>
      </c>
      <c r="BI129" s="313" t="str">
        <f>IF(ISBLANK('ARAT - Data Entry'!BQ127),"",'ARAT - Data Entry'!BQ127)</f>
        <v/>
      </c>
      <c r="BJ129" s="313" t="str">
        <f>IF(ISBLANK('ARAT - Data Entry'!BR127),"",'ARAT - Data Entry'!BR127)</f>
        <v/>
      </c>
      <c r="BK129" s="313" t="str">
        <f>IF(ISBLANK('ARAT - Data Entry'!BW127),"",'ARAT - Data Entry'!BW127)</f>
        <v/>
      </c>
      <c r="BL129" s="313" t="str">
        <f>IF(ISBLANK('ARAT - Data Entry'!DB127),"",'ARAT - Data Entry'!DB127)</f>
        <v/>
      </c>
      <c r="BM129" s="296"/>
      <c r="BN129" s="290">
        <f>'ARAT - Data Entry'!P127</f>
        <v>0</v>
      </c>
      <c r="BO129" s="290">
        <f>'ARAT - Data Entry'!Q127</f>
        <v>0</v>
      </c>
      <c r="BP129" s="290">
        <f>'ARAT - Data Entry'!S127</f>
        <v>0</v>
      </c>
      <c r="BQ129" s="290">
        <f>'ARAT - Data Entry'!CG127</f>
        <v>0</v>
      </c>
      <c r="BR129" s="290">
        <f>'ARAT - Data Entry'!CU127</f>
        <v>0</v>
      </c>
      <c r="BS129" s="290">
        <f>'ARAT - Data Entry'!CY127</f>
        <v>0</v>
      </c>
      <c r="BT129" s="290">
        <f>'ARAT - Data Entry'!DA127</f>
        <v>0</v>
      </c>
      <c r="BU129" s="290">
        <f t="shared" si="33"/>
        <v>0</v>
      </c>
      <c r="BV129" s="288"/>
      <c r="BW129" s="290" t="str">
        <f>IF(ISBLANK('ARAT - Data Entry'!V127),"",'ARAT - Data Entry'!V127)</f>
        <v/>
      </c>
      <c r="BX129" s="290" t="str">
        <f>IF(ISBLANK('ARAT - Data Entry'!W127),"",'ARAT - Data Entry'!W127)</f>
        <v/>
      </c>
      <c r="BY129" s="290" t="str">
        <f>IF(ISBLANK('ARAT - Data Entry'!Y127),"",'ARAT - Data Entry'!Y127)</f>
        <v/>
      </c>
      <c r="BZ129" s="290" t="str">
        <f>IF(ISBLANK('ARAT - Data Entry'!Z127),"",'ARAT - Data Entry'!Z127)</f>
        <v/>
      </c>
      <c r="CA129" s="290" t="str">
        <f>IF(ISBLANK('ARAT - Data Entry'!AB127),"",'ARAT - Data Entry'!AB127)</f>
        <v/>
      </c>
      <c r="CB129" s="290" t="str">
        <f>IF(ISBLANK('ARAT - Data Entry'!AC127),"",'ARAT - Data Entry'!AC127)</f>
        <v/>
      </c>
      <c r="CC129" s="290" t="str">
        <f>IF(ISBLANK('ARAT - Data Entry'!AE127),"",'ARAT - Data Entry'!AE127)</f>
        <v/>
      </c>
      <c r="CD129" s="290" t="str">
        <f>IF(ISBLANK('ARAT - Data Entry'!AF127),"",'ARAT - Data Entry'!AF127)</f>
        <v/>
      </c>
      <c r="CE129" s="290" t="str">
        <f>IF(ISBLANK('ARAT - Data Entry'!AH127),"",'ARAT - Data Entry'!AH127)</f>
        <v/>
      </c>
      <c r="CF129" s="290" t="str">
        <f>IF(ISBLANK('ARAT - Data Entry'!AI127),"",'ARAT - Data Entry'!AI127)</f>
        <v/>
      </c>
      <c r="CG129" s="290" t="str">
        <f>IF(ISBLANK('ARAT - Data Entry'!AK127),"",'ARAT - Data Entry'!AK127)</f>
        <v/>
      </c>
      <c r="CH129" s="290" t="str">
        <f>IF(ISBLANK('ARAT - Data Entry'!AL127),"",'ARAT - Data Entry'!AL127)</f>
        <v/>
      </c>
      <c r="CI129" s="290" t="str">
        <f>IF(ISBLANK('ARAT - Data Entry'!AN127),"",'ARAT - Data Entry'!AN127)</f>
        <v/>
      </c>
      <c r="CJ129" s="290" t="str">
        <f>IF(ISBLANK('ARAT - Data Entry'!AO127),"",'ARAT - Data Entry'!AO127)</f>
        <v/>
      </c>
      <c r="CK129" s="290" t="str">
        <f>IF(ISBLANK('ARAT - Data Entry'!AQ127),"",'ARAT - Data Entry'!AQ127)</f>
        <v/>
      </c>
      <c r="CL129" s="290" t="str">
        <f>IF(ISBLANK('ARAT - Data Entry'!AR127),"",'ARAT - Data Entry'!AR127)</f>
        <v/>
      </c>
      <c r="CM129" s="290" t="str">
        <f>IF(ISBLANK('ARAT - Data Entry'!AT127),"",'ARAT - Data Entry'!AT127)</f>
        <v/>
      </c>
      <c r="CN129" s="290" t="str">
        <f>IF(ISBLANK('ARAT - Data Entry'!AU127),"",'ARAT - Data Entry'!AU127)</f>
        <v/>
      </c>
      <c r="CO129" s="290" t="str">
        <f>IF(ISBLANK('ARAT - Data Entry'!AW127),"",'ARAT - Data Entry'!AW127)</f>
        <v/>
      </c>
      <c r="CP129" s="290" t="str">
        <f>IF(ISBLANK('ARAT - Data Entry'!AX127),"",'ARAT - Data Entry'!AX127)</f>
        <v/>
      </c>
      <c r="CQ129" s="290" t="str">
        <f>IF(ISBLANK('ARAT - Data Entry'!AZ127),"",'ARAT - Data Entry'!AZ127)</f>
        <v/>
      </c>
      <c r="CR129" s="290" t="str">
        <f>IF(ISBLANK('ARAT - Data Entry'!BA127),"",'ARAT - Data Entry'!BA127)</f>
        <v/>
      </c>
      <c r="CS129" s="290" t="str">
        <f>IF(ISBLANK('ARAT - Data Entry'!BC127),"",'ARAT - Data Entry'!BC127)</f>
        <v/>
      </c>
      <c r="CT129" s="290" t="str">
        <f>IF(ISBLANK('ARAT - Data Entry'!BD127),"",'ARAT - Data Entry'!BD127)</f>
        <v/>
      </c>
      <c r="CU129" s="290" t="str">
        <f>IF(ISBLANK('ARAT - Data Entry'!BF127),"",'ARAT - Data Entry'!BF127)</f>
        <v/>
      </c>
      <c r="CV129" s="290" t="str">
        <f>IF(ISBLANK('ARAT - Data Entry'!BG127),"",'ARAT - Data Entry'!BG127)</f>
        <v/>
      </c>
      <c r="CW129" s="290" t="str">
        <f>IF(ISBLANK('ARAT - Data Entry'!BI127),"",'ARAT - Data Entry'!BI127)</f>
        <v/>
      </c>
      <c r="CX129" s="290" t="str">
        <f>IF(ISBLANK('ARAT - Data Entry'!BJ127),"",'ARAT - Data Entry'!BJ127)</f>
        <v/>
      </c>
      <c r="CY129" s="290" t="str">
        <f>IF(ISBLANK('ARAT - Data Entry'!BL127),"",'ARAT - Data Entry'!BL127)</f>
        <v/>
      </c>
      <c r="CZ129" s="290" t="str">
        <f>IF(ISBLANK('ARAT - Data Entry'!BM127),"",'ARAT - Data Entry'!BM127)</f>
        <v/>
      </c>
      <c r="DA129" s="290" t="str">
        <f>IF(ISBLANK('ARAT - Data Entry'!BO127),"",'ARAT - Data Entry'!BO127)</f>
        <v/>
      </c>
      <c r="DB129" s="290" t="str">
        <f>IF(ISBLANK('ARAT - Data Entry'!BP127),"",'ARAT - Data Entry'!BP127)</f>
        <v/>
      </c>
      <c r="DC129" s="290" t="str">
        <f>IF(ISBLANK('ARAT - Data Entry'!BR127),"",'ARAT - Data Entry'!BR127)</f>
        <v/>
      </c>
      <c r="DD129" s="290" t="str">
        <f>IF(ISBLANK('ARAT - Data Entry'!BS127),"",'ARAT - Data Entry'!BS127)</f>
        <v/>
      </c>
      <c r="DE129" s="290" t="str">
        <f>IF(ISBLANK('ARAT - Data Entry'!BU127),"",'ARAT - Data Entry'!BU127)</f>
        <v/>
      </c>
      <c r="DF129" s="290" t="str">
        <f>IF(ISBLANK('ARAT - Data Entry'!BV127),"",'ARAT - Data Entry'!BV127)</f>
        <v/>
      </c>
      <c r="DG129" s="290" t="str">
        <f>IF(ISBLANK('ARAT - Data Entry'!CZ127),"",'ARAT - Data Entry'!CZ127)</f>
        <v/>
      </c>
    </row>
    <row r="130" spans="1:111" x14ac:dyDescent="0.25">
      <c r="A130" s="312" t="str">
        <f>IF(ISBLANK('ARAT - Data Entry'!A128),"",'ARAT - Data Entry'!A128)</f>
        <v/>
      </c>
      <c r="B130" s="312" t="str">
        <f>IF(ISBLANK('ARAT - Data Entry'!C128),"",'ARAT - Data Entry'!C128)</f>
        <v/>
      </c>
      <c r="C130" s="312" t="str">
        <f>IF(ISBLANK('ARAT - Data Entry'!D128),"",'ARAT - Data Entry'!D128)</f>
        <v/>
      </c>
      <c r="D130" s="312" t="str">
        <f>IF(ISBLANK('ARAT - Data Entry'!E128),"",'ARAT - Data Entry'!E128)</f>
        <v/>
      </c>
      <c r="E130" s="312" t="str">
        <f>IF(ISBLANK('ARAT - Data Entry'!F128),"",'ARAT - Data Entry'!F128)</f>
        <v/>
      </c>
      <c r="F130" s="312" t="str">
        <f>IF(ISBLANK('ARAT - Data Entry'!G128),"",'ARAT - Data Entry'!G128)</f>
        <v/>
      </c>
      <c r="G130" s="312" t="str">
        <f>IF(ISBLANK('ARAT - Data Entry'!H128),"",'ARAT - Data Entry'!H128)</f>
        <v/>
      </c>
      <c r="H130" s="312" t="str">
        <f>IF(ISBLANK('ARAT - Data Entry'!I128),"",'ARAT - Data Entry'!I128)</f>
        <v/>
      </c>
      <c r="I130" s="312" t="str">
        <f>IF(ISBLANK('ARAT - Data Entry'!J128),"",'ARAT - Data Entry'!J128)</f>
        <v/>
      </c>
      <c r="J130" s="357" t="str">
        <f>IF(ISBLANK('ARAT - Data Entry'!K128),"",'ARAT - Data Entry'!K128)</f>
        <v/>
      </c>
      <c r="K130" s="312" t="str">
        <f>IF(ISBLANK('ARAT - Data Entry'!L128),"",'ARAT - Data Entry'!L128)</f>
        <v/>
      </c>
      <c r="L130" s="312" t="str">
        <f>IF(ISBLANK('ARAT - Data Entry'!M128),"",'ARAT - Data Entry'!M128)</f>
        <v/>
      </c>
      <c r="M130" s="312" t="str">
        <f>IF(ISBLANK('ARAT - Data Entry'!N128),"",'ARAT - Data Entry'!N128)</f>
        <v/>
      </c>
      <c r="N130" s="312" t="str">
        <f>IF(ISBLANK('ARAT - Data Entry'!R128),"",'ARAT - Data Entry'!R128)</f>
        <v/>
      </c>
      <c r="O130" s="312" t="str">
        <f>IF(ISBLANK('ARAT - Data Entry'!T128),"",'ARAT - Data Entry'!T128)</f>
        <v/>
      </c>
      <c r="P130" s="298"/>
      <c r="Q130" s="4" t="str">
        <f t="shared" si="26"/>
        <v>No Improved Water Point/System</v>
      </c>
      <c r="R130" s="4" t="str">
        <f t="shared" si="27"/>
        <v>No Improved Water Point/System</v>
      </c>
      <c r="S130" s="5" t="str">
        <f t="shared" si="28"/>
        <v>No Improved Water Point/System</v>
      </c>
      <c r="T130" s="4" t="str">
        <f t="shared" si="29"/>
        <v>New Construction Needed</v>
      </c>
      <c r="U130" s="15">
        <f t="shared" si="30"/>
        <v>0</v>
      </c>
      <c r="V130" s="284"/>
      <c r="W130" s="291" t="str">
        <f t="shared" si="34"/>
        <v>New Construction Needed</v>
      </c>
      <c r="X130" s="292" t="str">
        <f t="shared" si="31"/>
        <v xml:space="preserve"> </v>
      </c>
      <c r="Y130" s="292" t="str">
        <f t="shared" si="32"/>
        <v>Plan For Investment and Construction</v>
      </c>
      <c r="Z130" s="285"/>
      <c r="AA130" s="290" t="str">
        <f t="shared" si="35"/>
        <v xml:space="preserve"> </v>
      </c>
      <c r="AB130" s="290" t="str">
        <f t="shared" si="36"/>
        <v xml:space="preserve"> </v>
      </c>
      <c r="AC130" s="290" t="str">
        <f t="shared" si="37"/>
        <v xml:space="preserve"> </v>
      </c>
      <c r="AD130" s="290" t="str">
        <f t="shared" si="38"/>
        <v xml:space="preserve"> </v>
      </c>
      <c r="AE130" s="290" t="str">
        <f t="shared" si="39"/>
        <v xml:space="preserve"> </v>
      </c>
      <c r="AF130" s="290" t="str">
        <f>IF(CG130=1,'ARAT - Reference Sheet'!C134-(A130-CH130)," ")</f>
        <v xml:space="preserve"> </v>
      </c>
      <c r="AG130" s="290" t="str">
        <f>IF(CI130=1,'ARAT - Reference Sheet'!$C$12-(A130-CJ130)," ")</f>
        <v xml:space="preserve"> </v>
      </c>
      <c r="AH130" s="290" t="str">
        <f>IF(CK130=1,'ARAT - Reference Sheet'!$C$13-(A130-CL130)," ")</f>
        <v xml:space="preserve"> </v>
      </c>
      <c r="AI130" s="290" t="str">
        <f>IF(CM130=1,'ARAT - Reference Sheet'!$C$14-(A130-CN130)," ")</f>
        <v xml:space="preserve"> </v>
      </c>
      <c r="AJ130" s="290" t="str">
        <f>IF(CO130=1,'ARAT - Reference Sheet'!$C$15-(A130-CP130)," ")</f>
        <v xml:space="preserve"> </v>
      </c>
      <c r="AK130" s="290" t="str">
        <f>IF(CQ130=1,'ARAT - Reference Sheet'!$C$16-(A130-CR130)," ")</f>
        <v xml:space="preserve"> </v>
      </c>
      <c r="AL130" s="290" t="str">
        <f>IF(CS130=1,'ARAT - Reference Sheet'!$C$17-(A130-CT130)," ")</f>
        <v xml:space="preserve"> </v>
      </c>
      <c r="AM130" s="290" t="str">
        <f>IF(CU130=1,'ARAT - Reference Sheet'!$C$18-(A130-CV130)," ")</f>
        <v xml:space="preserve"> </v>
      </c>
      <c r="AN130" s="290" t="str">
        <f>IF(CW130=1,'ARAT - Reference Sheet'!$C$19-(A130-CX130)," ")</f>
        <v xml:space="preserve"> </v>
      </c>
      <c r="AO130" s="290" t="str">
        <f>IF(CY130=1,'ARAT - Reference Sheet'!$C$20-(A130-CZ130)," ")</f>
        <v xml:space="preserve"> </v>
      </c>
      <c r="AP130" s="290" t="str">
        <f>IF(DA130=1,'ARAT - Reference Sheet'!$C$21-(A130-DB130)," ")</f>
        <v xml:space="preserve"> </v>
      </c>
      <c r="AQ130" s="290" t="str">
        <f>IF(DC130=1,'ARAT - Reference Sheet'!$C$22-(A130-DD130)," ")</f>
        <v xml:space="preserve"> </v>
      </c>
      <c r="AR130" s="290" t="str">
        <f>IF(DE130=1,'ARAT - Reference Sheet'!$C$23-(A130-DF130)," ")</f>
        <v xml:space="preserve"> </v>
      </c>
      <c r="AS130" s="288"/>
      <c r="AT130" s="313" t="str">
        <f>IF(ISBLANK('ARAT - Data Entry'!X128),"",'ARAT - Data Entry'!X128)</f>
        <v/>
      </c>
      <c r="AU130" s="313" t="str">
        <f>IF(ISBLANK('ARAT - Data Entry'!AA128),"",'ARAT - Data Entry'!AA128)</f>
        <v/>
      </c>
      <c r="AV130" s="313" t="str">
        <f>IF(ISBLANK('ARAT - Data Entry'!AD128),"",'ARAT - Data Entry'!AD128)</f>
        <v/>
      </c>
      <c r="AW130" s="313" t="str">
        <f>IF(ISBLANK('ARAT - Data Entry'!AG128),"",'ARAT - Data Entry'!AG128)</f>
        <v/>
      </c>
      <c r="AX130" s="313" t="str">
        <f>IF(ISBLANK('ARAT - Data Entry'!AJ128),"",'ARAT - Data Entry'!AJ128)</f>
        <v/>
      </c>
      <c r="AY130" s="313" t="str">
        <f>IF(ISBLANK('ARAT - Data Entry'!AM128),"",'ARAT - Data Entry'!AM128)</f>
        <v/>
      </c>
      <c r="AZ130" s="313" t="str">
        <f>IF(ISBLANK('ARAT - Data Entry'!AP128),"",'ARAT - Data Entry'!AP128)</f>
        <v/>
      </c>
      <c r="BA130" s="313" t="str">
        <f>IF(ISBLANK('ARAT - Data Entry'!AS128),"",'ARAT - Data Entry'!AS128)</f>
        <v/>
      </c>
      <c r="BB130" s="313" t="str">
        <f>IF(ISBLANK('ARAT - Data Entry'!AV128),"",'ARAT - Data Entry'!AV128)</f>
        <v/>
      </c>
      <c r="BC130" s="313" t="str">
        <f>IF(ISBLANK('ARAT - Data Entry'!AY128),"",'ARAT - Data Entry'!AY128)</f>
        <v/>
      </c>
      <c r="BD130" s="313" t="str">
        <f>IF(ISBLANK('ARAT - Data Entry'!BB128),"",'ARAT - Data Entry'!BB128)</f>
        <v/>
      </c>
      <c r="BE130" s="313" t="str">
        <f>IF(ISBLANK('ARAT - Data Entry'!BE128),"",'ARAT - Data Entry'!BE128)</f>
        <v/>
      </c>
      <c r="BF130" s="313" t="str">
        <f>IF(ISBLANK('ARAT - Data Entry'!BF128),"",'ARAT - Data Entry'!BF128)</f>
        <v/>
      </c>
      <c r="BG130" s="313" t="str">
        <f>IF(ISBLANK('ARAT - Data Entry'!BK128),"",'ARAT - Data Entry'!BK128)</f>
        <v/>
      </c>
      <c r="BH130" s="313" t="str">
        <f>IF(ISBLANK('ARAT - Data Entry'!BL128),"",'ARAT - Data Entry'!BL128)</f>
        <v/>
      </c>
      <c r="BI130" s="313" t="str">
        <f>IF(ISBLANK('ARAT - Data Entry'!BQ128),"",'ARAT - Data Entry'!BQ128)</f>
        <v/>
      </c>
      <c r="BJ130" s="313" t="str">
        <f>IF(ISBLANK('ARAT - Data Entry'!BR128),"",'ARAT - Data Entry'!BR128)</f>
        <v/>
      </c>
      <c r="BK130" s="313" t="str">
        <f>IF(ISBLANK('ARAT - Data Entry'!BW128),"",'ARAT - Data Entry'!BW128)</f>
        <v/>
      </c>
      <c r="BL130" s="313" t="str">
        <f>IF(ISBLANK('ARAT - Data Entry'!DB128),"",'ARAT - Data Entry'!DB128)</f>
        <v/>
      </c>
      <c r="BM130" s="296"/>
      <c r="BN130" s="290">
        <f>'ARAT - Data Entry'!P128</f>
        <v>0</v>
      </c>
      <c r="BO130" s="290">
        <f>'ARAT - Data Entry'!Q128</f>
        <v>0</v>
      </c>
      <c r="BP130" s="290">
        <f>'ARAT - Data Entry'!S128</f>
        <v>0</v>
      </c>
      <c r="BQ130" s="290">
        <f>'ARAT - Data Entry'!CG128</f>
        <v>0</v>
      </c>
      <c r="BR130" s="290">
        <f>'ARAT - Data Entry'!CU128</f>
        <v>0</v>
      </c>
      <c r="BS130" s="290">
        <f>'ARAT - Data Entry'!CY128</f>
        <v>0</v>
      </c>
      <c r="BT130" s="290">
        <f>'ARAT - Data Entry'!DA128</f>
        <v>0</v>
      </c>
      <c r="BU130" s="290">
        <f t="shared" si="33"/>
        <v>0</v>
      </c>
      <c r="BV130" s="288"/>
      <c r="BW130" s="290" t="str">
        <f>IF(ISBLANK('ARAT - Data Entry'!V128),"",'ARAT - Data Entry'!V128)</f>
        <v/>
      </c>
      <c r="BX130" s="290" t="str">
        <f>IF(ISBLANK('ARAT - Data Entry'!W128),"",'ARAT - Data Entry'!W128)</f>
        <v/>
      </c>
      <c r="BY130" s="290" t="str">
        <f>IF(ISBLANK('ARAT - Data Entry'!Y128),"",'ARAT - Data Entry'!Y128)</f>
        <v/>
      </c>
      <c r="BZ130" s="290" t="str">
        <f>IF(ISBLANK('ARAT - Data Entry'!Z128),"",'ARAT - Data Entry'!Z128)</f>
        <v/>
      </c>
      <c r="CA130" s="290" t="str">
        <f>IF(ISBLANK('ARAT - Data Entry'!AB128),"",'ARAT - Data Entry'!AB128)</f>
        <v/>
      </c>
      <c r="CB130" s="290" t="str">
        <f>IF(ISBLANK('ARAT - Data Entry'!AC128),"",'ARAT - Data Entry'!AC128)</f>
        <v/>
      </c>
      <c r="CC130" s="290" t="str">
        <f>IF(ISBLANK('ARAT - Data Entry'!AE128),"",'ARAT - Data Entry'!AE128)</f>
        <v/>
      </c>
      <c r="CD130" s="290" t="str">
        <f>IF(ISBLANK('ARAT - Data Entry'!AF128),"",'ARAT - Data Entry'!AF128)</f>
        <v/>
      </c>
      <c r="CE130" s="290" t="str">
        <f>IF(ISBLANK('ARAT - Data Entry'!AH128),"",'ARAT - Data Entry'!AH128)</f>
        <v/>
      </c>
      <c r="CF130" s="290" t="str">
        <f>IF(ISBLANK('ARAT - Data Entry'!AI128),"",'ARAT - Data Entry'!AI128)</f>
        <v/>
      </c>
      <c r="CG130" s="290" t="str">
        <f>IF(ISBLANK('ARAT - Data Entry'!AK128),"",'ARAT - Data Entry'!AK128)</f>
        <v/>
      </c>
      <c r="CH130" s="290" t="str">
        <f>IF(ISBLANK('ARAT - Data Entry'!AL128),"",'ARAT - Data Entry'!AL128)</f>
        <v/>
      </c>
      <c r="CI130" s="290" t="str">
        <f>IF(ISBLANK('ARAT - Data Entry'!AN128),"",'ARAT - Data Entry'!AN128)</f>
        <v/>
      </c>
      <c r="CJ130" s="290" t="str">
        <f>IF(ISBLANK('ARAT - Data Entry'!AO128),"",'ARAT - Data Entry'!AO128)</f>
        <v/>
      </c>
      <c r="CK130" s="290" t="str">
        <f>IF(ISBLANK('ARAT - Data Entry'!AQ128),"",'ARAT - Data Entry'!AQ128)</f>
        <v/>
      </c>
      <c r="CL130" s="290" t="str">
        <f>IF(ISBLANK('ARAT - Data Entry'!AR128),"",'ARAT - Data Entry'!AR128)</f>
        <v/>
      </c>
      <c r="CM130" s="290" t="str">
        <f>IF(ISBLANK('ARAT - Data Entry'!AT128),"",'ARAT - Data Entry'!AT128)</f>
        <v/>
      </c>
      <c r="CN130" s="290" t="str">
        <f>IF(ISBLANK('ARAT - Data Entry'!AU128),"",'ARAT - Data Entry'!AU128)</f>
        <v/>
      </c>
      <c r="CO130" s="290" t="str">
        <f>IF(ISBLANK('ARAT - Data Entry'!AW128),"",'ARAT - Data Entry'!AW128)</f>
        <v/>
      </c>
      <c r="CP130" s="290" t="str">
        <f>IF(ISBLANK('ARAT - Data Entry'!AX128),"",'ARAT - Data Entry'!AX128)</f>
        <v/>
      </c>
      <c r="CQ130" s="290" t="str">
        <f>IF(ISBLANK('ARAT - Data Entry'!AZ128),"",'ARAT - Data Entry'!AZ128)</f>
        <v/>
      </c>
      <c r="CR130" s="290" t="str">
        <f>IF(ISBLANK('ARAT - Data Entry'!BA128),"",'ARAT - Data Entry'!BA128)</f>
        <v/>
      </c>
      <c r="CS130" s="290" t="str">
        <f>IF(ISBLANK('ARAT - Data Entry'!BC128),"",'ARAT - Data Entry'!BC128)</f>
        <v/>
      </c>
      <c r="CT130" s="290" t="str">
        <f>IF(ISBLANK('ARAT - Data Entry'!BD128),"",'ARAT - Data Entry'!BD128)</f>
        <v/>
      </c>
      <c r="CU130" s="290" t="str">
        <f>IF(ISBLANK('ARAT - Data Entry'!BF128),"",'ARAT - Data Entry'!BF128)</f>
        <v/>
      </c>
      <c r="CV130" s="290" t="str">
        <f>IF(ISBLANK('ARAT - Data Entry'!BG128),"",'ARAT - Data Entry'!BG128)</f>
        <v/>
      </c>
      <c r="CW130" s="290" t="str">
        <f>IF(ISBLANK('ARAT - Data Entry'!BI128),"",'ARAT - Data Entry'!BI128)</f>
        <v/>
      </c>
      <c r="CX130" s="290" t="str">
        <f>IF(ISBLANK('ARAT - Data Entry'!BJ128),"",'ARAT - Data Entry'!BJ128)</f>
        <v/>
      </c>
      <c r="CY130" s="290" t="str">
        <f>IF(ISBLANK('ARAT - Data Entry'!BL128),"",'ARAT - Data Entry'!BL128)</f>
        <v/>
      </c>
      <c r="CZ130" s="290" t="str">
        <f>IF(ISBLANK('ARAT - Data Entry'!BM128),"",'ARAT - Data Entry'!BM128)</f>
        <v/>
      </c>
      <c r="DA130" s="290" t="str">
        <f>IF(ISBLANK('ARAT - Data Entry'!BO128),"",'ARAT - Data Entry'!BO128)</f>
        <v/>
      </c>
      <c r="DB130" s="290" t="str">
        <f>IF(ISBLANK('ARAT - Data Entry'!BP128),"",'ARAT - Data Entry'!BP128)</f>
        <v/>
      </c>
      <c r="DC130" s="290" t="str">
        <f>IF(ISBLANK('ARAT - Data Entry'!BR128),"",'ARAT - Data Entry'!BR128)</f>
        <v/>
      </c>
      <c r="DD130" s="290" t="str">
        <f>IF(ISBLANK('ARAT - Data Entry'!BS128),"",'ARAT - Data Entry'!BS128)</f>
        <v/>
      </c>
      <c r="DE130" s="290" t="str">
        <f>IF(ISBLANK('ARAT - Data Entry'!BU128),"",'ARAT - Data Entry'!BU128)</f>
        <v/>
      </c>
      <c r="DF130" s="290" t="str">
        <f>IF(ISBLANK('ARAT - Data Entry'!BV128),"",'ARAT - Data Entry'!BV128)</f>
        <v/>
      </c>
      <c r="DG130" s="290" t="str">
        <f>IF(ISBLANK('ARAT - Data Entry'!CZ128),"",'ARAT - Data Entry'!CZ128)</f>
        <v/>
      </c>
    </row>
    <row r="131" spans="1:111" x14ac:dyDescent="0.25">
      <c r="A131" s="312" t="str">
        <f>IF(ISBLANK('ARAT - Data Entry'!A129),"",'ARAT - Data Entry'!A129)</f>
        <v/>
      </c>
      <c r="B131" s="312" t="str">
        <f>IF(ISBLANK('ARAT - Data Entry'!C129),"",'ARAT - Data Entry'!C129)</f>
        <v/>
      </c>
      <c r="C131" s="312" t="str">
        <f>IF(ISBLANK('ARAT - Data Entry'!D129),"",'ARAT - Data Entry'!D129)</f>
        <v/>
      </c>
      <c r="D131" s="312" t="str">
        <f>IF(ISBLANK('ARAT - Data Entry'!E129),"",'ARAT - Data Entry'!E129)</f>
        <v/>
      </c>
      <c r="E131" s="312" t="str">
        <f>IF(ISBLANK('ARAT - Data Entry'!F129),"",'ARAT - Data Entry'!F129)</f>
        <v/>
      </c>
      <c r="F131" s="312" t="str">
        <f>IF(ISBLANK('ARAT - Data Entry'!G129),"",'ARAT - Data Entry'!G129)</f>
        <v/>
      </c>
      <c r="G131" s="312" t="str">
        <f>IF(ISBLANK('ARAT - Data Entry'!H129),"",'ARAT - Data Entry'!H129)</f>
        <v/>
      </c>
      <c r="H131" s="312" t="str">
        <f>IF(ISBLANK('ARAT - Data Entry'!I129),"",'ARAT - Data Entry'!I129)</f>
        <v/>
      </c>
      <c r="I131" s="312" t="str">
        <f>IF(ISBLANK('ARAT - Data Entry'!J129),"",'ARAT - Data Entry'!J129)</f>
        <v/>
      </c>
      <c r="J131" s="357" t="str">
        <f>IF(ISBLANK('ARAT - Data Entry'!K129),"",'ARAT - Data Entry'!K129)</f>
        <v/>
      </c>
      <c r="K131" s="312" t="str">
        <f>IF(ISBLANK('ARAT - Data Entry'!L129),"",'ARAT - Data Entry'!L129)</f>
        <v/>
      </c>
      <c r="L131" s="312" t="str">
        <f>IF(ISBLANK('ARAT - Data Entry'!M129),"",'ARAT - Data Entry'!M129)</f>
        <v/>
      </c>
      <c r="M131" s="312" t="str">
        <f>IF(ISBLANK('ARAT - Data Entry'!N129),"",'ARAT - Data Entry'!N129)</f>
        <v/>
      </c>
      <c r="N131" s="312" t="str">
        <f>IF(ISBLANK('ARAT - Data Entry'!R129),"",'ARAT - Data Entry'!R129)</f>
        <v/>
      </c>
      <c r="O131" s="312" t="str">
        <f>IF(ISBLANK('ARAT - Data Entry'!T129),"",'ARAT - Data Entry'!T129)</f>
        <v/>
      </c>
      <c r="P131" s="298"/>
      <c r="Q131" s="4" t="str">
        <f t="shared" si="26"/>
        <v>No Improved Water Point/System</v>
      </c>
      <c r="R131" s="4" t="str">
        <f t="shared" si="27"/>
        <v>No Improved Water Point/System</v>
      </c>
      <c r="S131" s="5" t="str">
        <f t="shared" si="28"/>
        <v>No Improved Water Point/System</v>
      </c>
      <c r="T131" s="4" t="str">
        <f t="shared" si="29"/>
        <v>New Construction Needed</v>
      </c>
      <c r="U131" s="15">
        <f t="shared" si="30"/>
        <v>0</v>
      </c>
      <c r="V131" s="284"/>
      <c r="W131" s="291" t="str">
        <f t="shared" si="34"/>
        <v>New Construction Needed</v>
      </c>
      <c r="X131" s="292" t="str">
        <f t="shared" si="31"/>
        <v xml:space="preserve"> </v>
      </c>
      <c r="Y131" s="292" t="str">
        <f t="shared" si="32"/>
        <v>Plan For Investment and Construction</v>
      </c>
      <c r="Z131" s="285"/>
      <c r="AA131" s="290" t="str">
        <f t="shared" si="35"/>
        <v xml:space="preserve"> </v>
      </c>
      <c r="AB131" s="290" t="str">
        <f t="shared" si="36"/>
        <v xml:space="preserve"> </v>
      </c>
      <c r="AC131" s="290" t="str">
        <f t="shared" si="37"/>
        <v xml:space="preserve"> </v>
      </c>
      <c r="AD131" s="290" t="str">
        <f t="shared" si="38"/>
        <v xml:space="preserve"> </v>
      </c>
      <c r="AE131" s="290" t="str">
        <f t="shared" si="39"/>
        <v xml:space="preserve"> </v>
      </c>
      <c r="AF131" s="290" t="str">
        <f>IF(CG131=1,'ARAT - Reference Sheet'!C135-(A131-CH131)," ")</f>
        <v xml:space="preserve"> </v>
      </c>
      <c r="AG131" s="290" t="str">
        <f>IF(CI131=1,'ARAT - Reference Sheet'!$C$12-(A131-CJ131)," ")</f>
        <v xml:space="preserve"> </v>
      </c>
      <c r="AH131" s="290" t="str">
        <f>IF(CK131=1,'ARAT - Reference Sheet'!$C$13-(A131-CL131)," ")</f>
        <v xml:space="preserve"> </v>
      </c>
      <c r="AI131" s="290" t="str">
        <f>IF(CM131=1,'ARAT - Reference Sheet'!$C$14-(A131-CN131)," ")</f>
        <v xml:space="preserve"> </v>
      </c>
      <c r="AJ131" s="290" t="str">
        <f>IF(CO131=1,'ARAT - Reference Sheet'!$C$15-(A131-CP131)," ")</f>
        <v xml:space="preserve"> </v>
      </c>
      <c r="AK131" s="290" t="str">
        <f>IF(CQ131=1,'ARAT - Reference Sheet'!$C$16-(A131-CR131)," ")</f>
        <v xml:space="preserve"> </v>
      </c>
      <c r="AL131" s="290" t="str">
        <f>IF(CS131=1,'ARAT - Reference Sheet'!$C$17-(A131-CT131)," ")</f>
        <v xml:space="preserve"> </v>
      </c>
      <c r="AM131" s="290" t="str">
        <f>IF(CU131=1,'ARAT - Reference Sheet'!$C$18-(A131-CV131)," ")</f>
        <v xml:space="preserve"> </v>
      </c>
      <c r="AN131" s="290" t="str">
        <f>IF(CW131=1,'ARAT - Reference Sheet'!$C$19-(A131-CX131)," ")</f>
        <v xml:space="preserve"> </v>
      </c>
      <c r="AO131" s="290" t="str">
        <f>IF(CY131=1,'ARAT - Reference Sheet'!$C$20-(A131-CZ131)," ")</f>
        <v xml:space="preserve"> </v>
      </c>
      <c r="AP131" s="290" t="str">
        <f>IF(DA131=1,'ARAT - Reference Sheet'!$C$21-(A131-DB131)," ")</f>
        <v xml:space="preserve"> </v>
      </c>
      <c r="AQ131" s="290" t="str">
        <f>IF(DC131=1,'ARAT - Reference Sheet'!$C$22-(A131-DD131)," ")</f>
        <v xml:space="preserve"> </v>
      </c>
      <c r="AR131" s="290" t="str">
        <f>IF(DE131=1,'ARAT - Reference Sheet'!$C$23-(A131-DF131)," ")</f>
        <v xml:space="preserve"> </v>
      </c>
      <c r="AS131" s="288"/>
      <c r="AT131" s="313" t="str">
        <f>IF(ISBLANK('ARAT - Data Entry'!X129),"",'ARAT - Data Entry'!X129)</f>
        <v/>
      </c>
      <c r="AU131" s="313" t="str">
        <f>IF(ISBLANK('ARAT - Data Entry'!AA129),"",'ARAT - Data Entry'!AA129)</f>
        <v/>
      </c>
      <c r="AV131" s="313" t="str">
        <f>IF(ISBLANK('ARAT - Data Entry'!AD129),"",'ARAT - Data Entry'!AD129)</f>
        <v/>
      </c>
      <c r="AW131" s="313" t="str">
        <f>IF(ISBLANK('ARAT - Data Entry'!AG129),"",'ARAT - Data Entry'!AG129)</f>
        <v/>
      </c>
      <c r="AX131" s="313" t="str">
        <f>IF(ISBLANK('ARAT - Data Entry'!AJ129),"",'ARAT - Data Entry'!AJ129)</f>
        <v/>
      </c>
      <c r="AY131" s="313" t="str">
        <f>IF(ISBLANK('ARAT - Data Entry'!AM129),"",'ARAT - Data Entry'!AM129)</f>
        <v/>
      </c>
      <c r="AZ131" s="313" t="str">
        <f>IF(ISBLANK('ARAT - Data Entry'!AP129),"",'ARAT - Data Entry'!AP129)</f>
        <v/>
      </c>
      <c r="BA131" s="313" t="str">
        <f>IF(ISBLANK('ARAT - Data Entry'!AS129),"",'ARAT - Data Entry'!AS129)</f>
        <v/>
      </c>
      <c r="BB131" s="313" t="str">
        <f>IF(ISBLANK('ARAT - Data Entry'!AV129),"",'ARAT - Data Entry'!AV129)</f>
        <v/>
      </c>
      <c r="BC131" s="313" t="str">
        <f>IF(ISBLANK('ARAT - Data Entry'!AY129),"",'ARAT - Data Entry'!AY129)</f>
        <v/>
      </c>
      <c r="BD131" s="313" t="str">
        <f>IF(ISBLANK('ARAT - Data Entry'!BB129),"",'ARAT - Data Entry'!BB129)</f>
        <v/>
      </c>
      <c r="BE131" s="313" t="str">
        <f>IF(ISBLANK('ARAT - Data Entry'!BE129),"",'ARAT - Data Entry'!BE129)</f>
        <v/>
      </c>
      <c r="BF131" s="313" t="str">
        <f>IF(ISBLANK('ARAT - Data Entry'!BF129),"",'ARAT - Data Entry'!BF129)</f>
        <v/>
      </c>
      <c r="BG131" s="313" t="str">
        <f>IF(ISBLANK('ARAT - Data Entry'!BK129),"",'ARAT - Data Entry'!BK129)</f>
        <v/>
      </c>
      <c r="BH131" s="313" t="str">
        <f>IF(ISBLANK('ARAT - Data Entry'!BL129),"",'ARAT - Data Entry'!BL129)</f>
        <v/>
      </c>
      <c r="BI131" s="313" t="str">
        <f>IF(ISBLANK('ARAT - Data Entry'!BQ129),"",'ARAT - Data Entry'!BQ129)</f>
        <v/>
      </c>
      <c r="BJ131" s="313" t="str">
        <f>IF(ISBLANK('ARAT - Data Entry'!BR129),"",'ARAT - Data Entry'!BR129)</f>
        <v/>
      </c>
      <c r="BK131" s="313" t="str">
        <f>IF(ISBLANK('ARAT - Data Entry'!BW129),"",'ARAT - Data Entry'!BW129)</f>
        <v/>
      </c>
      <c r="BL131" s="313" t="str">
        <f>IF(ISBLANK('ARAT - Data Entry'!DB129),"",'ARAT - Data Entry'!DB129)</f>
        <v/>
      </c>
      <c r="BM131" s="296"/>
      <c r="BN131" s="290">
        <f>'ARAT - Data Entry'!P129</f>
        <v>0</v>
      </c>
      <c r="BO131" s="290">
        <f>'ARAT - Data Entry'!Q129</f>
        <v>0</v>
      </c>
      <c r="BP131" s="290">
        <f>'ARAT - Data Entry'!S129</f>
        <v>0</v>
      </c>
      <c r="BQ131" s="290">
        <f>'ARAT - Data Entry'!CG129</f>
        <v>0</v>
      </c>
      <c r="BR131" s="290">
        <f>'ARAT - Data Entry'!CU129</f>
        <v>0</v>
      </c>
      <c r="BS131" s="290">
        <f>'ARAT - Data Entry'!CY129</f>
        <v>0</v>
      </c>
      <c r="BT131" s="290">
        <f>'ARAT - Data Entry'!DA129</f>
        <v>0</v>
      </c>
      <c r="BU131" s="290">
        <f t="shared" si="33"/>
        <v>0</v>
      </c>
      <c r="BV131" s="288"/>
      <c r="BW131" s="290" t="str">
        <f>IF(ISBLANK('ARAT - Data Entry'!V129),"",'ARAT - Data Entry'!V129)</f>
        <v/>
      </c>
      <c r="BX131" s="290" t="str">
        <f>IF(ISBLANK('ARAT - Data Entry'!W129),"",'ARAT - Data Entry'!W129)</f>
        <v/>
      </c>
      <c r="BY131" s="290" t="str">
        <f>IF(ISBLANK('ARAT - Data Entry'!Y129),"",'ARAT - Data Entry'!Y129)</f>
        <v/>
      </c>
      <c r="BZ131" s="290" t="str">
        <f>IF(ISBLANK('ARAT - Data Entry'!Z129),"",'ARAT - Data Entry'!Z129)</f>
        <v/>
      </c>
      <c r="CA131" s="290" t="str">
        <f>IF(ISBLANK('ARAT - Data Entry'!AB129),"",'ARAT - Data Entry'!AB129)</f>
        <v/>
      </c>
      <c r="CB131" s="290" t="str">
        <f>IF(ISBLANK('ARAT - Data Entry'!AC129),"",'ARAT - Data Entry'!AC129)</f>
        <v/>
      </c>
      <c r="CC131" s="290" t="str">
        <f>IF(ISBLANK('ARAT - Data Entry'!AE129),"",'ARAT - Data Entry'!AE129)</f>
        <v/>
      </c>
      <c r="CD131" s="290" t="str">
        <f>IF(ISBLANK('ARAT - Data Entry'!AF129),"",'ARAT - Data Entry'!AF129)</f>
        <v/>
      </c>
      <c r="CE131" s="290" t="str">
        <f>IF(ISBLANK('ARAT - Data Entry'!AH129),"",'ARAT - Data Entry'!AH129)</f>
        <v/>
      </c>
      <c r="CF131" s="290" t="str">
        <f>IF(ISBLANK('ARAT - Data Entry'!AI129),"",'ARAT - Data Entry'!AI129)</f>
        <v/>
      </c>
      <c r="CG131" s="290" t="str">
        <f>IF(ISBLANK('ARAT - Data Entry'!AK129),"",'ARAT - Data Entry'!AK129)</f>
        <v/>
      </c>
      <c r="CH131" s="290" t="str">
        <f>IF(ISBLANK('ARAT - Data Entry'!AL129),"",'ARAT - Data Entry'!AL129)</f>
        <v/>
      </c>
      <c r="CI131" s="290" t="str">
        <f>IF(ISBLANK('ARAT - Data Entry'!AN129),"",'ARAT - Data Entry'!AN129)</f>
        <v/>
      </c>
      <c r="CJ131" s="290" t="str">
        <f>IF(ISBLANK('ARAT - Data Entry'!AO129),"",'ARAT - Data Entry'!AO129)</f>
        <v/>
      </c>
      <c r="CK131" s="290" t="str">
        <f>IF(ISBLANK('ARAT - Data Entry'!AQ129),"",'ARAT - Data Entry'!AQ129)</f>
        <v/>
      </c>
      <c r="CL131" s="290" t="str">
        <f>IF(ISBLANK('ARAT - Data Entry'!AR129),"",'ARAT - Data Entry'!AR129)</f>
        <v/>
      </c>
      <c r="CM131" s="290" t="str">
        <f>IF(ISBLANK('ARAT - Data Entry'!AT129),"",'ARAT - Data Entry'!AT129)</f>
        <v/>
      </c>
      <c r="CN131" s="290" t="str">
        <f>IF(ISBLANK('ARAT - Data Entry'!AU129),"",'ARAT - Data Entry'!AU129)</f>
        <v/>
      </c>
      <c r="CO131" s="290" t="str">
        <f>IF(ISBLANK('ARAT - Data Entry'!AW129),"",'ARAT - Data Entry'!AW129)</f>
        <v/>
      </c>
      <c r="CP131" s="290" t="str">
        <f>IF(ISBLANK('ARAT - Data Entry'!AX129),"",'ARAT - Data Entry'!AX129)</f>
        <v/>
      </c>
      <c r="CQ131" s="290" t="str">
        <f>IF(ISBLANK('ARAT - Data Entry'!AZ129),"",'ARAT - Data Entry'!AZ129)</f>
        <v/>
      </c>
      <c r="CR131" s="290" t="str">
        <f>IF(ISBLANK('ARAT - Data Entry'!BA129),"",'ARAT - Data Entry'!BA129)</f>
        <v/>
      </c>
      <c r="CS131" s="290" t="str">
        <f>IF(ISBLANK('ARAT - Data Entry'!BC129),"",'ARAT - Data Entry'!BC129)</f>
        <v/>
      </c>
      <c r="CT131" s="290" t="str">
        <f>IF(ISBLANK('ARAT - Data Entry'!BD129),"",'ARAT - Data Entry'!BD129)</f>
        <v/>
      </c>
      <c r="CU131" s="290" t="str">
        <f>IF(ISBLANK('ARAT - Data Entry'!BF129),"",'ARAT - Data Entry'!BF129)</f>
        <v/>
      </c>
      <c r="CV131" s="290" t="str">
        <f>IF(ISBLANK('ARAT - Data Entry'!BG129),"",'ARAT - Data Entry'!BG129)</f>
        <v/>
      </c>
      <c r="CW131" s="290" t="str">
        <f>IF(ISBLANK('ARAT - Data Entry'!BI129),"",'ARAT - Data Entry'!BI129)</f>
        <v/>
      </c>
      <c r="CX131" s="290" t="str">
        <f>IF(ISBLANK('ARAT - Data Entry'!BJ129),"",'ARAT - Data Entry'!BJ129)</f>
        <v/>
      </c>
      <c r="CY131" s="290" t="str">
        <f>IF(ISBLANK('ARAT - Data Entry'!BL129),"",'ARAT - Data Entry'!BL129)</f>
        <v/>
      </c>
      <c r="CZ131" s="290" t="str">
        <f>IF(ISBLANK('ARAT - Data Entry'!BM129),"",'ARAT - Data Entry'!BM129)</f>
        <v/>
      </c>
      <c r="DA131" s="290" t="str">
        <f>IF(ISBLANK('ARAT - Data Entry'!BO129),"",'ARAT - Data Entry'!BO129)</f>
        <v/>
      </c>
      <c r="DB131" s="290" t="str">
        <f>IF(ISBLANK('ARAT - Data Entry'!BP129),"",'ARAT - Data Entry'!BP129)</f>
        <v/>
      </c>
      <c r="DC131" s="290" t="str">
        <f>IF(ISBLANK('ARAT - Data Entry'!BR129),"",'ARAT - Data Entry'!BR129)</f>
        <v/>
      </c>
      <c r="DD131" s="290" t="str">
        <f>IF(ISBLANK('ARAT - Data Entry'!BS129),"",'ARAT - Data Entry'!BS129)</f>
        <v/>
      </c>
      <c r="DE131" s="290" t="str">
        <f>IF(ISBLANK('ARAT - Data Entry'!BU129),"",'ARAT - Data Entry'!BU129)</f>
        <v/>
      </c>
      <c r="DF131" s="290" t="str">
        <f>IF(ISBLANK('ARAT - Data Entry'!BV129),"",'ARAT - Data Entry'!BV129)</f>
        <v/>
      </c>
      <c r="DG131" s="290" t="str">
        <f>IF(ISBLANK('ARAT - Data Entry'!CZ129),"",'ARAT - Data Entry'!CZ129)</f>
        <v/>
      </c>
    </row>
    <row r="132" spans="1:111" x14ac:dyDescent="0.25">
      <c r="A132" s="312" t="str">
        <f>IF(ISBLANK('ARAT - Data Entry'!A130),"",'ARAT - Data Entry'!A130)</f>
        <v/>
      </c>
      <c r="B132" s="312" t="str">
        <f>IF(ISBLANK('ARAT - Data Entry'!C130),"",'ARAT - Data Entry'!C130)</f>
        <v/>
      </c>
      <c r="C132" s="312" t="str">
        <f>IF(ISBLANK('ARAT - Data Entry'!D130),"",'ARAT - Data Entry'!D130)</f>
        <v/>
      </c>
      <c r="D132" s="312" t="str">
        <f>IF(ISBLANK('ARAT - Data Entry'!E130),"",'ARAT - Data Entry'!E130)</f>
        <v/>
      </c>
      <c r="E132" s="312" t="str">
        <f>IF(ISBLANK('ARAT - Data Entry'!F130),"",'ARAT - Data Entry'!F130)</f>
        <v/>
      </c>
      <c r="F132" s="312" t="str">
        <f>IF(ISBLANK('ARAT - Data Entry'!G130),"",'ARAT - Data Entry'!G130)</f>
        <v/>
      </c>
      <c r="G132" s="312" t="str">
        <f>IF(ISBLANK('ARAT - Data Entry'!H130),"",'ARAT - Data Entry'!H130)</f>
        <v/>
      </c>
      <c r="H132" s="312" t="str">
        <f>IF(ISBLANK('ARAT - Data Entry'!I130),"",'ARAT - Data Entry'!I130)</f>
        <v/>
      </c>
      <c r="I132" s="312" t="str">
        <f>IF(ISBLANK('ARAT - Data Entry'!J130),"",'ARAT - Data Entry'!J130)</f>
        <v/>
      </c>
      <c r="J132" s="357" t="str">
        <f>IF(ISBLANK('ARAT - Data Entry'!K130),"",'ARAT - Data Entry'!K130)</f>
        <v/>
      </c>
      <c r="K132" s="312" t="str">
        <f>IF(ISBLANK('ARAT - Data Entry'!L130),"",'ARAT - Data Entry'!L130)</f>
        <v/>
      </c>
      <c r="L132" s="312" t="str">
        <f>IF(ISBLANK('ARAT - Data Entry'!M130),"",'ARAT - Data Entry'!M130)</f>
        <v/>
      </c>
      <c r="M132" s="312" t="str">
        <f>IF(ISBLANK('ARAT - Data Entry'!N130),"",'ARAT - Data Entry'!N130)</f>
        <v/>
      </c>
      <c r="N132" s="312" t="str">
        <f>IF(ISBLANK('ARAT - Data Entry'!R130),"",'ARAT - Data Entry'!R130)</f>
        <v/>
      </c>
      <c r="O132" s="312" t="str">
        <f>IF(ISBLANK('ARAT - Data Entry'!T130),"",'ARAT - Data Entry'!T130)</f>
        <v/>
      </c>
      <c r="P132" s="298"/>
      <c r="Q132" s="4" t="str">
        <f t="shared" si="26"/>
        <v>No Improved Water Point/System</v>
      </c>
      <c r="R132" s="4" t="str">
        <f t="shared" si="27"/>
        <v>No Improved Water Point/System</v>
      </c>
      <c r="S132" s="5" t="str">
        <f t="shared" si="28"/>
        <v>No Improved Water Point/System</v>
      </c>
      <c r="T132" s="4" t="str">
        <f t="shared" si="29"/>
        <v>New Construction Needed</v>
      </c>
      <c r="U132" s="15">
        <f t="shared" si="30"/>
        <v>0</v>
      </c>
      <c r="V132" s="284"/>
      <c r="W132" s="291" t="str">
        <f t="shared" si="34"/>
        <v>New Construction Needed</v>
      </c>
      <c r="X132" s="292" t="str">
        <f t="shared" si="31"/>
        <v xml:space="preserve"> </v>
      </c>
      <c r="Y132" s="292" t="str">
        <f t="shared" si="32"/>
        <v>Plan For Investment and Construction</v>
      </c>
      <c r="Z132" s="285"/>
      <c r="AA132" s="290" t="str">
        <f t="shared" si="35"/>
        <v xml:space="preserve"> </v>
      </c>
      <c r="AB132" s="290" t="str">
        <f t="shared" si="36"/>
        <v xml:space="preserve"> </v>
      </c>
      <c r="AC132" s="290" t="str">
        <f t="shared" si="37"/>
        <v xml:space="preserve"> </v>
      </c>
      <c r="AD132" s="290" t="str">
        <f t="shared" si="38"/>
        <v xml:space="preserve"> </v>
      </c>
      <c r="AE132" s="290" t="str">
        <f t="shared" si="39"/>
        <v xml:space="preserve"> </v>
      </c>
      <c r="AF132" s="290" t="str">
        <f>IF(CG132=1,'ARAT - Reference Sheet'!C136-(A132-CH132)," ")</f>
        <v xml:space="preserve"> </v>
      </c>
      <c r="AG132" s="290" t="str">
        <f>IF(CI132=1,'ARAT - Reference Sheet'!$C$12-(A132-CJ132)," ")</f>
        <v xml:space="preserve"> </v>
      </c>
      <c r="AH132" s="290" t="str">
        <f>IF(CK132=1,'ARAT - Reference Sheet'!$C$13-(A132-CL132)," ")</f>
        <v xml:space="preserve"> </v>
      </c>
      <c r="AI132" s="290" t="str">
        <f>IF(CM132=1,'ARAT - Reference Sheet'!$C$14-(A132-CN132)," ")</f>
        <v xml:space="preserve"> </v>
      </c>
      <c r="AJ132" s="290" t="str">
        <f>IF(CO132=1,'ARAT - Reference Sheet'!$C$15-(A132-CP132)," ")</f>
        <v xml:space="preserve"> </v>
      </c>
      <c r="AK132" s="290" t="str">
        <f>IF(CQ132=1,'ARAT - Reference Sheet'!$C$16-(A132-CR132)," ")</f>
        <v xml:space="preserve"> </v>
      </c>
      <c r="AL132" s="290" t="str">
        <f>IF(CS132=1,'ARAT - Reference Sheet'!$C$17-(A132-CT132)," ")</f>
        <v xml:space="preserve"> </v>
      </c>
      <c r="AM132" s="290" t="str">
        <f>IF(CU132=1,'ARAT - Reference Sheet'!$C$18-(A132-CV132)," ")</f>
        <v xml:space="preserve"> </v>
      </c>
      <c r="AN132" s="290" t="str">
        <f>IF(CW132=1,'ARAT - Reference Sheet'!$C$19-(A132-CX132)," ")</f>
        <v xml:space="preserve"> </v>
      </c>
      <c r="AO132" s="290" t="str">
        <f>IF(CY132=1,'ARAT - Reference Sheet'!$C$20-(A132-CZ132)," ")</f>
        <v xml:space="preserve"> </v>
      </c>
      <c r="AP132" s="290" t="str">
        <f>IF(DA132=1,'ARAT - Reference Sheet'!$C$21-(A132-DB132)," ")</f>
        <v xml:space="preserve"> </v>
      </c>
      <c r="AQ132" s="290" t="str">
        <f>IF(DC132=1,'ARAT - Reference Sheet'!$C$22-(A132-DD132)," ")</f>
        <v xml:space="preserve"> </v>
      </c>
      <c r="AR132" s="290" t="str">
        <f>IF(DE132=1,'ARAT - Reference Sheet'!$C$23-(A132-DF132)," ")</f>
        <v xml:space="preserve"> </v>
      </c>
      <c r="AS132" s="288"/>
      <c r="AT132" s="313" t="str">
        <f>IF(ISBLANK('ARAT - Data Entry'!X130),"",'ARAT - Data Entry'!X130)</f>
        <v/>
      </c>
      <c r="AU132" s="313" t="str">
        <f>IF(ISBLANK('ARAT - Data Entry'!AA130),"",'ARAT - Data Entry'!AA130)</f>
        <v/>
      </c>
      <c r="AV132" s="313" t="str">
        <f>IF(ISBLANK('ARAT - Data Entry'!AD130),"",'ARAT - Data Entry'!AD130)</f>
        <v/>
      </c>
      <c r="AW132" s="313" t="str">
        <f>IF(ISBLANK('ARAT - Data Entry'!AG130),"",'ARAT - Data Entry'!AG130)</f>
        <v/>
      </c>
      <c r="AX132" s="313" t="str">
        <f>IF(ISBLANK('ARAT - Data Entry'!AJ130),"",'ARAT - Data Entry'!AJ130)</f>
        <v/>
      </c>
      <c r="AY132" s="313" t="str">
        <f>IF(ISBLANK('ARAT - Data Entry'!AM130),"",'ARAT - Data Entry'!AM130)</f>
        <v/>
      </c>
      <c r="AZ132" s="313" t="str">
        <f>IF(ISBLANK('ARAT - Data Entry'!AP130),"",'ARAT - Data Entry'!AP130)</f>
        <v/>
      </c>
      <c r="BA132" s="313" t="str">
        <f>IF(ISBLANK('ARAT - Data Entry'!AS130),"",'ARAT - Data Entry'!AS130)</f>
        <v/>
      </c>
      <c r="BB132" s="313" t="str">
        <f>IF(ISBLANK('ARAT - Data Entry'!AV130),"",'ARAT - Data Entry'!AV130)</f>
        <v/>
      </c>
      <c r="BC132" s="313" t="str">
        <f>IF(ISBLANK('ARAT - Data Entry'!AY130),"",'ARAT - Data Entry'!AY130)</f>
        <v/>
      </c>
      <c r="BD132" s="313" t="str">
        <f>IF(ISBLANK('ARAT - Data Entry'!BB130),"",'ARAT - Data Entry'!BB130)</f>
        <v/>
      </c>
      <c r="BE132" s="313" t="str">
        <f>IF(ISBLANK('ARAT - Data Entry'!BE130),"",'ARAT - Data Entry'!BE130)</f>
        <v/>
      </c>
      <c r="BF132" s="313" t="str">
        <f>IF(ISBLANK('ARAT - Data Entry'!BF130),"",'ARAT - Data Entry'!BF130)</f>
        <v/>
      </c>
      <c r="BG132" s="313" t="str">
        <f>IF(ISBLANK('ARAT - Data Entry'!BK130),"",'ARAT - Data Entry'!BK130)</f>
        <v/>
      </c>
      <c r="BH132" s="313" t="str">
        <f>IF(ISBLANK('ARAT - Data Entry'!BL130),"",'ARAT - Data Entry'!BL130)</f>
        <v/>
      </c>
      <c r="BI132" s="313" t="str">
        <f>IF(ISBLANK('ARAT - Data Entry'!BQ130),"",'ARAT - Data Entry'!BQ130)</f>
        <v/>
      </c>
      <c r="BJ132" s="313" t="str">
        <f>IF(ISBLANK('ARAT - Data Entry'!BR130),"",'ARAT - Data Entry'!BR130)</f>
        <v/>
      </c>
      <c r="BK132" s="313" t="str">
        <f>IF(ISBLANK('ARAT - Data Entry'!BW130),"",'ARAT - Data Entry'!BW130)</f>
        <v/>
      </c>
      <c r="BL132" s="313" t="str">
        <f>IF(ISBLANK('ARAT - Data Entry'!DB130),"",'ARAT - Data Entry'!DB130)</f>
        <v/>
      </c>
      <c r="BM132" s="296"/>
      <c r="BN132" s="290">
        <f>'ARAT - Data Entry'!P130</f>
        <v>0</v>
      </c>
      <c r="BO132" s="290">
        <f>'ARAT - Data Entry'!Q130</f>
        <v>0</v>
      </c>
      <c r="BP132" s="290">
        <f>'ARAT - Data Entry'!S130</f>
        <v>0</v>
      </c>
      <c r="BQ132" s="290">
        <f>'ARAT - Data Entry'!CG130</f>
        <v>0</v>
      </c>
      <c r="BR132" s="290">
        <f>'ARAT - Data Entry'!CU130</f>
        <v>0</v>
      </c>
      <c r="BS132" s="290">
        <f>'ARAT - Data Entry'!CY130</f>
        <v>0</v>
      </c>
      <c r="BT132" s="290">
        <f>'ARAT - Data Entry'!DA130</f>
        <v>0</v>
      </c>
      <c r="BU132" s="290">
        <f t="shared" si="33"/>
        <v>0</v>
      </c>
      <c r="BV132" s="288"/>
      <c r="BW132" s="290" t="str">
        <f>IF(ISBLANK('ARAT - Data Entry'!V130),"",'ARAT - Data Entry'!V130)</f>
        <v/>
      </c>
      <c r="BX132" s="290" t="str">
        <f>IF(ISBLANK('ARAT - Data Entry'!W130),"",'ARAT - Data Entry'!W130)</f>
        <v/>
      </c>
      <c r="BY132" s="290" t="str">
        <f>IF(ISBLANK('ARAT - Data Entry'!Y130),"",'ARAT - Data Entry'!Y130)</f>
        <v/>
      </c>
      <c r="BZ132" s="290" t="str">
        <f>IF(ISBLANK('ARAT - Data Entry'!Z130),"",'ARAT - Data Entry'!Z130)</f>
        <v/>
      </c>
      <c r="CA132" s="290" t="str">
        <f>IF(ISBLANK('ARAT - Data Entry'!AB130),"",'ARAT - Data Entry'!AB130)</f>
        <v/>
      </c>
      <c r="CB132" s="290" t="str">
        <f>IF(ISBLANK('ARAT - Data Entry'!AC130),"",'ARAT - Data Entry'!AC130)</f>
        <v/>
      </c>
      <c r="CC132" s="290" t="str">
        <f>IF(ISBLANK('ARAT - Data Entry'!AE130),"",'ARAT - Data Entry'!AE130)</f>
        <v/>
      </c>
      <c r="CD132" s="290" t="str">
        <f>IF(ISBLANK('ARAT - Data Entry'!AF130),"",'ARAT - Data Entry'!AF130)</f>
        <v/>
      </c>
      <c r="CE132" s="290" t="str">
        <f>IF(ISBLANK('ARAT - Data Entry'!AH130),"",'ARAT - Data Entry'!AH130)</f>
        <v/>
      </c>
      <c r="CF132" s="290" t="str">
        <f>IF(ISBLANK('ARAT - Data Entry'!AI130),"",'ARAT - Data Entry'!AI130)</f>
        <v/>
      </c>
      <c r="CG132" s="290" t="str">
        <f>IF(ISBLANK('ARAT - Data Entry'!AK130),"",'ARAT - Data Entry'!AK130)</f>
        <v/>
      </c>
      <c r="CH132" s="290" t="str">
        <f>IF(ISBLANK('ARAT - Data Entry'!AL130),"",'ARAT - Data Entry'!AL130)</f>
        <v/>
      </c>
      <c r="CI132" s="290" t="str">
        <f>IF(ISBLANK('ARAT - Data Entry'!AN130),"",'ARAT - Data Entry'!AN130)</f>
        <v/>
      </c>
      <c r="CJ132" s="290" t="str">
        <f>IF(ISBLANK('ARAT - Data Entry'!AO130),"",'ARAT - Data Entry'!AO130)</f>
        <v/>
      </c>
      <c r="CK132" s="290" t="str">
        <f>IF(ISBLANK('ARAT - Data Entry'!AQ130),"",'ARAT - Data Entry'!AQ130)</f>
        <v/>
      </c>
      <c r="CL132" s="290" t="str">
        <f>IF(ISBLANK('ARAT - Data Entry'!AR130),"",'ARAT - Data Entry'!AR130)</f>
        <v/>
      </c>
      <c r="CM132" s="290" t="str">
        <f>IF(ISBLANK('ARAT - Data Entry'!AT130),"",'ARAT - Data Entry'!AT130)</f>
        <v/>
      </c>
      <c r="CN132" s="290" t="str">
        <f>IF(ISBLANK('ARAT - Data Entry'!AU130),"",'ARAT - Data Entry'!AU130)</f>
        <v/>
      </c>
      <c r="CO132" s="290" t="str">
        <f>IF(ISBLANK('ARAT - Data Entry'!AW130),"",'ARAT - Data Entry'!AW130)</f>
        <v/>
      </c>
      <c r="CP132" s="290" t="str">
        <f>IF(ISBLANK('ARAT - Data Entry'!AX130),"",'ARAT - Data Entry'!AX130)</f>
        <v/>
      </c>
      <c r="CQ132" s="290" t="str">
        <f>IF(ISBLANK('ARAT - Data Entry'!AZ130),"",'ARAT - Data Entry'!AZ130)</f>
        <v/>
      </c>
      <c r="CR132" s="290" t="str">
        <f>IF(ISBLANK('ARAT - Data Entry'!BA130),"",'ARAT - Data Entry'!BA130)</f>
        <v/>
      </c>
      <c r="CS132" s="290" t="str">
        <f>IF(ISBLANK('ARAT - Data Entry'!BC130),"",'ARAT - Data Entry'!BC130)</f>
        <v/>
      </c>
      <c r="CT132" s="290" t="str">
        <f>IF(ISBLANK('ARAT - Data Entry'!BD130),"",'ARAT - Data Entry'!BD130)</f>
        <v/>
      </c>
      <c r="CU132" s="290" t="str">
        <f>IF(ISBLANK('ARAT - Data Entry'!BF130),"",'ARAT - Data Entry'!BF130)</f>
        <v/>
      </c>
      <c r="CV132" s="290" t="str">
        <f>IF(ISBLANK('ARAT - Data Entry'!BG130),"",'ARAT - Data Entry'!BG130)</f>
        <v/>
      </c>
      <c r="CW132" s="290" t="str">
        <f>IF(ISBLANK('ARAT - Data Entry'!BI130),"",'ARAT - Data Entry'!BI130)</f>
        <v/>
      </c>
      <c r="CX132" s="290" t="str">
        <f>IF(ISBLANK('ARAT - Data Entry'!BJ130),"",'ARAT - Data Entry'!BJ130)</f>
        <v/>
      </c>
      <c r="CY132" s="290" t="str">
        <f>IF(ISBLANK('ARAT - Data Entry'!BL130),"",'ARAT - Data Entry'!BL130)</f>
        <v/>
      </c>
      <c r="CZ132" s="290" t="str">
        <f>IF(ISBLANK('ARAT - Data Entry'!BM130),"",'ARAT - Data Entry'!BM130)</f>
        <v/>
      </c>
      <c r="DA132" s="290" t="str">
        <f>IF(ISBLANK('ARAT - Data Entry'!BO130),"",'ARAT - Data Entry'!BO130)</f>
        <v/>
      </c>
      <c r="DB132" s="290" t="str">
        <f>IF(ISBLANK('ARAT - Data Entry'!BP130),"",'ARAT - Data Entry'!BP130)</f>
        <v/>
      </c>
      <c r="DC132" s="290" t="str">
        <f>IF(ISBLANK('ARAT - Data Entry'!BR130),"",'ARAT - Data Entry'!BR130)</f>
        <v/>
      </c>
      <c r="DD132" s="290" t="str">
        <f>IF(ISBLANK('ARAT - Data Entry'!BS130),"",'ARAT - Data Entry'!BS130)</f>
        <v/>
      </c>
      <c r="DE132" s="290" t="str">
        <f>IF(ISBLANK('ARAT - Data Entry'!BU130),"",'ARAT - Data Entry'!BU130)</f>
        <v/>
      </c>
      <c r="DF132" s="290" t="str">
        <f>IF(ISBLANK('ARAT - Data Entry'!BV130),"",'ARAT - Data Entry'!BV130)</f>
        <v/>
      </c>
      <c r="DG132" s="290" t="str">
        <f>IF(ISBLANK('ARAT - Data Entry'!CZ130),"",'ARAT - Data Entry'!CZ130)</f>
        <v/>
      </c>
    </row>
    <row r="133" spans="1:111" x14ac:dyDescent="0.25">
      <c r="A133" s="312" t="str">
        <f>IF(ISBLANK('ARAT - Data Entry'!A131),"",'ARAT - Data Entry'!A131)</f>
        <v/>
      </c>
      <c r="B133" s="312" t="str">
        <f>IF(ISBLANK('ARAT - Data Entry'!C131),"",'ARAT - Data Entry'!C131)</f>
        <v/>
      </c>
      <c r="C133" s="312" t="str">
        <f>IF(ISBLANK('ARAT - Data Entry'!D131),"",'ARAT - Data Entry'!D131)</f>
        <v/>
      </c>
      <c r="D133" s="312" t="str">
        <f>IF(ISBLANK('ARAT - Data Entry'!E131),"",'ARAT - Data Entry'!E131)</f>
        <v/>
      </c>
      <c r="E133" s="312" t="str">
        <f>IF(ISBLANK('ARAT - Data Entry'!F131),"",'ARAT - Data Entry'!F131)</f>
        <v/>
      </c>
      <c r="F133" s="312" t="str">
        <f>IF(ISBLANK('ARAT - Data Entry'!G131),"",'ARAT - Data Entry'!G131)</f>
        <v/>
      </c>
      <c r="G133" s="312" t="str">
        <f>IF(ISBLANK('ARAT - Data Entry'!H131),"",'ARAT - Data Entry'!H131)</f>
        <v/>
      </c>
      <c r="H133" s="312" t="str">
        <f>IF(ISBLANK('ARAT - Data Entry'!I131),"",'ARAT - Data Entry'!I131)</f>
        <v/>
      </c>
      <c r="I133" s="312" t="str">
        <f>IF(ISBLANK('ARAT - Data Entry'!J131),"",'ARAT - Data Entry'!J131)</f>
        <v/>
      </c>
      <c r="J133" s="357" t="str">
        <f>IF(ISBLANK('ARAT - Data Entry'!K131),"",'ARAT - Data Entry'!K131)</f>
        <v/>
      </c>
      <c r="K133" s="312" t="str">
        <f>IF(ISBLANK('ARAT - Data Entry'!L131),"",'ARAT - Data Entry'!L131)</f>
        <v/>
      </c>
      <c r="L133" s="312" t="str">
        <f>IF(ISBLANK('ARAT - Data Entry'!M131),"",'ARAT - Data Entry'!M131)</f>
        <v/>
      </c>
      <c r="M133" s="312" t="str">
        <f>IF(ISBLANK('ARAT - Data Entry'!N131),"",'ARAT - Data Entry'!N131)</f>
        <v/>
      </c>
      <c r="N133" s="312" t="str">
        <f>IF(ISBLANK('ARAT - Data Entry'!R131),"",'ARAT - Data Entry'!R131)</f>
        <v/>
      </c>
      <c r="O133" s="312" t="str">
        <f>IF(ISBLANK('ARAT - Data Entry'!T131),"",'ARAT - Data Entry'!T131)</f>
        <v/>
      </c>
      <c r="P133" s="298"/>
      <c r="Q133" s="4" t="str">
        <f t="shared" si="26"/>
        <v>No Improved Water Point/System</v>
      </c>
      <c r="R133" s="4" t="str">
        <f t="shared" si="27"/>
        <v>No Improved Water Point/System</v>
      </c>
      <c r="S133" s="5" t="str">
        <f t="shared" si="28"/>
        <v>No Improved Water Point/System</v>
      </c>
      <c r="T133" s="4" t="str">
        <f t="shared" si="29"/>
        <v>New Construction Needed</v>
      </c>
      <c r="U133" s="15">
        <f t="shared" si="30"/>
        <v>0</v>
      </c>
      <c r="V133" s="284"/>
      <c r="W133" s="291" t="str">
        <f t="shared" si="34"/>
        <v>New Construction Needed</v>
      </c>
      <c r="X133" s="292" t="str">
        <f t="shared" si="31"/>
        <v xml:space="preserve"> </v>
      </c>
      <c r="Y133" s="292" t="str">
        <f t="shared" si="32"/>
        <v>Plan For Investment and Construction</v>
      </c>
      <c r="Z133" s="285"/>
      <c r="AA133" s="290" t="str">
        <f t="shared" si="35"/>
        <v xml:space="preserve"> </v>
      </c>
      <c r="AB133" s="290" t="str">
        <f t="shared" si="36"/>
        <v xml:space="preserve"> </v>
      </c>
      <c r="AC133" s="290" t="str">
        <f t="shared" si="37"/>
        <v xml:space="preserve"> </v>
      </c>
      <c r="AD133" s="290" t="str">
        <f t="shared" si="38"/>
        <v xml:space="preserve"> </v>
      </c>
      <c r="AE133" s="290" t="str">
        <f t="shared" si="39"/>
        <v xml:space="preserve"> </v>
      </c>
      <c r="AF133" s="290" t="str">
        <f>IF(CG133=1,'ARAT - Reference Sheet'!C137-(A133-CH133)," ")</f>
        <v xml:space="preserve"> </v>
      </c>
      <c r="AG133" s="290" t="str">
        <f>IF(CI133=1,'ARAT - Reference Sheet'!$C$12-(A133-CJ133)," ")</f>
        <v xml:space="preserve"> </v>
      </c>
      <c r="AH133" s="290" t="str">
        <f>IF(CK133=1,'ARAT - Reference Sheet'!$C$13-(A133-CL133)," ")</f>
        <v xml:space="preserve"> </v>
      </c>
      <c r="AI133" s="290" t="str">
        <f>IF(CM133=1,'ARAT - Reference Sheet'!$C$14-(A133-CN133)," ")</f>
        <v xml:space="preserve"> </v>
      </c>
      <c r="AJ133" s="290" t="str">
        <f>IF(CO133=1,'ARAT - Reference Sheet'!$C$15-(A133-CP133)," ")</f>
        <v xml:space="preserve"> </v>
      </c>
      <c r="AK133" s="290" t="str">
        <f>IF(CQ133=1,'ARAT - Reference Sheet'!$C$16-(A133-CR133)," ")</f>
        <v xml:space="preserve"> </v>
      </c>
      <c r="AL133" s="290" t="str">
        <f>IF(CS133=1,'ARAT - Reference Sheet'!$C$17-(A133-CT133)," ")</f>
        <v xml:space="preserve"> </v>
      </c>
      <c r="AM133" s="290" t="str">
        <f>IF(CU133=1,'ARAT - Reference Sheet'!$C$18-(A133-CV133)," ")</f>
        <v xml:space="preserve"> </v>
      </c>
      <c r="AN133" s="290" t="str">
        <f>IF(CW133=1,'ARAT - Reference Sheet'!$C$19-(A133-CX133)," ")</f>
        <v xml:space="preserve"> </v>
      </c>
      <c r="AO133" s="290" t="str">
        <f>IF(CY133=1,'ARAT - Reference Sheet'!$C$20-(A133-CZ133)," ")</f>
        <v xml:space="preserve"> </v>
      </c>
      <c r="AP133" s="290" t="str">
        <f>IF(DA133=1,'ARAT - Reference Sheet'!$C$21-(A133-DB133)," ")</f>
        <v xml:space="preserve"> </v>
      </c>
      <c r="AQ133" s="290" t="str">
        <f>IF(DC133=1,'ARAT - Reference Sheet'!$C$22-(A133-DD133)," ")</f>
        <v xml:space="preserve"> </v>
      </c>
      <c r="AR133" s="290" t="str">
        <f>IF(DE133=1,'ARAT - Reference Sheet'!$C$23-(A133-DF133)," ")</f>
        <v xml:space="preserve"> </v>
      </c>
      <c r="AS133" s="288"/>
      <c r="AT133" s="313" t="str">
        <f>IF(ISBLANK('ARAT - Data Entry'!X131),"",'ARAT - Data Entry'!X131)</f>
        <v/>
      </c>
      <c r="AU133" s="313" t="str">
        <f>IF(ISBLANK('ARAT - Data Entry'!AA131),"",'ARAT - Data Entry'!AA131)</f>
        <v/>
      </c>
      <c r="AV133" s="313" t="str">
        <f>IF(ISBLANK('ARAT - Data Entry'!AD131),"",'ARAT - Data Entry'!AD131)</f>
        <v/>
      </c>
      <c r="AW133" s="313" t="str">
        <f>IF(ISBLANK('ARAT - Data Entry'!AG131),"",'ARAT - Data Entry'!AG131)</f>
        <v/>
      </c>
      <c r="AX133" s="313" t="str">
        <f>IF(ISBLANK('ARAT - Data Entry'!AJ131),"",'ARAT - Data Entry'!AJ131)</f>
        <v/>
      </c>
      <c r="AY133" s="313" t="str">
        <f>IF(ISBLANK('ARAT - Data Entry'!AM131),"",'ARAT - Data Entry'!AM131)</f>
        <v/>
      </c>
      <c r="AZ133" s="313" t="str">
        <f>IF(ISBLANK('ARAT - Data Entry'!AP131),"",'ARAT - Data Entry'!AP131)</f>
        <v/>
      </c>
      <c r="BA133" s="313" t="str">
        <f>IF(ISBLANK('ARAT - Data Entry'!AS131),"",'ARAT - Data Entry'!AS131)</f>
        <v/>
      </c>
      <c r="BB133" s="313" t="str">
        <f>IF(ISBLANK('ARAT - Data Entry'!AV131),"",'ARAT - Data Entry'!AV131)</f>
        <v/>
      </c>
      <c r="BC133" s="313" t="str">
        <f>IF(ISBLANK('ARAT - Data Entry'!AY131),"",'ARAT - Data Entry'!AY131)</f>
        <v/>
      </c>
      <c r="BD133" s="313" t="str">
        <f>IF(ISBLANK('ARAT - Data Entry'!BB131),"",'ARAT - Data Entry'!BB131)</f>
        <v/>
      </c>
      <c r="BE133" s="313" t="str">
        <f>IF(ISBLANK('ARAT - Data Entry'!BE131),"",'ARAT - Data Entry'!BE131)</f>
        <v/>
      </c>
      <c r="BF133" s="313" t="str">
        <f>IF(ISBLANK('ARAT - Data Entry'!BF131),"",'ARAT - Data Entry'!BF131)</f>
        <v/>
      </c>
      <c r="BG133" s="313" t="str">
        <f>IF(ISBLANK('ARAT - Data Entry'!BK131),"",'ARAT - Data Entry'!BK131)</f>
        <v/>
      </c>
      <c r="BH133" s="313" t="str">
        <f>IF(ISBLANK('ARAT - Data Entry'!BL131),"",'ARAT - Data Entry'!BL131)</f>
        <v/>
      </c>
      <c r="BI133" s="313" t="str">
        <f>IF(ISBLANK('ARAT - Data Entry'!BQ131),"",'ARAT - Data Entry'!BQ131)</f>
        <v/>
      </c>
      <c r="BJ133" s="313" t="str">
        <f>IF(ISBLANK('ARAT - Data Entry'!BR131),"",'ARAT - Data Entry'!BR131)</f>
        <v/>
      </c>
      <c r="BK133" s="313" t="str">
        <f>IF(ISBLANK('ARAT - Data Entry'!BW131),"",'ARAT - Data Entry'!BW131)</f>
        <v/>
      </c>
      <c r="BL133" s="313" t="str">
        <f>IF(ISBLANK('ARAT - Data Entry'!DB131),"",'ARAT - Data Entry'!DB131)</f>
        <v/>
      </c>
      <c r="BM133" s="296"/>
      <c r="BN133" s="290">
        <f>'ARAT - Data Entry'!P131</f>
        <v>0</v>
      </c>
      <c r="BO133" s="290">
        <f>'ARAT - Data Entry'!Q131</f>
        <v>0</v>
      </c>
      <c r="BP133" s="290">
        <f>'ARAT - Data Entry'!S131</f>
        <v>0</v>
      </c>
      <c r="BQ133" s="290">
        <f>'ARAT - Data Entry'!CG131</f>
        <v>0</v>
      </c>
      <c r="BR133" s="290">
        <f>'ARAT - Data Entry'!CU131</f>
        <v>0</v>
      </c>
      <c r="BS133" s="290">
        <f>'ARAT - Data Entry'!CY131</f>
        <v>0</v>
      </c>
      <c r="BT133" s="290">
        <f>'ARAT - Data Entry'!DA131</f>
        <v>0</v>
      </c>
      <c r="BU133" s="290">
        <f t="shared" si="33"/>
        <v>0</v>
      </c>
      <c r="BV133" s="288"/>
      <c r="BW133" s="290" t="str">
        <f>IF(ISBLANK('ARAT - Data Entry'!V131),"",'ARAT - Data Entry'!V131)</f>
        <v/>
      </c>
      <c r="BX133" s="290" t="str">
        <f>IF(ISBLANK('ARAT - Data Entry'!W131),"",'ARAT - Data Entry'!W131)</f>
        <v/>
      </c>
      <c r="BY133" s="290" t="str">
        <f>IF(ISBLANK('ARAT - Data Entry'!Y131),"",'ARAT - Data Entry'!Y131)</f>
        <v/>
      </c>
      <c r="BZ133" s="290" t="str">
        <f>IF(ISBLANK('ARAT - Data Entry'!Z131),"",'ARAT - Data Entry'!Z131)</f>
        <v/>
      </c>
      <c r="CA133" s="290" t="str">
        <f>IF(ISBLANK('ARAT - Data Entry'!AB131),"",'ARAT - Data Entry'!AB131)</f>
        <v/>
      </c>
      <c r="CB133" s="290" t="str">
        <f>IF(ISBLANK('ARAT - Data Entry'!AC131),"",'ARAT - Data Entry'!AC131)</f>
        <v/>
      </c>
      <c r="CC133" s="290" t="str">
        <f>IF(ISBLANK('ARAT - Data Entry'!AE131),"",'ARAT - Data Entry'!AE131)</f>
        <v/>
      </c>
      <c r="CD133" s="290" t="str">
        <f>IF(ISBLANK('ARAT - Data Entry'!AF131),"",'ARAT - Data Entry'!AF131)</f>
        <v/>
      </c>
      <c r="CE133" s="290" t="str">
        <f>IF(ISBLANK('ARAT - Data Entry'!AH131),"",'ARAT - Data Entry'!AH131)</f>
        <v/>
      </c>
      <c r="CF133" s="290" t="str">
        <f>IF(ISBLANK('ARAT - Data Entry'!AI131),"",'ARAT - Data Entry'!AI131)</f>
        <v/>
      </c>
      <c r="CG133" s="290" t="str">
        <f>IF(ISBLANK('ARAT - Data Entry'!AK131),"",'ARAT - Data Entry'!AK131)</f>
        <v/>
      </c>
      <c r="CH133" s="290" t="str">
        <f>IF(ISBLANK('ARAT - Data Entry'!AL131),"",'ARAT - Data Entry'!AL131)</f>
        <v/>
      </c>
      <c r="CI133" s="290" t="str">
        <f>IF(ISBLANK('ARAT - Data Entry'!AN131),"",'ARAT - Data Entry'!AN131)</f>
        <v/>
      </c>
      <c r="CJ133" s="290" t="str">
        <f>IF(ISBLANK('ARAT - Data Entry'!AO131),"",'ARAT - Data Entry'!AO131)</f>
        <v/>
      </c>
      <c r="CK133" s="290" t="str">
        <f>IF(ISBLANK('ARAT - Data Entry'!AQ131),"",'ARAT - Data Entry'!AQ131)</f>
        <v/>
      </c>
      <c r="CL133" s="290" t="str">
        <f>IF(ISBLANK('ARAT - Data Entry'!AR131),"",'ARAT - Data Entry'!AR131)</f>
        <v/>
      </c>
      <c r="CM133" s="290" t="str">
        <f>IF(ISBLANK('ARAT - Data Entry'!AT131),"",'ARAT - Data Entry'!AT131)</f>
        <v/>
      </c>
      <c r="CN133" s="290" t="str">
        <f>IF(ISBLANK('ARAT - Data Entry'!AU131),"",'ARAT - Data Entry'!AU131)</f>
        <v/>
      </c>
      <c r="CO133" s="290" t="str">
        <f>IF(ISBLANK('ARAT - Data Entry'!AW131),"",'ARAT - Data Entry'!AW131)</f>
        <v/>
      </c>
      <c r="CP133" s="290" t="str">
        <f>IF(ISBLANK('ARAT - Data Entry'!AX131),"",'ARAT - Data Entry'!AX131)</f>
        <v/>
      </c>
      <c r="CQ133" s="290" t="str">
        <f>IF(ISBLANK('ARAT - Data Entry'!AZ131),"",'ARAT - Data Entry'!AZ131)</f>
        <v/>
      </c>
      <c r="CR133" s="290" t="str">
        <f>IF(ISBLANK('ARAT - Data Entry'!BA131),"",'ARAT - Data Entry'!BA131)</f>
        <v/>
      </c>
      <c r="CS133" s="290" t="str">
        <f>IF(ISBLANK('ARAT - Data Entry'!BC131),"",'ARAT - Data Entry'!BC131)</f>
        <v/>
      </c>
      <c r="CT133" s="290" t="str">
        <f>IF(ISBLANK('ARAT - Data Entry'!BD131),"",'ARAT - Data Entry'!BD131)</f>
        <v/>
      </c>
      <c r="CU133" s="290" t="str">
        <f>IF(ISBLANK('ARAT - Data Entry'!BF131),"",'ARAT - Data Entry'!BF131)</f>
        <v/>
      </c>
      <c r="CV133" s="290" t="str">
        <f>IF(ISBLANK('ARAT - Data Entry'!BG131),"",'ARAT - Data Entry'!BG131)</f>
        <v/>
      </c>
      <c r="CW133" s="290" t="str">
        <f>IF(ISBLANK('ARAT - Data Entry'!BI131),"",'ARAT - Data Entry'!BI131)</f>
        <v/>
      </c>
      <c r="CX133" s="290" t="str">
        <f>IF(ISBLANK('ARAT - Data Entry'!BJ131),"",'ARAT - Data Entry'!BJ131)</f>
        <v/>
      </c>
      <c r="CY133" s="290" t="str">
        <f>IF(ISBLANK('ARAT - Data Entry'!BL131),"",'ARAT - Data Entry'!BL131)</f>
        <v/>
      </c>
      <c r="CZ133" s="290" t="str">
        <f>IF(ISBLANK('ARAT - Data Entry'!BM131),"",'ARAT - Data Entry'!BM131)</f>
        <v/>
      </c>
      <c r="DA133" s="290" t="str">
        <f>IF(ISBLANK('ARAT - Data Entry'!BO131),"",'ARAT - Data Entry'!BO131)</f>
        <v/>
      </c>
      <c r="DB133" s="290" t="str">
        <f>IF(ISBLANK('ARAT - Data Entry'!BP131),"",'ARAT - Data Entry'!BP131)</f>
        <v/>
      </c>
      <c r="DC133" s="290" t="str">
        <f>IF(ISBLANK('ARAT - Data Entry'!BR131),"",'ARAT - Data Entry'!BR131)</f>
        <v/>
      </c>
      <c r="DD133" s="290" t="str">
        <f>IF(ISBLANK('ARAT - Data Entry'!BS131),"",'ARAT - Data Entry'!BS131)</f>
        <v/>
      </c>
      <c r="DE133" s="290" t="str">
        <f>IF(ISBLANK('ARAT - Data Entry'!BU131),"",'ARAT - Data Entry'!BU131)</f>
        <v/>
      </c>
      <c r="DF133" s="290" t="str">
        <f>IF(ISBLANK('ARAT - Data Entry'!BV131),"",'ARAT - Data Entry'!BV131)</f>
        <v/>
      </c>
      <c r="DG133" s="290" t="str">
        <f>IF(ISBLANK('ARAT - Data Entry'!CZ131),"",'ARAT - Data Entry'!CZ131)</f>
        <v/>
      </c>
    </row>
    <row r="134" spans="1:111" x14ac:dyDescent="0.25">
      <c r="A134" s="312" t="str">
        <f>IF(ISBLANK('ARAT - Data Entry'!A132),"",'ARAT - Data Entry'!A132)</f>
        <v/>
      </c>
      <c r="B134" s="312" t="str">
        <f>IF(ISBLANK('ARAT - Data Entry'!C132),"",'ARAT - Data Entry'!C132)</f>
        <v/>
      </c>
      <c r="C134" s="312" t="str">
        <f>IF(ISBLANK('ARAT - Data Entry'!D132),"",'ARAT - Data Entry'!D132)</f>
        <v/>
      </c>
      <c r="D134" s="312" t="str">
        <f>IF(ISBLANK('ARAT - Data Entry'!E132),"",'ARAT - Data Entry'!E132)</f>
        <v/>
      </c>
      <c r="E134" s="312" t="str">
        <f>IF(ISBLANK('ARAT - Data Entry'!F132),"",'ARAT - Data Entry'!F132)</f>
        <v/>
      </c>
      <c r="F134" s="312" t="str">
        <f>IF(ISBLANK('ARAT - Data Entry'!G132),"",'ARAT - Data Entry'!G132)</f>
        <v/>
      </c>
      <c r="G134" s="312" t="str">
        <f>IF(ISBLANK('ARAT - Data Entry'!H132),"",'ARAT - Data Entry'!H132)</f>
        <v/>
      </c>
      <c r="H134" s="312" t="str">
        <f>IF(ISBLANK('ARAT - Data Entry'!I132),"",'ARAT - Data Entry'!I132)</f>
        <v/>
      </c>
      <c r="I134" s="312" t="str">
        <f>IF(ISBLANK('ARAT - Data Entry'!J132),"",'ARAT - Data Entry'!J132)</f>
        <v/>
      </c>
      <c r="J134" s="357" t="str">
        <f>IF(ISBLANK('ARAT - Data Entry'!K132),"",'ARAT - Data Entry'!K132)</f>
        <v/>
      </c>
      <c r="K134" s="312" t="str">
        <f>IF(ISBLANK('ARAT - Data Entry'!L132),"",'ARAT - Data Entry'!L132)</f>
        <v/>
      </c>
      <c r="L134" s="312" t="str">
        <f>IF(ISBLANK('ARAT - Data Entry'!M132),"",'ARAT - Data Entry'!M132)</f>
        <v/>
      </c>
      <c r="M134" s="312" t="str">
        <f>IF(ISBLANK('ARAT - Data Entry'!N132),"",'ARAT - Data Entry'!N132)</f>
        <v/>
      </c>
      <c r="N134" s="312" t="str">
        <f>IF(ISBLANK('ARAT - Data Entry'!R132),"",'ARAT - Data Entry'!R132)</f>
        <v/>
      </c>
      <c r="O134" s="312" t="str">
        <f>IF(ISBLANK('ARAT - Data Entry'!T132),"",'ARAT - Data Entry'!T132)</f>
        <v/>
      </c>
      <c r="P134" s="298"/>
      <c r="Q134" s="4" t="str">
        <f t="shared" si="26"/>
        <v>No Improved Water Point/System</v>
      </c>
      <c r="R134" s="4" t="str">
        <f t="shared" si="27"/>
        <v>No Improved Water Point/System</v>
      </c>
      <c r="S134" s="5" t="str">
        <f t="shared" si="28"/>
        <v>No Improved Water Point/System</v>
      </c>
      <c r="T134" s="4" t="str">
        <f t="shared" si="29"/>
        <v>New Construction Needed</v>
      </c>
      <c r="U134" s="15">
        <f t="shared" si="30"/>
        <v>0</v>
      </c>
      <c r="V134" s="284"/>
      <c r="W134" s="291" t="str">
        <f t="shared" si="34"/>
        <v>New Construction Needed</v>
      </c>
      <c r="X134" s="292" t="str">
        <f t="shared" si="31"/>
        <v xml:space="preserve"> </v>
      </c>
      <c r="Y134" s="292" t="str">
        <f t="shared" si="32"/>
        <v>Plan For Investment and Construction</v>
      </c>
      <c r="Z134" s="285"/>
      <c r="AA134" s="290" t="str">
        <f t="shared" si="35"/>
        <v xml:space="preserve"> </v>
      </c>
      <c r="AB134" s="290" t="str">
        <f t="shared" si="36"/>
        <v xml:space="preserve"> </v>
      </c>
      <c r="AC134" s="290" t="str">
        <f t="shared" si="37"/>
        <v xml:space="preserve"> </v>
      </c>
      <c r="AD134" s="290" t="str">
        <f t="shared" si="38"/>
        <v xml:space="preserve"> </v>
      </c>
      <c r="AE134" s="290" t="str">
        <f t="shared" si="39"/>
        <v xml:space="preserve"> </v>
      </c>
      <c r="AF134" s="290" t="str">
        <f>IF(CG134=1,'ARAT - Reference Sheet'!C138-(A134-CH134)," ")</f>
        <v xml:space="preserve"> </v>
      </c>
      <c r="AG134" s="290" t="str">
        <f>IF(CI134=1,'ARAT - Reference Sheet'!$C$12-(A134-CJ134)," ")</f>
        <v xml:space="preserve"> </v>
      </c>
      <c r="AH134" s="290" t="str">
        <f>IF(CK134=1,'ARAT - Reference Sheet'!$C$13-(A134-CL134)," ")</f>
        <v xml:space="preserve"> </v>
      </c>
      <c r="AI134" s="290" t="str">
        <f>IF(CM134=1,'ARAT - Reference Sheet'!$C$14-(A134-CN134)," ")</f>
        <v xml:space="preserve"> </v>
      </c>
      <c r="AJ134" s="290" t="str">
        <f>IF(CO134=1,'ARAT - Reference Sheet'!$C$15-(A134-CP134)," ")</f>
        <v xml:space="preserve"> </v>
      </c>
      <c r="AK134" s="290" t="str">
        <f>IF(CQ134=1,'ARAT - Reference Sheet'!$C$16-(A134-CR134)," ")</f>
        <v xml:space="preserve"> </v>
      </c>
      <c r="AL134" s="290" t="str">
        <f>IF(CS134=1,'ARAT - Reference Sheet'!$C$17-(A134-CT134)," ")</f>
        <v xml:space="preserve"> </v>
      </c>
      <c r="AM134" s="290" t="str">
        <f>IF(CU134=1,'ARAT - Reference Sheet'!$C$18-(A134-CV134)," ")</f>
        <v xml:space="preserve"> </v>
      </c>
      <c r="AN134" s="290" t="str">
        <f>IF(CW134=1,'ARAT - Reference Sheet'!$C$19-(A134-CX134)," ")</f>
        <v xml:space="preserve"> </v>
      </c>
      <c r="AO134" s="290" t="str">
        <f>IF(CY134=1,'ARAT - Reference Sheet'!$C$20-(A134-CZ134)," ")</f>
        <v xml:space="preserve"> </v>
      </c>
      <c r="AP134" s="290" t="str">
        <f>IF(DA134=1,'ARAT - Reference Sheet'!$C$21-(A134-DB134)," ")</f>
        <v xml:space="preserve"> </v>
      </c>
      <c r="AQ134" s="290" t="str">
        <f>IF(DC134=1,'ARAT - Reference Sheet'!$C$22-(A134-DD134)," ")</f>
        <v xml:space="preserve"> </v>
      </c>
      <c r="AR134" s="290" t="str">
        <f>IF(DE134=1,'ARAT - Reference Sheet'!$C$23-(A134-DF134)," ")</f>
        <v xml:space="preserve"> </v>
      </c>
      <c r="AS134" s="288"/>
      <c r="AT134" s="313" t="str">
        <f>IF(ISBLANK('ARAT - Data Entry'!X132),"",'ARAT - Data Entry'!X132)</f>
        <v/>
      </c>
      <c r="AU134" s="313" t="str">
        <f>IF(ISBLANK('ARAT - Data Entry'!AA132),"",'ARAT - Data Entry'!AA132)</f>
        <v/>
      </c>
      <c r="AV134" s="313" t="str">
        <f>IF(ISBLANK('ARAT - Data Entry'!AD132),"",'ARAT - Data Entry'!AD132)</f>
        <v/>
      </c>
      <c r="AW134" s="313" t="str">
        <f>IF(ISBLANK('ARAT - Data Entry'!AG132),"",'ARAT - Data Entry'!AG132)</f>
        <v/>
      </c>
      <c r="AX134" s="313" t="str">
        <f>IF(ISBLANK('ARAT - Data Entry'!AJ132),"",'ARAT - Data Entry'!AJ132)</f>
        <v/>
      </c>
      <c r="AY134" s="313" t="str">
        <f>IF(ISBLANK('ARAT - Data Entry'!AM132),"",'ARAT - Data Entry'!AM132)</f>
        <v/>
      </c>
      <c r="AZ134" s="313" t="str">
        <f>IF(ISBLANK('ARAT - Data Entry'!AP132),"",'ARAT - Data Entry'!AP132)</f>
        <v/>
      </c>
      <c r="BA134" s="313" t="str">
        <f>IF(ISBLANK('ARAT - Data Entry'!AS132),"",'ARAT - Data Entry'!AS132)</f>
        <v/>
      </c>
      <c r="BB134" s="313" t="str">
        <f>IF(ISBLANK('ARAT - Data Entry'!AV132),"",'ARAT - Data Entry'!AV132)</f>
        <v/>
      </c>
      <c r="BC134" s="313" t="str">
        <f>IF(ISBLANK('ARAT - Data Entry'!AY132),"",'ARAT - Data Entry'!AY132)</f>
        <v/>
      </c>
      <c r="BD134" s="313" t="str">
        <f>IF(ISBLANK('ARAT - Data Entry'!BB132),"",'ARAT - Data Entry'!BB132)</f>
        <v/>
      </c>
      <c r="BE134" s="313" t="str">
        <f>IF(ISBLANK('ARAT - Data Entry'!BE132),"",'ARAT - Data Entry'!BE132)</f>
        <v/>
      </c>
      <c r="BF134" s="313" t="str">
        <f>IF(ISBLANK('ARAT - Data Entry'!BF132),"",'ARAT - Data Entry'!BF132)</f>
        <v/>
      </c>
      <c r="BG134" s="313" t="str">
        <f>IF(ISBLANK('ARAT - Data Entry'!BK132),"",'ARAT - Data Entry'!BK132)</f>
        <v/>
      </c>
      <c r="BH134" s="313" t="str">
        <f>IF(ISBLANK('ARAT - Data Entry'!BL132),"",'ARAT - Data Entry'!BL132)</f>
        <v/>
      </c>
      <c r="BI134" s="313" t="str">
        <f>IF(ISBLANK('ARAT - Data Entry'!BQ132),"",'ARAT - Data Entry'!BQ132)</f>
        <v/>
      </c>
      <c r="BJ134" s="313" t="str">
        <f>IF(ISBLANK('ARAT - Data Entry'!BR132),"",'ARAT - Data Entry'!BR132)</f>
        <v/>
      </c>
      <c r="BK134" s="313" t="str">
        <f>IF(ISBLANK('ARAT - Data Entry'!BW132),"",'ARAT - Data Entry'!BW132)</f>
        <v/>
      </c>
      <c r="BL134" s="313" t="str">
        <f>IF(ISBLANK('ARAT - Data Entry'!DB132),"",'ARAT - Data Entry'!DB132)</f>
        <v/>
      </c>
      <c r="BM134" s="296"/>
      <c r="BN134" s="290">
        <f>'ARAT - Data Entry'!P132</f>
        <v>0</v>
      </c>
      <c r="BO134" s="290">
        <f>'ARAT - Data Entry'!Q132</f>
        <v>0</v>
      </c>
      <c r="BP134" s="290">
        <f>'ARAT - Data Entry'!S132</f>
        <v>0</v>
      </c>
      <c r="BQ134" s="290">
        <f>'ARAT - Data Entry'!CG132</f>
        <v>0</v>
      </c>
      <c r="BR134" s="290">
        <f>'ARAT - Data Entry'!CU132</f>
        <v>0</v>
      </c>
      <c r="BS134" s="290">
        <f>'ARAT - Data Entry'!CY132</f>
        <v>0</v>
      </c>
      <c r="BT134" s="290">
        <f>'ARAT - Data Entry'!DA132</f>
        <v>0</v>
      </c>
      <c r="BU134" s="290">
        <f t="shared" si="33"/>
        <v>0</v>
      </c>
      <c r="BV134" s="288"/>
      <c r="BW134" s="290" t="str">
        <f>IF(ISBLANK('ARAT - Data Entry'!V132),"",'ARAT - Data Entry'!V132)</f>
        <v/>
      </c>
      <c r="BX134" s="290" t="str">
        <f>IF(ISBLANK('ARAT - Data Entry'!W132),"",'ARAT - Data Entry'!W132)</f>
        <v/>
      </c>
      <c r="BY134" s="290" t="str">
        <f>IF(ISBLANK('ARAT - Data Entry'!Y132),"",'ARAT - Data Entry'!Y132)</f>
        <v/>
      </c>
      <c r="BZ134" s="290" t="str">
        <f>IF(ISBLANK('ARAT - Data Entry'!Z132),"",'ARAT - Data Entry'!Z132)</f>
        <v/>
      </c>
      <c r="CA134" s="290" t="str">
        <f>IF(ISBLANK('ARAT - Data Entry'!AB132),"",'ARAT - Data Entry'!AB132)</f>
        <v/>
      </c>
      <c r="CB134" s="290" t="str">
        <f>IF(ISBLANK('ARAT - Data Entry'!AC132),"",'ARAT - Data Entry'!AC132)</f>
        <v/>
      </c>
      <c r="CC134" s="290" t="str">
        <f>IF(ISBLANK('ARAT - Data Entry'!AE132),"",'ARAT - Data Entry'!AE132)</f>
        <v/>
      </c>
      <c r="CD134" s="290" t="str">
        <f>IF(ISBLANK('ARAT - Data Entry'!AF132),"",'ARAT - Data Entry'!AF132)</f>
        <v/>
      </c>
      <c r="CE134" s="290" t="str">
        <f>IF(ISBLANK('ARAT - Data Entry'!AH132),"",'ARAT - Data Entry'!AH132)</f>
        <v/>
      </c>
      <c r="CF134" s="290" t="str">
        <f>IF(ISBLANK('ARAT - Data Entry'!AI132),"",'ARAT - Data Entry'!AI132)</f>
        <v/>
      </c>
      <c r="CG134" s="290" t="str">
        <f>IF(ISBLANK('ARAT - Data Entry'!AK132),"",'ARAT - Data Entry'!AK132)</f>
        <v/>
      </c>
      <c r="CH134" s="290" t="str">
        <f>IF(ISBLANK('ARAT - Data Entry'!AL132),"",'ARAT - Data Entry'!AL132)</f>
        <v/>
      </c>
      <c r="CI134" s="290" t="str">
        <f>IF(ISBLANK('ARAT - Data Entry'!AN132),"",'ARAT - Data Entry'!AN132)</f>
        <v/>
      </c>
      <c r="CJ134" s="290" t="str">
        <f>IF(ISBLANK('ARAT - Data Entry'!AO132),"",'ARAT - Data Entry'!AO132)</f>
        <v/>
      </c>
      <c r="CK134" s="290" t="str">
        <f>IF(ISBLANK('ARAT - Data Entry'!AQ132),"",'ARAT - Data Entry'!AQ132)</f>
        <v/>
      </c>
      <c r="CL134" s="290" t="str">
        <f>IF(ISBLANK('ARAT - Data Entry'!AR132),"",'ARAT - Data Entry'!AR132)</f>
        <v/>
      </c>
      <c r="CM134" s="290" t="str">
        <f>IF(ISBLANK('ARAT - Data Entry'!AT132),"",'ARAT - Data Entry'!AT132)</f>
        <v/>
      </c>
      <c r="CN134" s="290" t="str">
        <f>IF(ISBLANK('ARAT - Data Entry'!AU132),"",'ARAT - Data Entry'!AU132)</f>
        <v/>
      </c>
      <c r="CO134" s="290" t="str">
        <f>IF(ISBLANK('ARAT - Data Entry'!AW132),"",'ARAT - Data Entry'!AW132)</f>
        <v/>
      </c>
      <c r="CP134" s="290" t="str">
        <f>IF(ISBLANK('ARAT - Data Entry'!AX132),"",'ARAT - Data Entry'!AX132)</f>
        <v/>
      </c>
      <c r="CQ134" s="290" t="str">
        <f>IF(ISBLANK('ARAT - Data Entry'!AZ132),"",'ARAT - Data Entry'!AZ132)</f>
        <v/>
      </c>
      <c r="CR134" s="290" t="str">
        <f>IF(ISBLANK('ARAT - Data Entry'!BA132),"",'ARAT - Data Entry'!BA132)</f>
        <v/>
      </c>
      <c r="CS134" s="290" t="str">
        <f>IF(ISBLANK('ARAT - Data Entry'!BC132),"",'ARAT - Data Entry'!BC132)</f>
        <v/>
      </c>
      <c r="CT134" s="290" t="str">
        <f>IF(ISBLANK('ARAT - Data Entry'!BD132),"",'ARAT - Data Entry'!BD132)</f>
        <v/>
      </c>
      <c r="CU134" s="290" t="str">
        <f>IF(ISBLANK('ARAT - Data Entry'!BF132),"",'ARAT - Data Entry'!BF132)</f>
        <v/>
      </c>
      <c r="CV134" s="290" t="str">
        <f>IF(ISBLANK('ARAT - Data Entry'!BG132),"",'ARAT - Data Entry'!BG132)</f>
        <v/>
      </c>
      <c r="CW134" s="290" t="str">
        <f>IF(ISBLANK('ARAT - Data Entry'!BI132),"",'ARAT - Data Entry'!BI132)</f>
        <v/>
      </c>
      <c r="CX134" s="290" t="str">
        <f>IF(ISBLANK('ARAT - Data Entry'!BJ132),"",'ARAT - Data Entry'!BJ132)</f>
        <v/>
      </c>
      <c r="CY134" s="290" t="str">
        <f>IF(ISBLANK('ARAT - Data Entry'!BL132),"",'ARAT - Data Entry'!BL132)</f>
        <v/>
      </c>
      <c r="CZ134" s="290" t="str">
        <f>IF(ISBLANK('ARAT - Data Entry'!BM132),"",'ARAT - Data Entry'!BM132)</f>
        <v/>
      </c>
      <c r="DA134" s="290" t="str">
        <f>IF(ISBLANK('ARAT - Data Entry'!BO132),"",'ARAT - Data Entry'!BO132)</f>
        <v/>
      </c>
      <c r="DB134" s="290" t="str">
        <f>IF(ISBLANK('ARAT - Data Entry'!BP132),"",'ARAT - Data Entry'!BP132)</f>
        <v/>
      </c>
      <c r="DC134" s="290" t="str">
        <f>IF(ISBLANK('ARAT - Data Entry'!BR132),"",'ARAT - Data Entry'!BR132)</f>
        <v/>
      </c>
      <c r="DD134" s="290" t="str">
        <f>IF(ISBLANK('ARAT - Data Entry'!BS132),"",'ARAT - Data Entry'!BS132)</f>
        <v/>
      </c>
      <c r="DE134" s="290" t="str">
        <f>IF(ISBLANK('ARAT - Data Entry'!BU132),"",'ARAT - Data Entry'!BU132)</f>
        <v/>
      </c>
      <c r="DF134" s="290" t="str">
        <f>IF(ISBLANK('ARAT - Data Entry'!BV132),"",'ARAT - Data Entry'!BV132)</f>
        <v/>
      </c>
      <c r="DG134" s="290" t="str">
        <f>IF(ISBLANK('ARAT - Data Entry'!CZ132),"",'ARAT - Data Entry'!CZ132)</f>
        <v/>
      </c>
    </row>
    <row r="135" spans="1:111" x14ac:dyDescent="0.25">
      <c r="A135" s="312" t="str">
        <f>IF(ISBLANK('ARAT - Data Entry'!A133),"",'ARAT - Data Entry'!A133)</f>
        <v/>
      </c>
      <c r="B135" s="312" t="str">
        <f>IF(ISBLANK('ARAT - Data Entry'!C133),"",'ARAT - Data Entry'!C133)</f>
        <v/>
      </c>
      <c r="C135" s="312" t="str">
        <f>IF(ISBLANK('ARAT - Data Entry'!D133),"",'ARAT - Data Entry'!D133)</f>
        <v/>
      </c>
      <c r="D135" s="312" t="str">
        <f>IF(ISBLANK('ARAT - Data Entry'!E133),"",'ARAT - Data Entry'!E133)</f>
        <v/>
      </c>
      <c r="E135" s="312" t="str">
        <f>IF(ISBLANK('ARAT - Data Entry'!F133),"",'ARAT - Data Entry'!F133)</f>
        <v/>
      </c>
      <c r="F135" s="312" t="str">
        <f>IF(ISBLANK('ARAT - Data Entry'!G133),"",'ARAT - Data Entry'!G133)</f>
        <v/>
      </c>
      <c r="G135" s="312" t="str">
        <f>IF(ISBLANK('ARAT - Data Entry'!H133),"",'ARAT - Data Entry'!H133)</f>
        <v/>
      </c>
      <c r="H135" s="312" t="str">
        <f>IF(ISBLANK('ARAT - Data Entry'!I133),"",'ARAT - Data Entry'!I133)</f>
        <v/>
      </c>
      <c r="I135" s="312" t="str">
        <f>IF(ISBLANK('ARAT - Data Entry'!J133),"",'ARAT - Data Entry'!J133)</f>
        <v/>
      </c>
      <c r="J135" s="357" t="str">
        <f>IF(ISBLANK('ARAT - Data Entry'!K133),"",'ARAT - Data Entry'!K133)</f>
        <v/>
      </c>
      <c r="K135" s="312" t="str">
        <f>IF(ISBLANK('ARAT - Data Entry'!L133),"",'ARAT - Data Entry'!L133)</f>
        <v/>
      </c>
      <c r="L135" s="312" t="str">
        <f>IF(ISBLANK('ARAT - Data Entry'!M133),"",'ARAT - Data Entry'!M133)</f>
        <v/>
      </c>
      <c r="M135" s="312" t="str">
        <f>IF(ISBLANK('ARAT - Data Entry'!N133),"",'ARAT - Data Entry'!N133)</f>
        <v/>
      </c>
      <c r="N135" s="312" t="str">
        <f>IF(ISBLANK('ARAT - Data Entry'!R133),"",'ARAT - Data Entry'!R133)</f>
        <v/>
      </c>
      <c r="O135" s="312" t="str">
        <f>IF(ISBLANK('ARAT - Data Entry'!T133),"",'ARAT - Data Entry'!T133)</f>
        <v/>
      </c>
      <c r="P135" s="298"/>
      <c r="Q135" s="4" t="str">
        <f t="shared" si="26"/>
        <v>No Improved Water Point/System</v>
      </c>
      <c r="R135" s="4" t="str">
        <f t="shared" si="27"/>
        <v>No Improved Water Point/System</v>
      </c>
      <c r="S135" s="5" t="str">
        <f t="shared" si="28"/>
        <v>No Improved Water Point/System</v>
      </c>
      <c r="T135" s="4" t="str">
        <f t="shared" si="29"/>
        <v>New Construction Needed</v>
      </c>
      <c r="U135" s="15">
        <f t="shared" si="30"/>
        <v>0</v>
      </c>
      <c r="V135" s="284"/>
      <c r="W135" s="291" t="str">
        <f t="shared" ref="W135:W166" si="40">IF(T135="New Construction Needed","New Construction Needed",IF(T135="High Priority","Major Repairs or Replace System",IF(BL135="3","Major Repairs or Replace System",IF(BL135="2","Major Repairs or Replace System",IF(Q135="Medium Risk","Consider Replacing Aging Components",IF(Q135="High Risk","Consider Replacing Aging Components",IF(AT135="2","Repair or Replace Components",IF(AU135="2","Repair or Replace Components",IF(AV135="2","Repair or Replace Components",IF(AW135="2","Repair or Replace Components",IF(AX135="2","Repair or Replace Components",IF(AT135="3","Repair or Replace Components",IF(AU135="3","Repair or Replace Components",IF(AV135="3","Repair or Replace Components",IF(AW135="3","Repair or Replace Components",IF(AX135="3","Repair or Replace Components","Perform Routine Preventative Maintenance"))))))))))))))))</f>
        <v>New Construction Needed</v>
      </c>
      <c r="X135" s="292" t="str">
        <f t="shared" si="31"/>
        <v xml:space="preserve"> </v>
      </c>
      <c r="Y135" s="292" t="str">
        <f t="shared" si="32"/>
        <v>Plan For Investment and Construction</v>
      </c>
      <c r="Z135" s="285"/>
      <c r="AA135" s="290" t="str">
        <f t="shared" ref="AA135:AA166" si="41">IF(BW135=1,Reference_Spring_Protection-(A135-BX135)," ")</f>
        <v xml:space="preserve"> </v>
      </c>
      <c r="AB135" s="290" t="str">
        <f t="shared" ref="AB135:AB166" si="42">IF(BY135=1,Reference_Taps-(A135-BZ135)," ")</f>
        <v xml:space="preserve"> </v>
      </c>
      <c r="AC135" s="290" t="str">
        <f t="shared" ref="AC135:AC166" si="43">IF(CA135=1,Reference_Well-(A135-CB135)," ")</f>
        <v xml:space="preserve"> </v>
      </c>
      <c r="AD135" s="290" t="str">
        <f t="shared" ref="AD135:AD166" si="44">IF(CC135=1,Reference_Pump-(A135-CD135)," ")</f>
        <v xml:space="preserve"> </v>
      </c>
      <c r="AE135" s="290" t="str">
        <f t="shared" ref="AE135:AE166" si="45">IF(CE135=1,Reference_Apron-(A135-CF135)," ")</f>
        <v xml:space="preserve"> </v>
      </c>
      <c r="AF135" s="290" t="str">
        <f>IF(CG135=1,'ARAT - Reference Sheet'!C139-(A135-CH135)," ")</f>
        <v xml:space="preserve"> </v>
      </c>
      <c r="AG135" s="290" t="str">
        <f>IF(CI135=1,'ARAT - Reference Sheet'!$C$12-(A135-CJ135)," ")</f>
        <v xml:space="preserve"> </v>
      </c>
      <c r="AH135" s="290" t="str">
        <f>IF(CK135=1,'ARAT - Reference Sheet'!$C$13-(A135-CL135)," ")</f>
        <v xml:space="preserve"> </v>
      </c>
      <c r="AI135" s="290" t="str">
        <f>IF(CM135=1,'ARAT - Reference Sheet'!$C$14-(A135-CN135)," ")</f>
        <v xml:space="preserve"> </v>
      </c>
      <c r="AJ135" s="290" t="str">
        <f>IF(CO135=1,'ARAT - Reference Sheet'!$C$15-(A135-CP135)," ")</f>
        <v xml:space="preserve"> </v>
      </c>
      <c r="AK135" s="290" t="str">
        <f>IF(CQ135=1,'ARAT - Reference Sheet'!$C$16-(A135-CR135)," ")</f>
        <v xml:space="preserve"> </v>
      </c>
      <c r="AL135" s="290" t="str">
        <f>IF(CS135=1,'ARAT - Reference Sheet'!$C$17-(A135-CT135)," ")</f>
        <v xml:space="preserve"> </v>
      </c>
      <c r="AM135" s="290" t="str">
        <f>IF(CU135=1,'ARAT - Reference Sheet'!$C$18-(A135-CV135)," ")</f>
        <v xml:space="preserve"> </v>
      </c>
      <c r="AN135" s="290" t="str">
        <f>IF(CW135=1,'ARAT - Reference Sheet'!$C$19-(A135-CX135)," ")</f>
        <v xml:space="preserve"> </v>
      </c>
      <c r="AO135" s="290" t="str">
        <f>IF(CY135=1,'ARAT - Reference Sheet'!$C$20-(A135-CZ135)," ")</f>
        <v xml:space="preserve"> </v>
      </c>
      <c r="AP135" s="290" t="str">
        <f>IF(DA135=1,'ARAT - Reference Sheet'!$C$21-(A135-DB135)," ")</f>
        <v xml:space="preserve"> </v>
      </c>
      <c r="AQ135" s="290" t="str">
        <f>IF(DC135=1,'ARAT - Reference Sheet'!$C$22-(A135-DD135)," ")</f>
        <v xml:space="preserve"> </v>
      </c>
      <c r="AR135" s="290" t="str">
        <f>IF(DE135=1,'ARAT - Reference Sheet'!$C$23-(A135-DF135)," ")</f>
        <v xml:space="preserve"> </v>
      </c>
      <c r="AS135" s="288"/>
      <c r="AT135" s="313" t="str">
        <f>IF(ISBLANK('ARAT - Data Entry'!X133),"",'ARAT - Data Entry'!X133)</f>
        <v/>
      </c>
      <c r="AU135" s="313" t="str">
        <f>IF(ISBLANK('ARAT - Data Entry'!AA133),"",'ARAT - Data Entry'!AA133)</f>
        <v/>
      </c>
      <c r="AV135" s="313" t="str">
        <f>IF(ISBLANK('ARAT - Data Entry'!AD133),"",'ARAT - Data Entry'!AD133)</f>
        <v/>
      </c>
      <c r="AW135" s="313" t="str">
        <f>IF(ISBLANK('ARAT - Data Entry'!AG133),"",'ARAT - Data Entry'!AG133)</f>
        <v/>
      </c>
      <c r="AX135" s="313" t="str">
        <f>IF(ISBLANK('ARAT - Data Entry'!AJ133),"",'ARAT - Data Entry'!AJ133)</f>
        <v/>
      </c>
      <c r="AY135" s="313" t="str">
        <f>IF(ISBLANK('ARAT - Data Entry'!AM133),"",'ARAT - Data Entry'!AM133)</f>
        <v/>
      </c>
      <c r="AZ135" s="313" t="str">
        <f>IF(ISBLANK('ARAT - Data Entry'!AP133),"",'ARAT - Data Entry'!AP133)</f>
        <v/>
      </c>
      <c r="BA135" s="313" t="str">
        <f>IF(ISBLANK('ARAT - Data Entry'!AS133),"",'ARAT - Data Entry'!AS133)</f>
        <v/>
      </c>
      <c r="BB135" s="313" t="str">
        <f>IF(ISBLANK('ARAT - Data Entry'!AV133),"",'ARAT - Data Entry'!AV133)</f>
        <v/>
      </c>
      <c r="BC135" s="313" t="str">
        <f>IF(ISBLANK('ARAT - Data Entry'!AY133),"",'ARAT - Data Entry'!AY133)</f>
        <v/>
      </c>
      <c r="BD135" s="313" t="str">
        <f>IF(ISBLANK('ARAT - Data Entry'!BB133),"",'ARAT - Data Entry'!BB133)</f>
        <v/>
      </c>
      <c r="BE135" s="313" t="str">
        <f>IF(ISBLANK('ARAT - Data Entry'!BE133),"",'ARAT - Data Entry'!BE133)</f>
        <v/>
      </c>
      <c r="BF135" s="313" t="str">
        <f>IF(ISBLANK('ARAT - Data Entry'!BF133),"",'ARAT - Data Entry'!BF133)</f>
        <v/>
      </c>
      <c r="BG135" s="313" t="str">
        <f>IF(ISBLANK('ARAT - Data Entry'!BK133),"",'ARAT - Data Entry'!BK133)</f>
        <v/>
      </c>
      <c r="BH135" s="313" t="str">
        <f>IF(ISBLANK('ARAT - Data Entry'!BL133),"",'ARAT - Data Entry'!BL133)</f>
        <v/>
      </c>
      <c r="BI135" s="313" t="str">
        <f>IF(ISBLANK('ARAT - Data Entry'!BQ133),"",'ARAT - Data Entry'!BQ133)</f>
        <v/>
      </c>
      <c r="BJ135" s="313" t="str">
        <f>IF(ISBLANK('ARAT - Data Entry'!BR133),"",'ARAT - Data Entry'!BR133)</f>
        <v/>
      </c>
      <c r="BK135" s="313" t="str">
        <f>IF(ISBLANK('ARAT - Data Entry'!BW133),"",'ARAT - Data Entry'!BW133)</f>
        <v/>
      </c>
      <c r="BL135" s="313" t="str">
        <f>IF(ISBLANK('ARAT - Data Entry'!DB133),"",'ARAT - Data Entry'!DB133)</f>
        <v/>
      </c>
      <c r="BM135" s="296"/>
      <c r="BN135" s="290">
        <f>'ARAT - Data Entry'!P133</f>
        <v>0</v>
      </c>
      <c r="BO135" s="290">
        <f>'ARAT - Data Entry'!Q133</f>
        <v>0</v>
      </c>
      <c r="BP135" s="290">
        <f>'ARAT - Data Entry'!S133</f>
        <v>0</v>
      </c>
      <c r="BQ135" s="290">
        <f>'ARAT - Data Entry'!CG133</f>
        <v>0</v>
      </c>
      <c r="BR135" s="290">
        <f>'ARAT - Data Entry'!CU133</f>
        <v>0</v>
      </c>
      <c r="BS135" s="290">
        <f>'ARAT - Data Entry'!CY133</f>
        <v>0</v>
      </c>
      <c r="BT135" s="290">
        <f>'ARAT - Data Entry'!DA133</f>
        <v>0</v>
      </c>
      <c r="BU135" s="290">
        <f t="shared" si="33"/>
        <v>0</v>
      </c>
      <c r="BV135" s="288"/>
      <c r="BW135" s="290" t="str">
        <f>IF(ISBLANK('ARAT - Data Entry'!V133),"",'ARAT - Data Entry'!V133)</f>
        <v/>
      </c>
      <c r="BX135" s="290" t="str">
        <f>IF(ISBLANK('ARAT - Data Entry'!W133),"",'ARAT - Data Entry'!W133)</f>
        <v/>
      </c>
      <c r="BY135" s="290" t="str">
        <f>IF(ISBLANK('ARAT - Data Entry'!Y133),"",'ARAT - Data Entry'!Y133)</f>
        <v/>
      </c>
      <c r="BZ135" s="290" t="str">
        <f>IF(ISBLANK('ARAT - Data Entry'!Z133),"",'ARAT - Data Entry'!Z133)</f>
        <v/>
      </c>
      <c r="CA135" s="290" t="str">
        <f>IF(ISBLANK('ARAT - Data Entry'!AB133),"",'ARAT - Data Entry'!AB133)</f>
        <v/>
      </c>
      <c r="CB135" s="290" t="str">
        <f>IF(ISBLANK('ARAT - Data Entry'!AC133),"",'ARAT - Data Entry'!AC133)</f>
        <v/>
      </c>
      <c r="CC135" s="290" t="str">
        <f>IF(ISBLANK('ARAT - Data Entry'!AE133),"",'ARAT - Data Entry'!AE133)</f>
        <v/>
      </c>
      <c r="CD135" s="290" t="str">
        <f>IF(ISBLANK('ARAT - Data Entry'!AF133),"",'ARAT - Data Entry'!AF133)</f>
        <v/>
      </c>
      <c r="CE135" s="290" t="str">
        <f>IF(ISBLANK('ARAT - Data Entry'!AH133),"",'ARAT - Data Entry'!AH133)</f>
        <v/>
      </c>
      <c r="CF135" s="290" t="str">
        <f>IF(ISBLANK('ARAT - Data Entry'!AI133),"",'ARAT - Data Entry'!AI133)</f>
        <v/>
      </c>
      <c r="CG135" s="290" t="str">
        <f>IF(ISBLANK('ARAT - Data Entry'!AK133),"",'ARAT - Data Entry'!AK133)</f>
        <v/>
      </c>
      <c r="CH135" s="290" t="str">
        <f>IF(ISBLANK('ARAT - Data Entry'!AL133),"",'ARAT - Data Entry'!AL133)</f>
        <v/>
      </c>
      <c r="CI135" s="290" t="str">
        <f>IF(ISBLANK('ARAT - Data Entry'!AN133),"",'ARAT - Data Entry'!AN133)</f>
        <v/>
      </c>
      <c r="CJ135" s="290" t="str">
        <f>IF(ISBLANK('ARAT - Data Entry'!AO133),"",'ARAT - Data Entry'!AO133)</f>
        <v/>
      </c>
      <c r="CK135" s="290" t="str">
        <f>IF(ISBLANK('ARAT - Data Entry'!AQ133),"",'ARAT - Data Entry'!AQ133)</f>
        <v/>
      </c>
      <c r="CL135" s="290" t="str">
        <f>IF(ISBLANK('ARAT - Data Entry'!AR133),"",'ARAT - Data Entry'!AR133)</f>
        <v/>
      </c>
      <c r="CM135" s="290" t="str">
        <f>IF(ISBLANK('ARAT - Data Entry'!AT133),"",'ARAT - Data Entry'!AT133)</f>
        <v/>
      </c>
      <c r="CN135" s="290" t="str">
        <f>IF(ISBLANK('ARAT - Data Entry'!AU133),"",'ARAT - Data Entry'!AU133)</f>
        <v/>
      </c>
      <c r="CO135" s="290" t="str">
        <f>IF(ISBLANK('ARAT - Data Entry'!AW133),"",'ARAT - Data Entry'!AW133)</f>
        <v/>
      </c>
      <c r="CP135" s="290" t="str">
        <f>IF(ISBLANK('ARAT - Data Entry'!AX133),"",'ARAT - Data Entry'!AX133)</f>
        <v/>
      </c>
      <c r="CQ135" s="290" t="str">
        <f>IF(ISBLANK('ARAT - Data Entry'!AZ133),"",'ARAT - Data Entry'!AZ133)</f>
        <v/>
      </c>
      <c r="CR135" s="290" t="str">
        <f>IF(ISBLANK('ARAT - Data Entry'!BA133),"",'ARAT - Data Entry'!BA133)</f>
        <v/>
      </c>
      <c r="CS135" s="290" t="str">
        <f>IF(ISBLANK('ARAT - Data Entry'!BC133),"",'ARAT - Data Entry'!BC133)</f>
        <v/>
      </c>
      <c r="CT135" s="290" t="str">
        <f>IF(ISBLANK('ARAT - Data Entry'!BD133),"",'ARAT - Data Entry'!BD133)</f>
        <v/>
      </c>
      <c r="CU135" s="290" t="str">
        <f>IF(ISBLANK('ARAT - Data Entry'!BF133),"",'ARAT - Data Entry'!BF133)</f>
        <v/>
      </c>
      <c r="CV135" s="290" t="str">
        <f>IF(ISBLANK('ARAT - Data Entry'!BG133),"",'ARAT - Data Entry'!BG133)</f>
        <v/>
      </c>
      <c r="CW135" s="290" t="str">
        <f>IF(ISBLANK('ARAT - Data Entry'!BI133),"",'ARAT - Data Entry'!BI133)</f>
        <v/>
      </c>
      <c r="CX135" s="290" t="str">
        <f>IF(ISBLANK('ARAT - Data Entry'!BJ133),"",'ARAT - Data Entry'!BJ133)</f>
        <v/>
      </c>
      <c r="CY135" s="290" t="str">
        <f>IF(ISBLANK('ARAT - Data Entry'!BL133),"",'ARAT - Data Entry'!BL133)</f>
        <v/>
      </c>
      <c r="CZ135" s="290" t="str">
        <f>IF(ISBLANK('ARAT - Data Entry'!BM133),"",'ARAT - Data Entry'!BM133)</f>
        <v/>
      </c>
      <c r="DA135" s="290" t="str">
        <f>IF(ISBLANK('ARAT - Data Entry'!BO133),"",'ARAT - Data Entry'!BO133)</f>
        <v/>
      </c>
      <c r="DB135" s="290" t="str">
        <f>IF(ISBLANK('ARAT - Data Entry'!BP133),"",'ARAT - Data Entry'!BP133)</f>
        <v/>
      </c>
      <c r="DC135" s="290" t="str">
        <f>IF(ISBLANK('ARAT - Data Entry'!BR133),"",'ARAT - Data Entry'!BR133)</f>
        <v/>
      </c>
      <c r="DD135" s="290" t="str">
        <f>IF(ISBLANK('ARAT - Data Entry'!BS133),"",'ARAT - Data Entry'!BS133)</f>
        <v/>
      </c>
      <c r="DE135" s="290" t="str">
        <f>IF(ISBLANK('ARAT - Data Entry'!BU133),"",'ARAT - Data Entry'!BU133)</f>
        <v/>
      </c>
      <c r="DF135" s="290" t="str">
        <f>IF(ISBLANK('ARAT - Data Entry'!BV133),"",'ARAT - Data Entry'!BV133)</f>
        <v/>
      </c>
      <c r="DG135" s="290" t="str">
        <f>IF(ISBLANK('ARAT - Data Entry'!CZ133),"",'ARAT - Data Entry'!CZ133)</f>
        <v/>
      </c>
    </row>
    <row r="136" spans="1:111" x14ac:dyDescent="0.25">
      <c r="A136" s="312" t="str">
        <f>IF(ISBLANK('ARAT - Data Entry'!A134),"",'ARAT - Data Entry'!A134)</f>
        <v/>
      </c>
      <c r="B136" s="312" t="str">
        <f>IF(ISBLANK('ARAT - Data Entry'!C134),"",'ARAT - Data Entry'!C134)</f>
        <v/>
      </c>
      <c r="C136" s="312" t="str">
        <f>IF(ISBLANK('ARAT - Data Entry'!D134),"",'ARAT - Data Entry'!D134)</f>
        <v/>
      </c>
      <c r="D136" s="312" t="str">
        <f>IF(ISBLANK('ARAT - Data Entry'!E134),"",'ARAT - Data Entry'!E134)</f>
        <v/>
      </c>
      <c r="E136" s="312" t="str">
        <f>IF(ISBLANK('ARAT - Data Entry'!F134),"",'ARAT - Data Entry'!F134)</f>
        <v/>
      </c>
      <c r="F136" s="312" t="str">
        <f>IF(ISBLANK('ARAT - Data Entry'!G134),"",'ARAT - Data Entry'!G134)</f>
        <v/>
      </c>
      <c r="G136" s="312" t="str">
        <f>IF(ISBLANK('ARAT - Data Entry'!H134),"",'ARAT - Data Entry'!H134)</f>
        <v/>
      </c>
      <c r="H136" s="312" t="str">
        <f>IF(ISBLANK('ARAT - Data Entry'!I134),"",'ARAT - Data Entry'!I134)</f>
        <v/>
      </c>
      <c r="I136" s="312" t="str">
        <f>IF(ISBLANK('ARAT - Data Entry'!J134),"",'ARAT - Data Entry'!J134)</f>
        <v/>
      </c>
      <c r="J136" s="357" t="str">
        <f>IF(ISBLANK('ARAT - Data Entry'!K134),"",'ARAT - Data Entry'!K134)</f>
        <v/>
      </c>
      <c r="K136" s="312" t="str">
        <f>IF(ISBLANK('ARAT - Data Entry'!L134),"",'ARAT - Data Entry'!L134)</f>
        <v/>
      </c>
      <c r="L136" s="312" t="str">
        <f>IF(ISBLANK('ARAT - Data Entry'!M134),"",'ARAT - Data Entry'!M134)</f>
        <v/>
      </c>
      <c r="M136" s="312" t="str">
        <f>IF(ISBLANK('ARAT - Data Entry'!N134),"",'ARAT - Data Entry'!N134)</f>
        <v/>
      </c>
      <c r="N136" s="312" t="str">
        <f>IF(ISBLANK('ARAT - Data Entry'!R134),"",'ARAT - Data Entry'!R134)</f>
        <v/>
      </c>
      <c r="O136" s="312" t="str">
        <f>IF(ISBLANK('ARAT - Data Entry'!T134),"",'ARAT - Data Entry'!T134)</f>
        <v/>
      </c>
      <c r="P136" s="298"/>
      <c r="Q136" s="4" t="str">
        <f t="shared" ref="Q136:Q199" si="46">IF(BO136=0,"No Improved Water Point/System",IF(COUNTIF(AA136:AR136,"&lt;=5")&gt;=2,"High Risk",IF(COUNTIF(AA136:AR136,"&lt;=5")=1,"Medium Risk",IF(COUNTIF(AA136:AR136,"&lt;=5")=0,"Low Risk"))))</f>
        <v>No Improved Water Point/System</v>
      </c>
      <c r="R136" s="4" t="str">
        <f t="shared" ref="R136:R199" si="47">IF(BO136=0,"No Improved Water Point/System",IF(COUNTIF(AT136:BK136,"3")&gt;=1,"High Risk",IF(COUNTIF(AT136:BK136,"2")&gt;=2,"Medium Risk",IF(COUNTIF(AT136:BK136,"2")&lt;=1,"Low Risk"))))</f>
        <v>No Improved Water Point/System</v>
      </c>
      <c r="S136" s="5" t="str">
        <f t="shared" ref="S136:S199" si="48">IF(U136=0,"No Improved Water Point/System",IF(U136=1,"Inadequate Level of Service",IF(U136=2,"Inadequate Level of Service",IF(U136=3,"Basic Level of Service",IF(U136=4,"Basic Level of Service",IF(U136=5,"Basic Level of Service",IF(U136=6,"Intermediate Level of Service",IF(U136=7,"Intermediate Level of Service",IF(U136=8,"High Level of Service")))))))))</f>
        <v>No Improved Water Point/System</v>
      </c>
      <c r="T136" s="4" t="str">
        <f t="shared" ref="T136:T199" si="49">IF(AND(Q136="No Improved Water Point/System",R136="No Improved Water Point/System",S136="No Improved Water Point/System"),"New Construction Needed",IF(OR(AND(Q136="Low Risk",R136="Low Risk",S136="High Level of Service"),AND(Q136="Low Risk",R136="Low Risk",S136="Intermediate Level of Service"),AND(Q136="Low Risk",R136="Medium Risk",S136="High Level of Service"),AND(Q136="Low Risk",R136="Medium Risk",S136="Intermediate Level of Service"),AND(Q136="Medium Risk",R136="Low Risk",S136="High Level of Service"),AND(Q136="Medium Risk",R136="Low Risk",S136="Intermediate Level of Service")),"Low Priority",IF(OR(AND(Q136="Low Risk",R136="Low Risk",S136="Basic Level of Service"),AND(Q136="Low Risk",R136="Low Risk",S136="Inadequate Level of Service"),AND(Q136="Low Risk",R136="Medium Risk",S136="Basic Level of Service"),AND(Q136="Low Risk",R136="Medium Risk",S136="Inadequate Level of Service"),AND(Q136="Medium Risk",R136="Low Risk",S136="Basic Level of Service"),AND(Q136="Medium Risk",R136="Medium Risk",S136="Basic Level of Service"),AND(Q136="Medium Risk",R136="Medium Risk",S136="High Level of Service"),AND(Q136="Medium Risk",R136="Medium Risk",S136="Intermediate Level of Service"),AND(Q136="High Risk",R136="Low Risk",S136="Basic Level of Service"),AND(Q136="High Risk",R136="Low Risk",S136="High Level of Service"),AND(Q136="High Risk",R136="Low Risk",S136="Intermediate Level of Service"),AND(Q136="High Risk",R136="Medium Risk",S136="High Level of Service"),AND(Q136="High Risk",R136="Medium Risk",S136="Intermediate Level of Service")),"Medium Priority",IF(OR(AND(Q136="High Risk",R136="High Risk",S136="Basic Level of Service"),AND(Q136="High Risk",R136="High Risk",S136="High Level of Service"),AND(Q136="High Risk",R136="High Risk",S136="Inadequate Level of Service"),AND(Q136="High Risk",R136="High Risk",S136="Intermediate Level of Service"),AND(Q136="High Risk",R136="Low Risk",S136="Inadequate Level of Service"),AND(Q136="High Risk",R136="Medium Risk",S136="Basic Level of Service"),AND(Q136="High Risk",R136="Medium Risk",S136="Inadequate Level of Service"),AND(Q136="Low Risk",R136="High Risk",S136="Basic Level of Service"),AND(Q136="Low Risk",R136="High Risk",S136="High Level of Service"),AND(Q136="Low Risk",R136="High Risk",S136="Inadequate Level of Service"),AND(Q136="Low Risk",R136="High Risk",S136="Intermediate Level of Service"),AND(Q136="Medium Risk",R136="High Risk",S136="Basic Level of Service"),AND(Q136="Medium Risk",R136="High Risk",S136="High Level of Service"),AND(Q136="Medium Risk",R136="High Risk",S136="Inadequate Level of Service"),AND(Q136="Medium Risk",R136="High Risk",S136="Intermediate Level of Service"),AND(Q136="Medium Risk",R136="Low Risk",S136="Inadequate Level of Service"),AND(Q136="Medium Risk",R136="Medium Risk",S136="InadequateLevel of Service")),"High Priority",))))</f>
        <v>New Construction Needed</v>
      </c>
      <c r="U136" s="15">
        <f t="shared" ref="U136:U199" si="50">SUM(BN136:BU136)</f>
        <v>0</v>
      </c>
      <c r="V136" s="284"/>
      <c r="W136" s="291" t="str">
        <f t="shared" si="40"/>
        <v>New Construction Needed</v>
      </c>
      <c r="X136" s="292" t="str">
        <f t="shared" ref="X136:X199" si="51">IF(W136="Consider Replacing Aging Components",CONCATENATE(IF(AA136&lt;=5,"Spring Protection, ",""),IF(AB136&lt;=5,"Taps,  ",""),IF(AC136&lt;=5,"Well, ",""),IF(AD136&lt;=5,"Pump, ",""),IF(AE136&lt;=5,"Apron"," "),IF(AF136&lt;=5,"Borehole,  ",""),IF(AG136&lt;=5,"Main line,  ",""),IF(AH136&lt;=5,"Distribution network,  ",""),IF(AI136&lt;=5,"Water intake,  ",""),IF(AJ136&lt;=5,"Hand pump,  ",""),IF(AK136&lt;=5,"Storage tank,  ",""),IF(AL136&lt;=5,"Other concrete structures,  ",""),IF(AM136&lt;=5,"Treatment Plant/ Equipment,  ",""),IF(AN136&lt;=5,"Chlorination system,  ",""),IF(AO136&lt;=5,"Water Meter,  ",""),IF(AP136&lt;=5,"Pumping Station/House,  ",""),IF(AQ136&lt;=5,"Pump related equipment,  ",""),IF(AR136&lt;=5,"Kiosk/Public Tap,  ","")),IF(W136=" Repair or Replace Components ",CONCATENATE(IF(AT136&gt;=2,"Spring Protection, ",""),IF(AU136&gt;=2,"Taps, ",""),IF(AV136&gt;=2,"Well, ",""),IF(AW136&gt;=2,"Pump, ",""),IF(AX136&gt;=2,"Apron ",""),IF(AY136&gt;=2,"Borehole ",""),IF(AZ136&gt;=2,"Main line ",""),IF(BA136&gt;=2,"Distribution network ",""),IF(BB136&gt;=2,"Water intake ",""),IF(BC136&gt;=2,"Hand pump ",""),IF(BD136&gt;=2,"Storage tank ",""),IF(BE136&gt;=2,"Other concrete structures ",""),IF(BF136&gt;=2,"Treatment Plant/Equipment ",""),IF(BG136&gt;=2,"Chlorination system ",""),IF(BH136&gt;=2,"Water meter ",""),IF(BI136&gt;=2,"Pumping Station/House ",""),IF(BJ136&gt;=2,"Pump related equipment ",""),IF(BK136&gt;=2,"Kiosk/Public Tap ",""))," "))</f>
        <v xml:space="preserve"> </v>
      </c>
      <c r="Y136" s="292" t="str">
        <f t="shared" ref="Y136:Y199" si="52">IF(W136="New Construction Needed","Plan For Investment and Construction",IF(W136="Major Repairs or Replace System","Further Technical Diagnostic Needed",IF(W136="Consider Replacing Aging Components","Further Technical Diagnostic Needed ",IF(W136="Repair or Replace Components ","Create Plan To Repair or Replace Components",IF(W136="Perform Routine Preventative Maintenance","Maintain O&amp;M and Routine Monitoring",)))))</f>
        <v>Plan For Investment and Construction</v>
      </c>
      <c r="Z136" s="285"/>
      <c r="AA136" s="290" t="str">
        <f t="shared" si="41"/>
        <v xml:space="preserve"> </v>
      </c>
      <c r="AB136" s="290" t="str">
        <f t="shared" si="42"/>
        <v xml:space="preserve"> </v>
      </c>
      <c r="AC136" s="290" t="str">
        <f t="shared" si="43"/>
        <v xml:space="preserve"> </v>
      </c>
      <c r="AD136" s="290" t="str">
        <f t="shared" si="44"/>
        <v xml:space="preserve"> </v>
      </c>
      <c r="AE136" s="290" t="str">
        <f t="shared" si="45"/>
        <v xml:space="preserve"> </v>
      </c>
      <c r="AF136" s="290" t="str">
        <f>IF(CG136=1,'ARAT - Reference Sheet'!C140-(A136-CH136)," ")</f>
        <v xml:space="preserve"> </v>
      </c>
      <c r="AG136" s="290" t="str">
        <f>IF(CI136=1,'ARAT - Reference Sheet'!$C$12-(A136-CJ136)," ")</f>
        <v xml:space="preserve"> </v>
      </c>
      <c r="AH136" s="290" t="str">
        <f>IF(CK136=1,'ARAT - Reference Sheet'!$C$13-(A136-CL136)," ")</f>
        <v xml:space="preserve"> </v>
      </c>
      <c r="AI136" s="290" t="str">
        <f>IF(CM136=1,'ARAT - Reference Sheet'!$C$14-(A136-CN136)," ")</f>
        <v xml:space="preserve"> </v>
      </c>
      <c r="AJ136" s="290" t="str">
        <f>IF(CO136=1,'ARAT - Reference Sheet'!$C$15-(A136-CP136)," ")</f>
        <v xml:space="preserve"> </v>
      </c>
      <c r="AK136" s="290" t="str">
        <f>IF(CQ136=1,'ARAT - Reference Sheet'!$C$16-(A136-CR136)," ")</f>
        <v xml:space="preserve"> </v>
      </c>
      <c r="AL136" s="290" t="str">
        <f>IF(CS136=1,'ARAT - Reference Sheet'!$C$17-(A136-CT136)," ")</f>
        <v xml:space="preserve"> </v>
      </c>
      <c r="AM136" s="290" t="str">
        <f>IF(CU136=1,'ARAT - Reference Sheet'!$C$18-(A136-CV136)," ")</f>
        <v xml:space="preserve"> </v>
      </c>
      <c r="AN136" s="290" t="str">
        <f>IF(CW136=1,'ARAT - Reference Sheet'!$C$19-(A136-CX136)," ")</f>
        <v xml:space="preserve"> </v>
      </c>
      <c r="AO136" s="290" t="str">
        <f>IF(CY136=1,'ARAT - Reference Sheet'!$C$20-(A136-CZ136)," ")</f>
        <v xml:space="preserve"> </v>
      </c>
      <c r="AP136" s="290" t="str">
        <f>IF(DA136=1,'ARAT - Reference Sheet'!$C$21-(A136-DB136)," ")</f>
        <v xml:space="preserve"> </v>
      </c>
      <c r="AQ136" s="290" t="str">
        <f>IF(DC136=1,'ARAT - Reference Sheet'!$C$22-(A136-DD136)," ")</f>
        <v xml:space="preserve"> </v>
      </c>
      <c r="AR136" s="290" t="str">
        <f>IF(DE136=1,'ARAT - Reference Sheet'!$C$23-(A136-DF136)," ")</f>
        <v xml:space="preserve"> </v>
      </c>
      <c r="AS136" s="288"/>
      <c r="AT136" s="313" t="str">
        <f>IF(ISBLANK('ARAT - Data Entry'!X134),"",'ARAT - Data Entry'!X134)</f>
        <v/>
      </c>
      <c r="AU136" s="313" t="str">
        <f>IF(ISBLANK('ARAT - Data Entry'!AA134),"",'ARAT - Data Entry'!AA134)</f>
        <v/>
      </c>
      <c r="AV136" s="313" t="str">
        <f>IF(ISBLANK('ARAT - Data Entry'!AD134),"",'ARAT - Data Entry'!AD134)</f>
        <v/>
      </c>
      <c r="AW136" s="313" t="str">
        <f>IF(ISBLANK('ARAT - Data Entry'!AG134),"",'ARAT - Data Entry'!AG134)</f>
        <v/>
      </c>
      <c r="AX136" s="313" t="str">
        <f>IF(ISBLANK('ARAT - Data Entry'!AJ134),"",'ARAT - Data Entry'!AJ134)</f>
        <v/>
      </c>
      <c r="AY136" s="313" t="str">
        <f>IF(ISBLANK('ARAT - Data Entry'!AM134),"",'ARAT - Data Entry'!AM134)</f>
        <v/>
      </c>
      <c r="AZ136" s="313" t="str">
        <f>IF(ISBLANK('ARAT - Data Entry'!AP134),"",'ARAT - Data Entry'!AP134)</f>
        <v/>
      </c>
      <c r="BA136" s="313" t="str">
        <f>IF(ISBLANK('ARAT - Data Entry'!AS134),"",'ARAT - Data Entry'!AS134)</f>
        <v/>
      </c>
      <c r="BB136" s="313" t="str">
        <f>IF(ISBLANK('ARAT - Data Entry'!AV134),"",'ARAT - Data Entry'!AV134)</f>
        <v/>
      </c>
      <c r="BC136" s="313" t="str">
        <f>IF(ISBLANK('ARAT - Data Entry'!AY134),"",'ARAT - Data Entry'!AY134)</f>
        <v/>
      </c>
      <c r="BD136" s="313" t="str">
        <f>IF(ISBLANK('ARAT - Data Entry'!BB134),"",'ARAT - Data Entry'!BB134)</f>
        <v/>
      </c>
      <c r="BE136" s="313" t="str">
        <f>IF(ISBLANK('ARAT - Data Entry'!BE134),"",'ARAT - Data Entry'!BE134)</f>
        <v/>
      </c>
      <c r="BF136" s="313" t="str">
        <f>IF(ISBLANK('ARAT - Data Entry'!BF134),"",'ARAT - Data Entry'!BF134)</f>
        <v/>
      </c>
      <c r="BG136" s="313" t="str">
        <f>IF(ISBLANK('ARAT - Data Entry'!BK134),"",'ARAT - Data Entry'!BK134)</f>
        <v/>
      </c>
      <c r="BH136" s="313" t="str">
        <f>IF(ISBLANK('ARAT - Data Entry'!BL134),"",'ARAT - Data Entry'!BL134)</f>
        <v/>
      </c>
      <c r="BI136" s="313" t="str">
        <f>IF(ISBLANK('ARAT - Data Entry'!BQ134),"",'ARAT - Data Entry'!BQ134)</f>
        <v/>
      </c>
      <c r="BJ136" s="313" t="str">
        <f>IF(ISBLANK('ARAT - Data Entry'!BR134),"",'ARAT - Data Entry'!BR134)</f>
        <v/>
      </c>
      <c r="BK136" s="313" t="str">
        <f>IF(ISBLANK('ARAT - Data Entry'!BW134),"",'ARAT - Data Entry'!BW134)</f>
        <v/>
      </c>
      <c r="BL136" s="313" t="str">
        <f>IF(ISBLANK('ARAT - Data Entry'!DB134),"",'ARAT - Data Entry'!DB134)</f>
        <v/>
      </c>
      <c r="BM136" s="296"/>
      <c r="BN136" s="290">
        <f>'ARAT - Data Entry'!P134</f>
        <v>0</v>
      </c>
      <c r="BO136" s="290">
        <f>'ARAT - Data Entry'!Q134</f>
        <v>0</v>
      </c>
      <c r="BP136" s="290">
        <f>'ARAT - Data Entry'!S134</f>
        <v>0</v>
      </c>
      <c r="BQ136" s="290">
        <f>'ARAT - Data Entry'!CG134</f>
        <v>0</v>
      </c>
      <c r="BR136" s="290">
        <f>'ARAT - Data Entry'!CU134</f>
        <v>0</v>
      </c>
      <c r="BS136" s="290">
        <f>'ARAT - Data Entry'!CY134</f>
        <v>0</v>
      </c>
      <c r="BT136" s="290">
        <f>'ARAT - Data Entry'!DA134</f>
        <v>0</v>
      </c>
      <c r="BU136" s="290">
        <f t="shared" ref="BU136:BU199" si="53">IF(BL136=1,1,0)</f>
        <v>0</v>
      </c>
      <c r="BV136" s="288"/>
      <c r="BW136" s="290" t="str">
        <f>IF(ISBLANK('ARAT - Data Entry'!V134),"",'ARAT - Data Entry'!V134)</f>
        <v/>
      </c>
      <c r="BX136" s="290" t="str">
        <f>IF(ISBLANK('ARAT - Data Entry'!W134),"",'ARAT - Data Entry'!W134)</f>
        <v/>
      </c>
      <c r="BY136" s="290" t="str">
        <f>IF(ISBLANK('ARAT - Data Entry'!Y134),"",'ARAT - Data Entry'!Y134)</f>
        <v/>
      </c>
      <c r="BZ136" s="290" t="str">
        <f>IF(ISBLANK('ARAT - Data Entry'!Z134),"",'ARAT - Data Entry'!Z134)</f>
        <v/>
      </c>
      <c r="CA136" s="290" t="str">
        <f>IF(ISBLANK('ARAT - Data Entry'!AB134),"",'ARAT - Data Entry'!AB134)</f>
        <v/>
      </c>
      <c r="CB136" s="290" t="str">
        <f>IF(ISBLANK('ARAT - Data Entry'!AC134),"",'ARAT - Data Entry'!AC134)</f>
        <v/>
      </c>
      <c r="CC136" s="290" t="str">
        <f>IF(ISBLANK('ARAT - Data Entry'!AE134),"",'ARAT - Data Entry'!AE134)</f>
        <v/>
      </c>
      <c r="CD136" s="290" t="str">
        <f>IF(ISBLANK('ARAT - Data Entry'!AF134),"",'ARAT - Data Entry'!AF134)</f>
        <v/>
      </c>
      <c r="CE136" s="290" t="str">
        <f>IF(ISBLANK('ARAT - Data Entry'!AH134),"",'ARAT - Data Entry'!AH134)</f>
        <v/>
      </c>
      <c r="CF136" s="290" t="str">
        <f>IF(ISBLANK('ARAT - Data Entry'!AI134),"",'ARAT - Data Entry'!AI134)</f>
        <v/>
      </c>
      <c r="CG136" s="290" t="str">
        <f>IF(ISBLANK('ARAT - Data Entry'!AK134),"",'ARAT - Data Entry'!AK134)</f>
        <v/>
      </c>
      <c r="CH136" s="290" t="str">
        <f>IF(ISBLANK('ARAT - Data Entry'!AL134),"",'ARAT - Data Entry'!AL134)</f>
        <v/>
      </c>
      <c r="CI136" s="290" t="str">
        <f>IF(ISBLANK('ARAT - Data Entry'!AN134),"",'ARAT - Data Entry'!AN134)</f>
        <v/>
      </c>
      <c r="CJ136" s="290" t="str">
        <f>IF(ISBLANK('ARAT - Data Entry'!AO134),"",'ARAT - Data Entry'!AO134)</f>
        <v/>
      </c>
      <c r="CK136" s="290" t="str">
        <f>IF(ISBLANK('ARAT - Data Entry'!AQ134),"",'ARAT - Data Entry'!AQ134)</f>
        <v/>
      </c>
      <c r="CL136" s="290" t="str">
        <f>IF(ISBLANK('ARAT - Data Entry'!AR134),"",'ARAT - Data Entry'!AR134)</f>
        <v/>
      </c>
      <c r="CM136" s="290" t="str">
        <f>IF(ISBLANK('ARAT - Data Entry'!AT134),"",'ARAT - Data Entry'!AT134)</f>
        <v/>
      </c>
      <c r="CN136" s="290" t="str">
        <f>IF(ISBLANK('ARAT - Data Entry'!AU134),"",'ARAT - Data Entry'!AU134)</f>
        <v/>
      </c>
      <c r="CO136" s="290" t="str">
        <f>IF(ISBLANK('ARAT - Data Entry'!AW134),"",'ARAT - Data Entry'!AW134)</f>
        <v/>
      </c>
      <c r="CP136" s="290" t="str">
        <f>IF(ISBLANK('ARAT - Data Entry'!AX134),"",'ARAT - Data Entry'!AX134)</f>
        <v/>
      </c>
      <c r="CQ136" s="290" t="str">
        <f>IF(ISBLANK('ARAT - Data Entry'!AZ134),"",'ARAT - Data Entry'!AZ134)</f>
        <v/>
      </c>
      <c r="CR136" s="290" t="str">
        <f>IF(ISBLANK('ARAT - Data Entry'!BA134),"",'ARAT - Data Entry'!BA134)</f>
        <v/>
      </c>
      <c r="CS136" s="290" t="str">
        <f>IF(ISBLANK('ARAT - Data Entry'!BC134),"",'ARAT - Data Entry'!BC134)</f>
        <v/>
      </c>
      <c r="CT136" s="290" t="str">
        <f>IF(ISBLANK('ARAT - Data Entry'!BD134),"",'ARAT - Data Entry'!BD134)</f>
        <v/>
      </c>
      <c r="CU136" s="290" t="str">
        <f>IF(ISBLANK('ARAT - Data Entry'!BF134),"",'ARAT - Data Entry'!BF134)</f>
        <v/>
      </c>
      <c r="CV136" s="290" t="str">
        <f>IF(ISBLANK('ARAT - Data Entry'!BG134),"",'ARAT - Data Entry'!BG134)</f>
        <v/>
      </c>
      <c r="CW136" s="290" t="str">
        <f>IF(ISBLANK('ARAT - Data Entry'!BI134),"",'ARAT - Data Entry'!BI134)</f>
        <v/>
      </c>
      <c r="CX136" s="290" t="str">
        <f>IF(ISBLANK('ARAT - Data Entry'!BJ134),"",'ARAT - Data Entry'!BJ134)</f>
        <v/>
      </c>
      <c r="CY136" s="290" t="str">
        <f>IF(ISBLANK('ARAT - Data Entry'!BL134),"",'ARAT - Data Entry'!BL134)</f>
        <v/>
      </c>
      <c r="CZ136" s="290" t="str">
        <f>IF(ISBLANK('ARAT - Data Entry'!BM134),"",'ARAT - Data Entry'!BM134)</f>
        <v/>
      </c>
      <c r="DA136" s="290" t="str">
        <f>IF(ISBLANK('ARAT - Data Entry'!BO134),"",'ARAT - Data Entry'!BO134)</f>
        <v/>
      </c>
      <c r="DB136" s="290" t="str">
        <f>IF(ISBLANK('ARAT - Data Entry'!BP134),"",'ARAT - Data Entry'!BP134)</f>
        <v/>
      </c>
      <c r="DC136" s="290" t="str">
        <f>IF(ISBLANK('ARAT - Data Entry'!BR134),"",'ARAT - Data Entry'!BR134)</f>
        <v/>
      </c>
      <c r="DD136" s="290" t="str">
        <f>IF(ISBLANK('ARAT - Data Entry'!BS134),"",'ARAT - Data Entry'!BS134)</f>
        <v/>
      </c>
      <c r="DE136" s="290" t="str">
        <f>IF(ISBLANK('ARAT - Data Entry'!BU134),"",'ARAT - Data Entry'!BU134)</f>
        <v/>
      </c>
      <c r="DF136" s="290" t="str">
        <f>IF(ISBLANK('ARAT - Data Entry'!BV134),"",'ARAT - Data Entry'!BV134)</f>
        <v/>
      </c>
      <c r="DG136" s="290" t="str">
        <f>IF(ISBLANK('ARAT - Data Entry'!CZ134),"",'ARAT - Data Entry'!CZ134)</f>
        <v/>
      </c>
    </row>
    <row r="137" spans="1:111" x14ac:dyDescent="0.25">
      <c r="A137" s="312" t="str">
        <f>IF(ISBLANK('ARAT - Data Entry'!A135),"",'ARAT - Data Entry'!A135)</f>
        <v/>
      </c>
      <c r="B137" s="312" t="str">
        <f>IF(ISBLANK('ARAT - Data Entry'!C135),"",'ARAT - Data Entry'!C135)</f>
        <v/>
      </c>
      <c r="C137" s="312" t="str">
        <f>IF(ISBLANK('ARAT - Data Entry'!D135),"",'ARAT - Data Entry'!D135)</f>
        <v/>
      </c>
      <c r="D137" s="312" t="str">
        <f>IF(ISBLANK('ARAT - Data Entry'!E135),"",'ARAT - Data Entry'!E135)</f>
        <v/>
      </c>
      <c r="E137" s="312" t="str">
        <f>IF(ISBLANK('ARAT - Data Entry'!F135),"",'ARAT - Data Entry'!F135)</f>
        <v/>
      </c>
      <c r="F137" s="312" t="str">
        <f>IF(ISBLANK('ARAT - Data Entry'!G135),"",'ARAT - Data Entry'!G135)</f>
        <v/>
      </c>
      <c r="G137" s="312" t="str">
        <f>IF(ISBLANK('ARAT - Data Entry'!H135),"",'ARAT - Data Entry'!H135)</f>
        <v/>
      </c>
      <c r="H137" s="312" t="str">
        <f>IF(ISBLANK('ARAT - Data Entry'!I135),"",'ARAT - Data Entry'!I135)</f>
        <v/>
      </c>
      <c r="I137" s="312" t="str">
        <f>IF(ISBLANK('ARAT - Data Entry'!J135),"",'ARAT - Data Entry'!J135)</f>
        <v/>
      </c>
      <c r="J137" s="357" t="str">
        <f>IF(ISBLANK('ARAT - Data Entry'!K135),"",'ARAT - Data Entry'!K135)</f>
        <v/>
      </c>
      <c r="K137" s="312" t="str">
        <f>IF(ISBLANK('ARAT - Data Entry'!L135),"",'ARAT - Data Entry'!L135)</f>
        <v/>
      </c>
      <c r="L137" s="312" t="str">
        <f>IF(ISBLANK('ARAT - Data Entry'!M135),"",'ARAT - Data Entry'!M135)</f>
        <v/>
      </c>
      <c r="M137" s="312" t="str">
        <f>IF(ISBLANK('ARAT - Data Entry'!N135),"",'ARAT - Data Entry'!N135)</f>
        <v/>
      </c>
      <c r="N137" s="312" t="str">
        <f>IF(ISBLANK('ARAT - Data Entry'!R135),"",'ARAT - Data Entry'!R135)</f>
        <v/>
      </c>
      <c r="O137" s="312" t="str">
        <f>IF(ISBLANK('ARAT - Data Entry'!T135),"",'ARAT - Data Entry'!T135)</f>
        <v/>
      </c>
      <c r="P137" s="298"/>
      <c r="Q137" s="4" t="str">
        <f t="shared" si="46"/>
        <v>No Improved Water Point/System</v>
      </c>
      <c r="R137" s="4" t="str">
        <f t="shared" si="47"/>
        <v>No Improved Water Point/System</v>
      </c>
      <c r="S137" s="5" t="str">
        <f t="shared" si="48"/>
        <v>No Improved Water Point/System</v>
      </c>
      <c r="T137" s="4" t="str">
        <f t="shared" si="49"/>
        <v>New Construction Needed</v>
      </c>
      <c r="U137" s="15">
        <f t="shared" si="50"/>
        <v>0</v>
      </c>
      <c r="V137" s="284"/>
      <c r="W137" s="291" t="str">
        <f t="shared" si="40"/>
        <v>New Construction Needed</v>
      </c>
      <c r="X137" s="292" t="str">
        <f t="shared" si="51"/>
        <v xml:space="preserve"> </v>
      </c>
      <c r="Y137" s="292" t="str">
        <f t="shared" si="52"/>
        <v>Plan For Investment and Construction</v>
      </c>
      <c r="Z137" s="285"/>
      <c r="AA137" s="290" t="str">
        <f t="shared" si="41"/>
        <v xml:space="preserve"> </v>
      </c>
      <c r="AB137" s="290" t="str">
        <f t="shared" si="42"/>
        <v xml:space="preserve"> </v>
      </c>
      <c r="AC137" s="290" t="str">
        <f t="shared" si="43"/>
        <v xml:space="preserve"> </v>
      </c>
      <c r="AD137" s="290" t="str">
        <f t="shared" si="44"/>
        <v xml:space="preserve"> </v>
      </c>
      <c r="AE137" s="290" t="str">
        <f t="shared" si="45"/>
        <v xml:space="preserve"> </v>
      </c>
      <c r="AF137" s="290" t="str">
        <f>IF(CG137=1,'ARAT - Reference Sheet'!C141-(A137-CH137)," ")</f>
        <v xml:space="preserve"> </v>
      </c>
      <c r="AG137" s="290" t="str">
        <f>IF(CI137=1,'ARAT - Reference Sheet'!$C$12-(A137-CJ137)," ")</f>
        <v xml:space="preserve"> </v>
      </c>
      <c r="AH137" s="290" t="str">
        <f>IF(CK137=1,'ARAT - Reference Sheet'!$C$13-(A137-CL137)," ")</f>
        <v xml:space="preserve"> </v>
      </c>
      <c r="AI137" s="290" t="str">
        <f>IF(CM137=1,'ARAT - Reference Sheet'!$C$14-(A137-CN137)," ")</f>
        <v xml:space="preserve"> </v>
      </c>
      <c r="AJ137" s="290" t="str">
        <f>IF(CO137=1,'ARAT - Reference Sheet'!$C$15-(A137-CP137)," ")</f>
        <v xml:space="preserve"> </v>
      </c>
      <c r="AK137" s="290" t="str">
        <f>IF(CQ137=1,'ARAT - Reference Sheet'!$C$16-(A137-CR137)," ")</f>
        <v xml:space="preserve"> </v>
      </c>
      <c r="AL137" s="290" t="str">
        <f>IF(CS137=1,'ARAT - Reference Sheet'!$C$17-(A137-CT137)," ")</f>
        <v xml:space="preserve"> </v>
      </c>
      <c r="AM137" s="290" t="str">
        <f>IF(CU137=1,'ARAT - Reference Sheet'!$C$18-(A137-CV137)," ")</f>
        <v xml:space="preserve"> </v>
      </c>
      <c r="AN137" s="290" t="str">
        <f>IF(CW137=1,'ARAT - Reference Sheet'!$C$19-(A137-CX137)," ")</f>
        <v xml:space="preserve"> </v>
      </c>
      <c r="AO137" s="290" t="str">
        <f>IF(CY137=1,'ARAT - Reference Sheet'!$C$20-(A137-CZ137)," ")</f>
        <v xml:space="preserve"> </v>
      </c>
      <c r="AP137" s="290" t="str">
        <f>IF(DA137=1,'ARAT - Reference Sheet'!$C$21-(A137-DB137)," ")</f>
        <v xml:space="preserve"> </v>
      </c>
      <c r="AQ137" s="290" t="str">
        <f>IF(DC137=1,'ARAT - Reference Sheet'!$C$22-(A137-DD137)," ")</f>
        <v xml:space="preserve"> </v>
      </c>
      <c r="AR137" s="290" t="str">
        <f>IF(DE137=1,'ARAT - Reference Sheet'!$C$23-(A137-DF137)," ")</f>
        <v xml:space="preserve"> </v>
      </c>
      <c r="AS137" s="288"/>
      <c r="AT137" s="313" t="str">
        <f>IF(ISBLANK('ARAT - Data Entry'!X135),"",'ARAT - Data Entry'!X135)</f>
        <v/>
      </c>
      <c r="AU137" s="313" t="str">
        <f>IF(ISBLANK('ARAT - Data Entry'!AA135),"",'ARAT - Data Entry'!AA135)</f>
        <v/>
      </c>
      <c r="AV137" s="313" t="str">
        <f>IF(ISBLANK('ARAT - Data Entry'!AD135),"",'ARAT - Data Entry'!AD135)</f>
        <v/>
      </c>
      <c r="AW137" s="313" t="str">
        <f>IF(ISBLANK('ARAT - Data Entry'!AG135),"",'ARAT - Data Entry'!AG135)</f>
        <v/>
      </c>
      <c r="AX137" s="313" t="str">
        <f>IF(ISBLANK('ARAT - Data Entry'!AJ135),"",'ARAT - Data Entry'!AJ135)</f>
        <v/>
      </c>
      <c r="AY137" s="313" t="str">
        <f>IF(ISBLANK('ARAT - Data Entry'!AM135),"",'ARAT - Data Entry'!AM135)</f>
        <v/>
      </c>
      <c r="AZ137" s="313" t="str">
        <f>IF(ISBLANK('ARAT - Data Entry'!AP135),"",'ARAT - Data Entry'!AP135)</f>
        <v/>
      </c>
      <c r="BA137" s="313" t="str">
        <f>IF(ISBLANK('ARAT - Data Entry'!AS135),"",'ARAT - Data Entry'!AS135)</f>
        <v/>
      </c>
      <c r="BB137" s="313" t="str">
        <f>IF(ISBLANK('ARAT - Data Entry'!AV135),"",'ARAT - Data Entry'!AV135)</f>
        <v/>
      </c>
      <c r="BC137" s="313" t="str">
        <f>IF(ISBLANK('ARAT - Data Entry'!AY135),"",'ARAT - Data Entry'!AY135)</f>
        <v/>
      </c>
      <c r="BD137" s="313" t="str">
        <f>IF(ISBLANK('ARAT - Data Entry'!BB135),"",'ARAT - Data Entry'!BB135)</f>
        <v/>
      </c>
      <c r="BE137" s="313" t="str">
        <f>IF(ISBLANK('ARAT - Data Entry'!BE135),"",'ARAT - Data Entry'!BE135)</f>
        <v/>
      </c>
      <c r="BF137" s="313" t="str">
        <f>IF(ISBLANK('ARAT - Data Entry'!BF135),"",'ARAT - Data Entry'!BF135)</f>
        <v/>
      </c>
      <c r="BG137" s="313" t="str">
        <f>IF(ISBLANK('ARAT - Data Entry'!BK135),"",'ARAT - Data Entry'!BK135)</f>
        <v/>
      </c>
      <c r="BH137" s="313" t="str">
        <f>IF(ISBLANK('ARAT - Data Entry'!BL135),"",'ARAT - Data Entry'!BL135)</f>
        <v/>
      </c>
      <c r="BI137" s="313" t="str">
        <f>IF(ISBLANK('ARAT - Data Entry'!BQ135),"",'ARAT - Data Entry'!BQ135)</f>
        <v/>
      </c>
      <c r="BJ137" s="313" t="str">
        <f>IF(ISBLANK('ARAT - Data Entry'!BR135),"",'ARAT - Data Entry'!BR135)</f>
        <v/>
      </c>
      <c r="BK137" s="313" t="str">
        <f>IF(ISBLANK('ARAT - Data Entry'!BW135),"",'ARAT - Data Entry'!BW135)</f>
        <v/>
      </c>
      <c r="BL137" s="313" t="str">
        <f>IF(ISBLANK('ARAT - Data Entry'!DB135),"",'ARAT - Data Entry'!DB135)</f>
        <v/>
      </c>
      <c r="BM137" s="296"/>
      <c r="BN137" s="290">
        <f>'ARAT - Data Entry'!P135</f>
        <v>0</v>
      </c>
      <c r="BO137" s="290">
        <f>'ARAT - Data Entry'!Q135</f>
        <v>0</v>
      </c>
      <c r="BP137" s="290">
        <f>'ARAT - Data Entry'!S135</f>
        <v>0</v>
      </c>
      <c r="BQ137" s="290">
        <f>'ARAT - Data Entry'!CG135</f>
        <v>0</v>
      </c>
      <c r="BR137" s="290">
        <f>'ARAT - Data Entry'!CU135</f>
        <v>0</v>
      </c>
      <c r="BS137" s="290">
        <f>'ARAT - Data Entry'!CY135</f>
        <v>0</v>
      </c>
      <c r="BT137" s="290">
        <f>'ARAT - Data Entry'!DA135</f>
        <v>0</v>
      </c>
      <c r="BU137" s="290">
        <f t="shared" si="53"/>
        <v>0</v>
      </c>
      <c r="BV137" s="288"/>
      <c r="BW137" s="290" t="str">
        <f>IF(ISBLANK('ARAT - Data Entry'!V135),"",'ARAT - Data Entry'!V135)</f>
        <v/>
      </c>
      <c r="BX137" s="290" t="str">
        <f>IF(ISBLANK('ARAT - Data Entry'!W135),"",'ARAT - Data Entry'!W135)</f>
        <v/>
      </c>
      <c r="BY137" s="290" t="str">
        <f>IF(ISBLANK('ARAT - Data Entry'!Y135),"",'ARAT - Data Entry'!Y135)</f>
        <v/>
      </c>
      <c r="BZ137" s="290" t="str">
        <f>IF(ISBLANK('ARAT - Data Entry'!Z135),"",'ARAT - Data Entry'!Z135)</f>
        <v/>
      </c>
      <c r="CA137" s="290" t="str">
        <f>IF(ISBLANK('ARAT - Data Entry'!AB135),"",'ARAT - Data Entry'!AB135)</f>
        <v/>
      </c>
      <c r="CB137" s="290" t="str">
        <f>IF(ISBLANK('ARAT - Data Entry'!AC135),"",'ARAT - Data Entry'!AC135)</f>
        <v/>
      </c>
      <c r="CC137" s="290" t="str">
        <f>IF(ISBLANK('ARAT - Data Entry'!AE135),"",'ARAT - Data Entry'!AE135)</f>
        <v/>
      </c>
      <c r="CD137" s="290" t="str">
        <f>IF(ISBLANK('ARAT - Data Entry'!AF135),"",'ARAT - Data Entry'!AF135)</f>
        <v/>
      </c>
      <c r="CE137" s="290" t="str">
        <f>IF(ISBLANK('ARAT - Data Entry'!AH135),"",'ARAT - Data Entry'!AH135)</f>
        <v/>
      </c>
      <c r="CF137" s="290" t="str">
        <f>IF(ISBLANK('ARAT - Data Entry'!AI135),"",'ARAT - Data Entry'!AI135)</f>
        <v/>
      </c>
      <c r="CG137" s="290" t="str">
        <f>IF(ISBLANK('ARAT - Data Entry'!AK135),"",'ARAT - Data Entry'!AK135)</f>
        <v/>
      </c>
      <c r="CH137" s="290" t="str">
        <f>IF(ISBLANK('ARAT - Data Entry'!AL135),"",'ARAT - Data Entry'!AL135)</f>
        <v/>
      </c>
      <c r="CI137" s="290" t="str">
        <f>IF(ISBLANK('ARAT - Data Entry'!AN135),"",'ARAT - Data Entry'!AN135)</f>
        <v/>
      </c>
      <c r="CJ137" s="290" t="str">
        <f>IF(ISBLANK('ARAT - Data Entry'!AO135),"",'ARAT - Data Entry'!AO135)</f>
        <v/>
      </c>
      <c r="CK137" s="290" t="str">
        <f>IF(ISBLANK('ARAT - Data Entry'!AQ135),"",'ARAT - Data Entry'!AQ135)</f>
        <v/>
      </c>
      <c r="CL137" s="290" t="str">
        <f>IF(ISBLANK('ARAT - Data Entry'!AR135),"",'ARAT - Data Entry'!AR135)</f>
        <v/>
      </c>
      <c r="CM137" s="290" t="str">
        <f>IF(ISBLANK('ARAT - Data Entry'!AT135),"",'ARAT - Data Entry'!AT135)</f>
        <v/>
      </c>
      <c r="CN137" s="290" t="str">
        <f>IF(ISBLANK('ARAT - Data Entry'!AU135),"",'ARAT - Data Entry'!AU135)</f>
        <v/>
      </c>
      <c r="CO137" s="290" t="str">
        <f>IF(ISBLANK('ARAT - Data Entry'!AW135),"",'ARAT - Data Entry'!AW135)</f>
        <v/>
      </c>
      <c r="CP137" s="290" t="str">
        <f>IF(ISBLANK('ARAT - Data Entry'!AX135),"",'ARAT - Data Entry'!AX135)</f>
        <v/>
      </c>
      <c r="CQ137" s="290" t="str">
        <f>IF(ISBLANK('ARAT - Data Entry'!AZ135),"",'ARAT - Data Entry'!AZ135)</f>
        <v/>
      </c>
      <c r="CR137" s="290" t="str">
        <f>IF(ISBLANK('ARAT - Data Entry'!BA135),"",'ARAT - Data Entry'!BA135)</f>
        <v/>
      </c>
      <c r="CS137" s="290" t="str">
        <f>IF(ISBLANK('ARAT - Data Entry'!BC135),"",'ARAT - Data Entry'!BC135)</f>
        <v/>
      </c>
      <c r="CT137" s="290" t="str">
        <f>IF(ISBLANK('ARAT - Data Entry'!BD135),"",'ARAT - Data Entry'!BD135)</f>
        <v/>
      </c>
      <c r="CU137" s="290" t="str">
        <f>IF(ISBLANK('ARAT - Data Entry'!BF135),"",'ARAT - Data Entry'!BF135)</f>
        <v/>
      </c>
      <c r="CV137" s="290" t="str">
        <f>IF(ISBLANK('ARAT - Data Entry'!BG135),"",'ARAT - Data Entry'!BG135)</f>
        <v/>
      </c>
      <c r="CW137" s="290" t="str">
        <f>IF(ISBLANK('ARAT - Data Entry'!BI135),"",'ARAT - Data Entry'!BI135)</f>
        <v/>
      </c>
      <c r="CX137" s="290" t="str">
        <f>IF(ISBLANK('ARAT - Data Entry'!BJ135),"",'ARAT - Data Entry'!BJ135)</f>
        <v/>
      </c>
      <c r="CY137" s="290" t="str">
        <f>IF(ISBLANK('ARAT - Data Entry'!BL135),"",'ARAT - Data Entry'!BL135)</f>
        <v/>
      </c>
      <c r="CZ137" s="290" t="str">
        <f>IF(ISBLANK('ARAT - Data Entry'!BM135),"",'ARAT - Data Entry'!BM135)</f>
        <v/>
      </c>
      <c r="DA137" s="290" t="str">
        <f>IF(ISBLANK('ARAT - Data Entry'!BO135),"",'ARAT - Data Entry'!BO135)</f>
        <v/>
      </c>
      <c r="DB137" s="290" t="str">
        <f>IF(ISBLANK('ARAT - Data Entry'!BP135),"",'ARAT - Data Entry'!BP135)</f>
        <v/>
      </c>
      <c r="DC137" s="290" t="str">
        <f>IF(ISBLANK('ARAT - Data Entry'!BR135),"",'ARAT - Data Entry'!BR135)</f>
        <v/>
      </c>
      <c r="DD137" s="290" t="str">
        <f>IF(ISBLANK('ARAT - Data Entry'!BS135),"",'ARAT - Data Entry'!BS135)</f>
        <v/>
      </c>
      <c r="DE137" s="290" t="str">
        <f>IF(ISBLANK('ARAT - Data Entry'!BU135),"",'ARAT - Data Entry'!BU135)</f>
        <v/>
      </c>
      <c r="DF137" s="290" t="str">
        <f>IF(ISBLANK('ARAT - Data Entry'!BV135),"",'ARAT - Data Entry'!BV135)</f>
        <v/>
      </c>
      <c r="DG137" s="290" t="str">
        <f>IF(ISBLANK('ARAT - Data Entry'!CZ135),"",'ARAT - Data Entry'!CZ135)</f>
        <v/>
      </c>
    </row>
    <row r="138" spans="1:111" x14ac:dyDescent="0.25">
      <c r="A138" s="312" t="str">
        <f>IF(ISBLANK('ARAT - Data Entry'!A136),"",'ARAT - Data Entry'!A136)</f>
        <v/>
      </c>
      <c r="B138" s="312" t="str">
        <f>IF(ISBLANK('ARAT - Data Entry'!C136),"",'ARAT - Data Entry'!C136)</f>
        <v/>
      </c>
      <c r="C138" s="312" t="str">
        <f>IF(ISBLANK('ARAT - Data Entry'!D136),"",'ARAT - Data Entry'!D136)</f>
        <v/>
      </c>
      <c r="D138" s="312" t="str">
        <f>IF(ISBLANK('ARAT - Data Entry'!E136),"",'ARAT - Data Entry'!E136)</f>
        <v/>
      </c>
      <c r="E138" s="312" t="str">
        <f>IF(ISBLANK('ARAT - Data Entry'!F136),"",'ARAT - Data Entry'!F136)</f>
        <v/>
      </c>
      <c r="F138" s="312" t="str">
        <f>IF(ISBLANK('ARAT - Data Entry'!G136),"",'ARAT - Data Entry'!G136)</f>
        <v/>
      </c>
      <c r="G138" s="312" t="str">
        <f>IF(ISBLANK('ARAT - Data Entry'!H136),"",'ARAT - Data Entry'!H136)</f>
        <v/>
      </c>
      <c r="H138" s="312" t="str">
        <f>IF(ISBLANK('ARAT - Data Entry'!I136),"",'ARAT - Data Entry'!I136)</f>
        <v/>
      </c>
      <c r="I138" s="312" t="str">
        <f>IF(ISBLANK('ARAT - Data Entry'!J136),"",'ARAT - Data Entry'!J136)</f>
        <v/>
      </c>
      <c r="J138" s="357" t="str">
        <f>IF(ISBLANK('ARAT - Data Entry'!K136),"",'ARAT - Data Entry'!K136)</f>
        <v/>
      </c>
      <c r="K138" s="312" t="str">
        <f>IF(ISBLANK('ARAT - Data Entry'!L136),"",'ARAT - Data Entry'!L136)</f>
        <v/>
      </c>
      <c r="L138" s="312" t="str">
        <f>IF(ISBLANK('ARAT - Data Entry'!M136),"",'ARAT - Data Entry'!M136)</f>
        <v/>
      </c>
      <c r="M138" s="312" t="str">
        <f>IF(ISBLANK('ARAT - Data Entry'!N136),"",'ARAT - Data Entry'!N136)</f>
        <v/>
      </c>
      <c r="N138" s="312" t="str">
        <f>IF(ISBLANK('ARAT - Data Entry'!R136),"",'ARAT - Data Entry'!R136)</f>
        <v/>
      </c>
      <c r="O138" s="312" t="str">
        <f>IF(ISBLANK('ARAT - Data Entry'!T136),"",'ARAT - Data Entry'!T136)</f>
        <v/>
      </c>
      <c r="P138" s="298"/>
      <c r="Q138" s="4" t="str">
        <f t="shared" si="46"/>
        <v>No Improved Water Point/System</v>
      </c>
      <c r="R138" s="4" t="str">
        <f t="shared" si="47"/>
        <v>No Improved Water Point/System</v>
      </c>
      <c r="S138" s="5" t="str">
        <f t="shared" si="48"/>
        <v>No Improved Water Point/System</v>
      </c>
      <c r="T138" s="4" t="str">
        <f t="shared" si="49"/>
        <v>New Construction Needed</v>
      </c>
      <c r="U138" s="15">
        <f t="shared" si="50"/>
        <v>0</v>
      </c>
      <c r="V138" s="284"/>
      <c r="W138" s="291" t="str">
        <f t="shared" si="40"/>
        <v>New Construction Needed</v>
      </c>
      <c r="X138" s="292" t="str">
        <f t="shared" si="51"/>
        <v xml:space="preserve"> </v>
      </c>
      <c r="Y138" s="292" t="str">
        <f t="shared" si="52"/>
        <v>Plan For Investment and Construction</v>
      </c>
      <c r="Z138" s="285"/>
      <c r="AA138" s="290" t="str">
        <f t="shared" si="41"/>
        <v xml:space="preserve"> </v>
      </c>
      <c r="AB138" s="290" t="str">
        <f t="shared" si="42"/>
        <v xml:space="preserve"> </v>
      </c>
      <c r="AC138" s="290" t="str">
        <f t="shared" si="43"/>
        <v xml:space="preserve"> </v>
      </c>
      <c r="AD138" s="290" t="str">
        <f t="shared" si="44"/>
        <v xml:space="preserve"> </v>
      </c>
      <c r="AE138" s="290" t="str">
        <f t="shared" si="45"/>
        <v xml:space="preserve"> </v>
      </c>
      <c r="AF138" s="290" t="str">
        <f>IF(CG138=1,'ARAT - Reference Sheet'!C142-(A138-CH138)," ")</f>
        <v xml:space="preserve"> </v>
      </c>
      <c r="AG138" s="290" t="str">
        <f>IF(CI138=1,'ARAT - Reference Sheet'!$C$12-(A138-CJ138)," ")</f>
        <v xml:space="preserve"> </v>
      </c>
      <c r="AH138" s="290" t="str">
        <f>IF(CK138=1,'ARAT - Reference Sheet'!$C$13-(A138-CL138)," ")</f>
        <v xml:space="preserve"> </v>
      </c>
      <c r="AI138" s="290" t="str">
        <f>IF(CM138=1,'ARAT - Reference Sheet'!$C$14-(A138-CN138)," ")</f>
        <v xml:space="preserve"> </v>
      </c>
      <c r="AJ138" s="290" t="str">
        <f>IF(CO138=1,'ARAT - Reference Sheet'!$C$15-(A138-CP138)," ")</f>
        <v xml:space="preserve"> </v>
      </c>
      <c r="AK138" s="290" t="str">
        <f>IF(CQ138=1,'ARAT - Reference Sheet'!$C$16-(A138-CR138)," ")</f>
        <v xml:space="preserve"> </v>
      </c>
      <c r="AL138" s="290" t="str">
        <f>IF(CS138=1,'ARAT - Reference Sheet'!$C$17-(A138-CT138)," ")</f>
        <v xml:space="preserve"> </v>
      </c>
      <c r="AM138" s="290" t="str">
        <f>IF(CU138=1,'ARAT - Reference Sheet'!$C$18-(A138-CV138)," ")</f>
        <v xml:space="preserve"> </v>
      </c>
      <c r="AN138" s="290" t="str">
        <f>IF(CW138=1,'ARAT - Reference Sheet'!$C$19-(A138-CX138)," ")</f>
        <v xml:space="preserve"> </v>
      </c>
      <c r="AO138" s="290" t="str">
        <f>IF(CY138=1,'ARAT - Reference Sheet'!$C$20-(A138-CZ138)," ")</f>
        <v xml:space="preserve"> </v>
      </c>
      <c r="AP138" s="290" t="str">
        <f>IF(DA138=1,'ARAT - Reference Sheet'!$C$21-(A138-DB138)," ")</f>
        <v xml:space="preserve"> </v>
      </c>
      <c r="AQ138" s="290" t="str">
        <f>IF(DC138=1,'ARAT - Reference Sheet'!$C$22-(A138-DD138)," ")</f>
        <v xml:space="preserve"> </v>
      </c>
      <c r="AR138" s="290" t="str">
        <f>IF(DE138=1,'ARAT - Reference Sheet'!$C$23-(A138-DF138)," ")</f>
        <v xml:space="preserve"> </v>
      </c>
      <c r="AS138" s="288"/>
      <c r="AT138" s="313" t="str">
        <f>IF(ISBLANK('ARAT - Data Entry'!X136),"",'ARAT - Data Entry'!X136)</f>
        <v/>
      </c>
      <c r="AU138" s="313" t="str">
        <f>IF(ISBLANK('ARAT - Data Entry'!AA136),"",'ARAT - Data Entry'!AA136)</f>
        <v/>
      </c>
      <c r="AV138" s="313" t="str">
        <f>IF(ISBLANK('ARAT - Data Entry'!AD136),"",'ARAT - Data Entry'!AD136)</f>
        <v/>
      </c>
      <c r="AW138" s="313" t="str">
        <f>IF(ISBLANK('ARAT - Data Entry'!AG136),"",'ARAT - Data Entry'!AG136)</f>
        <v/>
      </c>
      <c r="AX138" s="313" t="str">
        <f>IF(ISBLANK('ARAT - Data Entry'!AJ136),"",'ARAT - Data Entry'!AJ136)</f>
        <v/>
      </c>
      <c r="AY138" s="313" t="str">
        <f>IF(ISBLANK('ARAT - Data Entry'!AM136),"",'ARAT - Data Entry'!AM136)</f>
        <v/>
      </c>
      <c r="AZ138" s="313" t="str">
        <f>IF(ISBLANK('ARAT - Data Entry'!AP136),"",'ARAT - Data Entry'!AP136)</f>
        <v/>
      </c>
      <c r="BA138" s="313" t="str">
        <f>IF(ISBLANK('ARAT - Data Entry'!AS136),"",'ARAT - Data Entry'!AS136)</f>
        <v/>
      </c>
      <c r="BB138" s="313" t="str">
        <f>IF(ISBLANK('ARAT - Data Entry'!AV136),"",'ARAT - Data Entry'!AV136)</f>
        <v/>
      </c>
      <c r="BC138" s="313" t="str">
        <f>IF(ISBLANK('ARAT - Data Entry'!AY136),"",'ARAT - Data Entry'!AY136)</f>
        <v/>
      </c>
      <c r="BD138" s="313" t="str">
        <f>IF(ISBLANK('ARAT - Data Entry'!BB136),"",'ARAT - Data Entry'!BB136)</f>
        <v/>
      </c>
      <c r="BE138" s="313" t="str">
        <f>IF(ISBLANK('ARAT - Data Entry'!BE136),"",'ARAT - Data Entry'!BE136)</f>
        <v/>
      </c>
      <c r="BF138" s="313" t="str">
        <f>IF(ISBLANK('ARAT - Data Entry'!BF136),"",'ARAT - Data Entry'!BF136)</f>
        <v/>
      </c>
      <c r="BG138" s="313" t="str">
        <f>IF(ISBLANK('ARAT - Data Entry'!BK136),"",'ARAT - Data Entry'!BK136)</f>
        <v/>
      </c>
      <c r="BH138" s="313" t="str">
        <f>IF(ISBLANK('ARAT - Data Entry'!BL136),"",'ARAT - Data Entry'!BL136)</f>
        <v/>
      </c>
      <c r="BI138" s="313" t="str">
        <f>IF(ISBLANK('ARAT - Data Entry'!BQ136),"",'ARAT - Data Entry'!BQ136)</f>
        <v/>
      </c>
      <c r="BJ138" s="313" t="str">
        <f>IF(ISBLANK('ARAT - Data Entry'!BR136),"",'ARAT - Data Entry'!BR136)</f>
        <v/>
      </c>
      <c r="BK138" s="313" t="str">
        <f>IF(ISBLANK('ARAT - Data Entry'!BW136),"",'ARAT - Data Entry'!BW136)</f>
        <v/>
      </c>
      <c r="BL138" s="313" t="str">
        <f>IF(ISBLANK('ARAT - Data Entry'!DB136),"",'ARAT - Data Entry'!DB136)</f>
        <v/>
      </c>
      <c r="BM138" s="296"/>
      <c r="BN138" s="290">
        <f>'ARAT - Data Entry'!P136</f>
        <v>0</v>
      </c>
      <c r="BO138" s="290">
        <f>'ARAT - Data Entry'!Q136</f>
        <v>0</v>
      </c>
      <c r="BP138" s="290">
        <f>'ARAT - Data Entry'!S136</f>
        <v>0</v>
      </c>
      <c r="BQ138" s="290">
        <f>'ARAT - Data Entry'!CG136</f>
        <v>0</v>
      </c>
      <c r="BR138" s="290">
        <f>'ARAT - Data Entry'!CU136</f>
        <v>0</v>
      </c>
      <c r="BS138" s="290">
        <f>'ARAT - Data Entry'!CY136</f>
        <v>0</v>
      </c>
      <c r="BT138" s="290">
        <f>'ARAT - Data Entry'!DA136</f>
        <v>0</v>
      </c>
      <c r="BU138" s="290">
        <f t="shared" si="53"/>
        <v>0</v>
      </c>
      <c r="BV138" s="288"/>
      <c r="BW138" s="290" t="str">
        <f>IF(ISBLANK('ARAT - Data Entry'!V136),"",'ARAT - Data Entry'!V136)</f>
        <v/>
      </c>
      <c r="BX138" s="290" t="str">
        <f>IF(ISBLANK('ARAT - Data Entry'!W136),"",'ARAT - Data Entry'!W136)</f>
        <v/>
      </c>
      <c r="BY138" s="290" t="str">
        <f>IF(ISBLANK('ARAT - Data Entry'!Y136),"",'ARAT - Data Entry'!Y136)</f>
        <v/>
      </c>
      <c r="BZ138" s="290" t="str">
        <f>IF(ISBLANK('ARAT - Data Entry'!Z136),"",'ARAT - Data Entry'!Z136)</f>
        <v/>
      </c>
      <c r="CA138" s="290" t="str">
        <f>IF(ISBLANK('ARAT - Data Entry'!AB136),"",'ARAT - Data Entry'!AB136)</f>
        <v/>
      </c>
      <c r="CB138" s="290" t="str">
        <f>IF(ISBLANK('ARAT - Data Entry'!AC136),"",'ARAT - Data Entry'!AC136)</f>
        <v/>
      </c>
      <c r="CC138" s="290" t="str">
        <f>IF(ISBLANK('ARAT - Data Entry'!AE136),"",'ARAT - Data Entry'!AE136)</f>
        <v/>
      </c>
      <c r="CD138" s="290" t="str">
        <f>IF(ISBLANK('ARAT - Data Entry'!AF136),"",'ARAT - Data Entry'!AF136)</f>
        <v/>
      </c>
      <c r="CE138" s="290" t="str">
        <f>IF(ISBLANK('ARAT - Data Entry'!AH136),"",'ARAT - Data Entry'!AH136)</f>
        <v/>
      </c>
      <c r="CF138" s="290" t="str">
        <f>IF(ISBLANK('ARAT - Data Entry'!AI136),"",'ARAT - Data Entry'!AI136)</f>
        <v/>
      </c>
      <c r="CG138" s="290" t="str">
        <f>IF(ISBLANK('ARAT - Data Entry'!AK136),"",'ARAT - Data Entry'!AK136)</f>
        <v/>
      </c>
      <c r="CH138" s="290" t="str">
        <f>IF(ISBLANK('ARAT - Data Entry'!AL136),"",'ARAT - Data Entry'!AL136)</f>
        <v/>
      </c>
      <c r="CI138" s="290" t="str">
        <f>IF(ISBLANK('ARAT - Data Entry'!AN136),"",'ARAT - Data Entry'!AN136)</f>
        <v/>
      </c>
      <c r="CJ138" s="290" t="str">
        <f>IF(ISBLANK('ARAT - Data Entry'!AO136),"",'ARAT - Data Entry'!AO136)</f>
        <v/>
      </c>
      <c r="CK138" s="290" t="str">
        <f>IF(ISBLANK('ARAT - Data Entry'!AQ136),"",'ARAT - Data Entry'!AQ136)</f>
        <v/>
      </c>
      <c r="CL138" s="290" t="str">
        <f>IF(ISBLANK('ARAT - Data Entry'!AR136),"",'ARAT - Data Entry'!AR136)</f>
        <v/>
      </c>
      <c r="CM138" s="290" t="str">
        <f>IF(ISBLANK('ARAT - Data Entry'!AT136),"",'ARAT - Data Entry'!AT136)</f>
        <v/>
      </c>
      <c r="CN138" s="290" t="str">
        <f>IF(ISBLANK('ARAT - Data Entry'!AU136),"",'ARAT - Data Entry'!AU136)</f>
        <v/>
      </c>
      <c r="CO138" s="290" t="str">
        <f>IF(ISBLANK('ARAT - Data Entry'!AW136),"",'ARAT - Data Entry'!AW136)</f>
        <v/>
      </c>
      <c r="CP138" s="290" t="str">
        <f>IF(ISBLANK('ARAT - Data Entry'!AX136),"",'ARAT - Data Entry'!AX136)</f>
        <v/>
      </c>
      <c r="CQ138" s="290" t="str">
        <f>IF(ISBLANK('ARAT - Data Entry'!AZ136),"",'ARAT - Data Entry'!AZ136)</f>
        <v/>
      </c>
      <c r="CR138" s="290" t="str">
        <f>IF(ISBLANK('ARAT - Data Entry'!BA136),"",'ARAT - Data Entry'!BA136)</f>
        <v/>
      </c>
      <c r="CS138" s="290" t="str">
        <f>IF(ISBLANK('ARAT - Data Entry'!BC136),"",'ARAT - Data Entry'!BC136)</f>
        <v/>
      </c>
      <c r="CT138" s="290" t="str">
        <f>IF(ISBLANK('ARAT - Data Entry'!BD136),"",'ARAT - Data Entry'!BD136)</f>
        <v/>
      </c>
      <c r="CU138" s="290" t="str">
        <f>IF(ISBLANK('ARAT - Data Entry'!BF136),"",'ARAT - Data Entry'!BF136)</f>
        <v/>
      </c>
      <c r="CV138" s="290" t="str">
        <f>IF(ISBLANK('ARAT - Data Entry'!BG136),"",'ARAT - Data Entry'!BG136)</f>
        <v/>
      </c>
      <c r="CW138" s="290" t="str">
        <f>IF(ISBLANK('ARAT - Data Entry'!BI136),"",'ARAT - Data Entry'!BI136)</f>
        <v/>
      </c>
      <c r="CX138" s="290" t="str">
        <f>IF(ISBLANK('ARAT - Data Entry'!BJ136),"",'ARAT - Data Entry'!BJ136)</f>
        <v/>
      </c>
      <c r="CY138" s="290" t="str">
        <f>IF(ISBLANK('ARAT - Data Entry'!BL136),"",'ARAT - Data Entry'!BL136)</f>
        <v/>
      </c>
      <c r="CZ138" s="290" t="str">
        <f>IF(ISBLANK('ARAT - Data Entry'!BM136),"",'ARAT - Data Entry'!BM136)</f>
        <v/>
      </c>
      <c r="DA138" s="290" t="str">
        <f>IF(ISBLANK('ARAT - Data Entry'!BO136),"",'ARAT - Data Entry'!BO136)</f>
        <v/>
      </c>
      <c r="DB138" s="290" t="str">
        <f>IF(ISBLANK('ARAT - Data Entry'!BP136),"",'ARAT - Data Entry'!BP136)</f>
        <v/>
      </c>
      <c r="DC138" s="290" t="str">
        <f>IF(ISBLANK('ARAT - Data Entry'!BR136),"",'ARAT - Data Entry'!BR136)</f>
        <v/>
      </c>
      <c r="DD138" s="290" t="str">
        <f>IF(ISBLANK('ARAT - Data Entry'!BS136),"",'ARAT - Data Entry'!BS136)</f>
        <v/>
      </c>
      <c r="DE138" s="290" t="str">
        <f>IF(ISBLANK('ARAT - Data Entry'!BU136),"",'ARAT - Data Entry'!BU136)</f>
        <v/>
      </c>
      <c r="DF138" s="290" t="str">
        <f>IF(ISBLANK('ARAT - Data Entry'!BV136),"",'ARAT - Data Entry'!BV136)</f>
        <v/>
      </c>
      <c r="DG138" s="290" t="str">
        <f>IF(ISBLANK('ARAT - Data Entry'!CZ136),"",'ARAT - Data Entry'!CZ136)</f>
        <v/>
      </c>
    </row>
    <row r="139" spans="1:111" x14ac:dyDescent="0.25">
      <c r="A139" s="312" t="str">
        <f>IF(ISBLANK('ARAT - Data Entry'!A137),"",'ARAT - Data Entry'!A137)</f>
        <v/>
      </c>
      <c r="B139" s="312" t="str">
        <f>IF(ISBLANK('ARAT - Data Entry'!C137),"",'ARAT - Data Entry'!C137)</f>
        <v/>
      </c>
      <c r="C139" s="312" t="str">
        <f>IF(ISBLANK('ARAT - Data Entry'!D137),"",'ARAT - Data Entry'!D137)</f>
        <v/>
      </c>
      <c r="D139" s="312" t="str">
        <f>IF(ISBLANK('ARAT - Data Entry'!E137),"",'ARAT - Data Entry'!E137)</f>
        <v/>
      </c>
      <c r="E139" s="312" t="str">
        <f>IF(ISBLANK('ARAT - Data Entry'!F137),"",'ARAT - Data Entry'!F137)</f>
        <v/>
      </c>
      <c r="F139" s="312" t="str">
        <f>IF(ISBLANK('ARAT - Data Entry'!G137),"",'ARAT - Data Entry'!G137)</f>
        <v/>
      </c>
      <c r="G139" s="312" t="str">
        <f>IF(ISBLANK('ARAT - Data Entry'!H137),"",'ARAT - Data Entry'!H137)</f>
        <v/>
      </c>
      <c r="H139" s="312" t="str">
        <f>IF(ISBLANK('ARAT - Data Entry'!I137),"",'ARAT - Data Entry'!I137)</f>
        <v/>
      </c>
      <c r="I139" s="312" t="str">
        <f>IF(ISBLANK('ARAT - Data Entry'!J137),"",'ARAT - Data Entry'!J137)</f>
        <v/>
      </c>
      <c r="J139" s="357" t="str">
        <f>IF(ISBLANK('ARAT - Data Entry'!K137),"",'ARAT - Data Entry'!K137)</f>
        <v/>
      </c>
      <c r="K139" s="312" t="str">
        <f>IF(ISBLANK('ARAT - Data Entry'!L137),"",'ARAT - Data Entry'!L137)</f>
        <v/>
      </c>
      <c r="L139" s="312" t="str">
        <f>IF(ISBLANK('ARAT - Data Entry'!M137),"",'ARAT - Data Entry'!M137)</f>
        <v/>
      </c>
      <c r="M139" s="312" t="str">
        <f>IF(ISBLANK('ARAT - Data Entry'!N137),"",'ARAT - Data Entry'!N137)</f>
        <v/>
      </c>
      <c r="N139" s="312" t="str">
        <f>IF(ISBLANK('ARAT - Data Entry'!R137),"",'ARAT - Data Entry'!R137)</f>
        <v/>
      </c>
      <c r="O139" s="312" t="str">
        <f>IF(ISBLANK('ARAT - Data Entry'!T137),"",'ARAT - Data Entry'!T137)</f>
        <v/>
      </c>
      <c r="P139" s="298"/>
      <c r="Q139" s="4" t="str">
        <f t="shared" si="46"/>
        <v>No Improved Water Point/System</v>
      </c>
      <c r="R139" s="4" t="str">
        <f t="shared" si="47"/>
        <v>No Improved Water Point/System</v>
      </c>
      <c r="S139" s="5" t="str">
        <f t="shared" si="48"/>
        <v>No Improved Water Point/System</v>
      </c>
      <c r="T139" s="4" t="str">
        <f t="shared" si="49"/>
        <v>New Construction Needed</v>
      </c>
      <c r="U139" s="15">
        <f t="shared" si="50"/>
        <v>0</v>
      </c>
      <c r="V139" s="284"/>
      <c r="W139" s="291" t="str">
        <f t="shared" si="40"/>
        <v>New Construction Needed</v>
      </c>
      <c r="X139" s="292" t="str">
        <f t="shared" si="51"/>
        <v xml:space="preserve"> </v>
      </c>
      <c r="Y139" s="292" t="str">
        <f t="shared" si="52"/>
        <v>Plan For Investment and Construction</v>
      </c>
      <c r="Z139" s="285"/>
      <c r="AA139" s="290" t="str">
        <f t="shared" si="41"/>
        <v xml:space="preserve"> </v>
      </c>
      <c r="AB139" s="290" t="str">
        <f t="shared" si="42"/>
        <v xml:space="preserve"> </v>
      </c>
      <c r="AC139" s="290" t="str">
        <f t="shared" si="43"/>
        <v xml:space="preserve"> </v>
      </c>
      <c r="AD139" s="290" t="str">
        <f t="shared" si="44"/>
        <v xml:space="preserve"> </v>
      </c>
      <c r="AE139" s="290" t="str">
        <f t="shared" si="45"/>
        <v xml:space="preserve"> </v>
      </c>
      <c r="AF139" s="290" t="str">
        <f>IF(CG139=1,'ARAT - Reference Sheet'!C143-(A139-CH139)," ")</f>
        <v xml:space="preserve"> </v>
      </c>
      <c r="AG139" s="290" t="str">
        <f>IF(CI139=1,'ARAT - Reference Sheet'!$C$12-(A139-CJ139)," ")</f>
        <v xml:space="preserve"> </v>
      </c>
      <c r="AH139" s="290" t="str">
        <f>IF(CK139=1,'ARAT - Reference Sheet'!$C$13-(A139-CL139)," ")</f>
        <v xml:space="preserve"> </v>
      </c>
      <c r="AI139" s="290" t="str">
        <f>IF(CM139=1,'ARAT - Reference Sheet'!$C$14-(A139-CN139)," ")</f>
        <v xml:space="preserve"> </v>
      </c>
      <c r="AJ139" s="290" t="str">
        <f>IF(CO139=1,'ARAT - Reference Sheet'!$C$15-(A139-CP139)," ")</f>
        <v xml:space="preserve"> </v>
      </c>
      <c r="AK139" s="290" t="str">
        <f>IF(CQ139=1,'ARAT - Reference Sheet'!$C$16-(A139-CR139)," ")</f>
        <v xml:space="preserve"> </v>
      </c>
      <c r="AL139" s="290" t="str">
        <f>IF(CS139=1,'ARAT - Reference Sheet'!$C$17-(A139-CT139)," ")</f>
        <v xml:space="preserve"> </v>
      </c>
      <c r="AM139" s="290" t="str">
        <f>IF(CU139=1,'ARAT - Reference Sheet'!$C$18-(A139-CV139)," ")</f>
        <v xml:space="preserve"> </v>
      </c>
      <c r="AN139" s="290" t="str">
        <f>IF(CW139=1,'ARAT - Reference Sheet'!$C$19-(A139-CX139)," ")</f>
        <v xml:space="preserve"> </v>
      </c>
      <c r="AO139" s="290" t="str">
        <f>IF(CY139=1,'ARAT - Reference Sheet'!$C$20-(A139-CZ139)," ")</f>
        <v xml:space="preserve"> </v>
      </c>
      <c r="AP139" s="290" t="str">
        <f>IF(DA139=1,'ARAT - Reference Sheet'!$C$21-(A139-DB139)," ")</f>
        <v xml:space="preserve"> </v>
      </c>
      <c r="AQ139" s="290" t="str">
        <f>IF(DC139=1,'ARAT - Reference Sheet'!$C$22-(A139-DD139)," ")</f>
        <v xml:space="preserve"> </v>
      </c>
      <c r="AR139" s="290" t="str">
        <f>IF(DE139=1,'ARAT - Reference Sheet'!$C$23-(A139-DF139)," ")</f>
        <v xml:space="preserve"> </v>
      </c>
      <c r="AS139" s="288"/>
      <c r="AT139" s="313" t="str">
        <f>IF(ISBLANK('ARAT - Data Entry'!X137),"",'ARAT - Data Entry'!X137)</f>
        <v/>
      </c>
      <c r="AU139" s="313" t="str">
        <f>IF(ISBLANK('ARAT - Data Entry'!AA137),"",'ARAT - Data Entry'!AA137)</f>
        <v/>
      </c>
      <c r="AV139" s="313" t="str">
        <f>IF(ISBLANK('ARAT - Data Entry'!AD137),"",'ARAT - Data Entry'!AD137)</f>
        <v/>
      </c>
      <c r="AW139" s="313" t="str">
        <f>IF(ISBLANK('ARAT - Data Entry'!AG137),"",'ARAT - Data Entry'!AG137)</f>
        <v/>
      </c>
      <c r="AX139" s="313" t="str">
        <f>IF(ISBLANK('ARAT - Data Entry'!AJ137),"",'ARAT - Data Entry'!AJ137)</f>
        <v/>
      </c>
      <c r="AY139" s="313" t="str">
        <f>IF(ISBLANK('ARAT - Data Entry'!AM137),"",'ARAT - Data Entry'!AM137)</f>
        <v/>
      </c>
      <c r="AZ139" s="313" t="str">
        <f>IF(ISBLANK('ARAT - Data Entry'!AP137),"",'ARAT - Data Entry'!AP137)</f>
        <v/>
      </c>
      <c r="BA139" s="313" t="str">
        <f>IF(ISBLANK('ARAT - Data Entry'!AS137),"",'ARAT - Data Entry'!AS137)</f>
        <v/>
      </c>
      <c r="BB139" s="313" t="str">
        <f>IF(ISBLANK('ARAT - Data Entry'!AV137),"",'ARAT - Data Entry'!AV137)</f>
        <v/>
      </c>
      <c r="BC139" s="313" t="str">
        <f>IF(ISBLANK('ARAT - Data Entry'!AY137),"",'ARAT - Data Entry'!AY137)</f>
        <v/>
      </c>
      <c r="BD139" s="313" t="str">
        <f>IF(ISBLANK('ARAT - Data Entry'!BB137),"",'ARAT - Data Entry'!BB137)</f>
        <v/>
      </c>
      <c r="BE139" s="313" t="str">
        <f>IF(ISBLANK('ARAT - Data Entry'!BE137),"",'ARAT - Data Entry'!BE137)</f>
        <v/>
      </c>
      <c r="BF139" s="313" t="str">
        <f>IF(ISBLANK('ARAT - Data Entry'!BF137),"",'ARAT - Data Entry'!BF137)</f>
        <v/>
      </c>
      <c r="BG139" s="313" t="str">
        <f>IF(ISBLANK('ARAT - Data Entry'!BK137),"",'ARAT - Data Entry'!BK137)</f>
        <v/>
      </c>
      <c r="BH139" s="313" t="str">
        <f>IF(ISBLANK('ARAT - Data Entry'!BL137),"",'ARAT - Data Entry'!BL137)</f>
        <v/>
      </c>
      <c r="BI139" s="313" t="str">
        <f>IF(ISBLANK('ARAT - Data Entry'!BQ137),"",'ARAT - Data Entry'!BQ137)</f>
        <v/>
      </c>
      <c r="BJ139" s="313" t="str">
        <f>IF(ISBLANK('ARAT - Data Entry'!BR137),"",'ARAT - Data Entry'!BR137)</f>
        <v/>
      </c>
      <c r="BK139" s="313" t="str">
        <f>IF(ISBLANK('ARAT - Data Entry'!BW137),"",'ARAT - Data Entry'!BW137)</f>
        <v/>
      </c>
      <c r="BL139" s="313" t="str">
        <f>IF(ISBLANK('ARAT - Data Entry'!DB137),"",'ARAT - Data Entry'!DB137)</f>
        <v/>
      </c>
      <c r="BM139" s="296"/>
      <c r="BN139" s="290">
        <f>'ARAT - Data Entry'!P137</f>
        <v>0</v>
      </c>
      <c r="BO139" s="290">
        <f>'ARAT - Data Entry'!Q137</f>
        <v>0</v>
      </c>
      <c r="BP139" s="290">
        <f>'ARAT - Data Entry'!S137</f>
        <v>0</v>
      </c>
      <c r="BQ139" s="290">
        <f>'ARAT - Data Entry'!CG137</f>
        <v>0</v>
      </c>
      <c r="BR139" s="290">
        <f>'ARAT - Data Entry'!CU137</f>
        <v>0</v>
      </c>
      <c r="BS139" s="290">
        <f>'ARAT - Data Entry'!CY137</f>
        <v>0</v>
      </c>
      <c r="BT139" s="290">
        <f>'ARAT - Data Entry'!DA137</f>
        <v>0</v>
      </c>
      <c r="BU139" s="290">
        <f t="shared" si="53"/>
        <v>0</v>
      </c>
      <c r="BV139" s="288"/>
      <c r="BW139" s="290" t="str">
        <f>IF(ISBLANK('ARAT - Data Entry'!V137),"",'ARAT - Data Entry'!V137)</f>
        <v/>
      </c>
      <c r="BX139" s="290" t="str">
        <f>IF(ISBLANK('ARAT - Data Entry'!W137),"",'ARAT - Data Entry'!W137)</f>
        <v/>
      </c>
      <c r="BY139" s="290" t="str">
        <f>IF(ISBLANK('ARAT - Data Entry'!Y137),"",'ARAT - Data Entry'!Y137)</f>
        <v/>
      </c>
      <c r="BZ139" s="290" t="str">
        <f>IF(ISBLANK('ARAT - Data Entry'!Z137),"",'ARAT - Data Entry'!Z137)</f>
        <v/>
      </c>
      <c r="CA139" s="290" t="str">
        <f>IF(ISBLANK('ARAT - Data Entry'!AB137),"",'ARAT - Data Entry'!AB137)</f>
        <v/>
      </c>
      <c r="CB139" s="290" t="str">
        <f>IF(ISBLANK('ARAT - Data Entry'!AC137),"",'ARAT - Data Entry'!AC137)</f>
        <v/>
      </c>
      <c r="CC139" s="290" t="str">
        <f>IF(ISBLANK('ARAT - Data Entry'!AE137),"",'ARAT - Data Entry'!AE137)</f>
        <v/>
      </c>
      <c r="CD139" s="290" t="str">
        <f>IF(ISBLANK('ARAT - Data Entry'!AF137),"",'ARAT - Data Entry'!AF137)</f>
        <v/>
      </c>
      <c r="CE139" s="290" t="str">
        <f>IF(ISBLANK('ARAT - Data Entry'!AH137),"",'ARAT - Data Entry'!AH137)</f>
        <v/>
      </c>
      <c r="CF139" s="290" t="str">
        <f>IF(ISBLANK('ARAT - Data Entry'!AI137),"",'ARAT - Data Entry'!AI137)</f>
        <v/>
      </c>
      <c r="CG139" s="290" t="str">
        <f>IF(ISBLANK('ARAT - Data Entry'!AK137),"",'ARAT - Data Entry'!AK137)</f>
        <v/>
      </c>
      <c r="CH139" s="290" t="str">
        <f>IF(ISBLANK('ARAT - Data Entry'!AL137),"",'ARAT - Data Entry'!AL137)</f>
        <v/>
      </c>
      <c r="CI139" s="290" t="str">
        <f>IF(ISBLANK('ARAT - Data Entry'!AN137),"",'ARAT - Data Entry'!AN137)</f>
        <v/>
      </c>
      <c r="CJ139" s="290" t="str">
        <f>IF(ISBLANK('ARAT - Data Entry'!AO137),"",'ARAT - Data Entry'!AO137)</f>
        <v/>
      </c>
      <c r="CK139" s="290" t="str">
        <f>IF(ISBLANK('ARAT - Data Entry'!AQ137),"",'ARAT - Data Entry'!AQ137)</f>
        <v/>
      </c>
      <c r="CL139" s="290" t="str">
        <f>IF(ISBLANK('ARAT - Data Entry'!AR137),"",'ARAT - Data Entry'!AR137)</f>
        <v/>
      </c>
      <c r="CM139" s="290" t="str">
        <f>IF(ISBLANK('ARAT - Data Entry'!AT137),"",'ARAT - Data Entry'!AT137)</f>
        <v/>
      </c>
      <c r="CN139" s="290" t="str">
        <f>IF(ISBLANK('ARAT - Data Entry'!AU137),"",'ARAT - Data Entry'!AU137)</f>
        <v/>
      </c>
      <c r="CO139" s="290" t="str">
        <f>IF(ISBLANK('ARAT - Data Entry'!AW137),"",'ARAT - Data Entry'!AW137)</f>
        <v/>
      </c>
      <c r="CP139" s="290" t="str">
        <f>IF(ISBLANK('ARAT - Data Entry'!AX137),"",'ARAT - Data Entry'!AX137)</f>
        <v/>
      </c>
      <c r="CQ139" s="290" t="str">
        <f>IF(ISBLANK('ARAT - Data Entry'!AZ137),"",'ARAT - Data Entry'!AZ137)</f>
        <v/>
      </c>
      <c r="CR139" s="290" t="str">
        <f>IF(ISBLANK('ARAT - Data Entry'!BA137),"",'ARAT - Data Entry'!BA137)</f>
        <v/>
      </c>
      <c r="CS139" s="290" t="str">
        <f>IF(ISBLANK('ARAT - Data Entry'!BC137),"",'ARAT - Data Entry'!BC137)</f>
        <v/>
      </c>
      <c r="CT139" s="290" t="str">
        <f>IF(ISBLANK('ARAT - Data Entry'!BD137),"",'ARAT - Data Entry'!BD137)</f>
        <v/>
      </c>
      <c r="CU139" s="290" t="str">
        <f>IF(ISBLANK('ARAT - Data Entry'!BF137),"",'ARAT - Data Entry'!BF137)</f>
        <v/>
      </c>
      <c r="CV139" s="290" t="str">
        <f>IF(ISBLANK('ARAT - Data Entry'!BG137),"",'ARAT - Data Entry'!BG137)</f>
        <v/>
      </c>
      <c r="CW139" s="290" t="str">
        <f>IF(ISBLANK('ARAT - Data Entry'!BI137),"",'ARAT - Data Entry'!BI137)</f>
        <v/>
      </c>
      <c r="CX139" s="290" t="str">
        <f>IF(ISBLANK('ARAT - Data Entry'!BJ137),"",'ARAT - Data Entry'!BJ137)</f>
        <v/>
      </c>
      <c r="CY139" s="290" t="str">
        <f>IF(ISBLANK('ARAT - Data Entry'!BL137),"",'ARAT - Data Entry'!BL137)</f>
        <v/>
      </c>
      <c r="CZ139" s="290" t="str">
        <f>IF(ISBLANK('ARAT - Data Entry'!BM137),"",'ARAT - Data Entry'!BM137)</f>
        <v/>
      </c>
      <c r="DA139" s="290" t="str">
        <f>IF(ISBLANK('ARAT - Data Entry'!BO137),"",'ARAT - Data Entry'!BO137)</f>
        <v/>
      </c>
      <c r="DB139" s="290" t="str">
        <f>IF(ISBLANK('ARAT - Data Entry'!BP137),"",'ARAT - Data Entry'!BP137)</f>
        <v/>
      </c>
      <c r="DC139" s="290" t="str">
        <f>IF(ISBLANK('ARAT - Data Entry'!BR137),"",'ARAT - Data Entry'!BR137)</f>
        <v/>
      </c>
      <c r="DD139" s="290" t="str">
        <f>IF(ISBLANK('ARAT - Data Entry'!BS137),"",'ARAT - Data Entry'!BS137)</f>
        <v/>
      </c>
      <c r="DE139" s="290" t="str">
        <f>IF(ISBLANK('ARAT - Data Entry'!BU137),"",'ARAT - Data Entry'!BU137)</f>
        <v/>
      </c>
      <c r="DF139" s="290" t="str">
        <f>IF(ISBLANK('ARAT - Data Entry'!BV137),"",'ARAT - Data Entry'!BV137)</f>
        <v/>
      </c>
      <c r="DG139" s="290" t="str">
        <f>IF(ISBLANK('ARAT - Data Entry'!CZ137),"",'ARAT - Data Entry'!CZ137)</f>
        <v/>
      </c>
    </row>
    <row r="140" spans="1:111" x14ac:dyDescent="0.25">
      <c r="A140" s="312" t="str">
        <f>IF(ISBLANK('ARAT - Data Entry'!A138),"",'ARAT - Data Entry'!A138)</f>
        <v/>
      </c>
      <c r="B140" s="312" t="str">
        <f>IF(ISBLANK('ARAT - Data Entry'!C138),"",'ARAT - Data Entry'!C138)</f>
        <v/>
      </c>
      <c r="C140" s="312" t="str">
        <f>IF(ISBLANK('ARAT - Data Entry'!D138),"",'ARAT - Data Entry'!D138)</f>
        <v/>
      </c>
      <c r="D140" s="312" t="str">
        <f>IF(ISBLANK('ARAT - Data Entry'!E138),"",'ARAT - Data Entry'!E138)</f>
        <v/>
      </c>
      <c r="E140" s="312" t="str">
        <f>IF(ISBLANK('ARAT - Data Entry'!F138),"",'ARAT - Data Entry'!F138)</f>
        <v/>
      </c>
      <c r="F140" s="312" t="str">
        <f>IF(ISBLANK('ARAT - Data Entry'!G138),"",'ARAT - Data Entry'!G138)</f>
        <v/>
      </c>
      <c r="G140" s="312" t="str">
        <f>IF(ISBLANK('ARAT - Data Entry'!H138),"",'ARAT - Data Entry'!H138)</f>
        <v/>
      </c>
      <c r="H140" s="312" t="str">
        <f>IF(ISBLANK('ARAT - Data Entry'!I138),"",'ARAT - Data Entry'!I138)</f>
        <v/>
      </c>
      <c r="I140" s="312" t="str">
        <f>IF(ISBLANK('ARAT - Data Entry'!J138),"",'ARAT - Data Entry'!J138)</f>
        <v/>
      </c>
      <c r="J140" s="357" t="str">
        <f>IF(ISBLANK('ARAT - Data Entry'!K138),"",'ARAT - Data Entry'!K138)</f>
        <v/>
      </c>
      <c r="K140" s="312" t="str">
        <f>IF(ISBLANK('ARAT - Data Entry'!L138),"",'ARAT - Data Entry'!L138)</f>
        <v/>
      </c>
      <c r="L140" s="312" t="str">
        <f>IF(ISBLANK('ARAT - Data Entry'!M138),"",'ARAT - Data Entry'!M138)</f>
        <v/>
      </c>
      <c r="M140" s="312" t="str">
        <f>IF(ISBLANK('ARAT - Data Entry'!N138),"",'ARAT - Data Entry'!N138)</f>
        <v/>
      </c>
      <c r="N140" s="312" t="str">
        <f>IF(ISBLANK('ARAT - Data Entry'!R138),"",'ARAT - Data Entry'!R138)</f>
        <v/>
      </c>
      <c r="O140" s="312" t="str">
        <f>IF(ISBLANK('ARAT - Data Entry'!T138),"",'ARAT - Data Entry'!T138)</f>
        <v/>
      </c>
      <c r="P140" s="298"/>
      <c r="Q140" s="4" t="str">
        <f t="shared" si="46"/>
        <v>No Improved Water Point/System</v>
      </c>
      <c r="R140" s="4" t="str">
        <f t="shared" si="47"/>
        <v>No Improved Water Point/System</v>
      </c>
      <c r="S140" s="5" t="str">
        <f t="shared" si="48"/>
        <v>No Improved Water Point/System</v>
      </c>
      <c r="T140" s="4" t="str">
        <f t="shared" si="49"/>
        <v>New Construction Needed</v>
      </c>
      <c r="U140" s="15">
        <f t="shared" si="50"/>
        <v>0</v>
      </c>
      <c r="V140" s="284"/>
      <c r="W140" s="291" t="str">
        <f t="shared" si="40"/>
        <v>New Construction Needed</v>
      </c>
      <c r="X140" s="292" t="str">
        <f t="shared" si="51"/>
        <v xml:space="preserve"> </v>
      </c>
      <c r="Y140" s="292" t="str">
        <f t="shared" si="52"/>
        <v>Plan For Investment and Construction</v>
      </c>
      <c r="Z140" s="285"/>
      <c r="AA140" s="290" t="str">
        <f t="shared" si="41"/>
        <v xml:space="preserve"> </v>
      </c>
      <c r="AB140" s="290" t="str">
        <f t="shared" si="42"/>
        <v xml:space="preserve"> </v>
      </c>
      <c r="AC140" s="290" t="str">
        <f t="shared" si="43"/>
        <v xml:space="preserve"> </v>
      </c>
      <c r="AD140" s="290" t="str">
        <f t="shared" si="44"/>
        <v xml:space="preserve"> </v>
      </c>
      <c r="AE140" s="290" t="str">
        <f t="shared" si="45"/>
        <v xml:space="preserve"> </v>
      </c>
      <c r="AF140" s="290" t="str">
        <f>IF(CG140=1,'ARAT - Reference Sheet'!C144-(A140-CH140)," ")</f>
        <v xml:space="preserve"> </v>
      </c>
      <c r="AG140" s="290" t="str">
        <f>IF(CI140=1,'ARAT - Reference Sheet'!$C$12-(A140-CJ140)," ")</f>
        <v xml:space="preserve"> </v>
      </c>
      <c r="AH140" s="290" t="str">
        <f>IF(CK140=1,'ARAT - Reference Sheet'!$C$13-(A140-CL140)," ")</f>
        <v xml:space="preserve"> </v>
      </c>
      <c r="AI140" s="290" t="str">
        <f>IF(CM140=1,'ARAT - Reference Sheet'!$C$14-(A140-CN140)," ")</f>
        <v xml:space="preserve"> </v>
      </c>
      <c r="AJ140" s="290" t="str">
        <f>IF(CO140=1,'ARAT - Reference Sheet'!$C$15-(A140-CP140)," ")</f>
        <v xml:space="preserve"> </v>
      </c>
      <c r="AK140" s="290" t="str">
        <f>IF(CQ140=1,'ARAT - Reference Sheet'!$C$16-(A140-CR140)," ")</f>
        <v xml:space="preserve"> </v>
      </c>
      <c r="AL140" s="290" t="str">
        <f>IF(CS140=1,'ARAT - Reference Sheet'!$C$17-(A140-CT140)," ")</f>
        <v xml:space="preserve"> </v>
      </c>
      <c r="AM140" s="290" t="str">
        <f>IF(CU140=1,'ARAT - Reference Sheet'!$C$18-(A140-CV140)," ")</f>
        <v xml:space="preserve"> </v>
      </c>
      <c r="AN140" s="290" t="str">
        <f>IF(CW140=1,'ARAT - Reference Sheet'!$C$19-(A140-CX140)," ")</f>
        <v xml:space="preserve"> </v>
      </c>
      <c r="AO140" s="290" t="str">
        <f>IF(CY140=1,'ARAT - Reference Sheet'!$C$20-(A140-CZ140)," ")</f>
        <v xml:space="preserve"> </v>
      </c>
      <c r="AP140" s="290" t="str">
        <f>IF(DA140=1,'ARAT - Reference Sheet'!$C$21-(A140-DB140)," ")</f>
        <v xml:space="preserve"> </v>
      </c>
      <c r="AQ140" s="290" t="str">
        <f>IF(DC140=1,'ARAT - Reference Sheet'!$C$22-(A140-DD140)," ")</f>
        <v xml:space="preserve"> </v>
      </c>
      <c r="AR140" s="290" t="str">
        <f>IF(DE140=1,'ARAT - Reference Sheet'!$C$23-(A140-DF140)," ")</f>
        <v xml:space="preserve"> </v>
      </c>
      <c r="AS140" s="288"/>
      <c r="AT140" s="313" t="str">
        <f>IF(ISBLANK('ARAT - Data Entry'!X138),"",'ARAT - Data Entry'!X138)</f>
        <v/>
      </c>
      <c r="AU140" s="313" t="str">
        <f>IF(ISBLANK('ARAT - Data Entry'!AA138),"",'ARAT - Data Entry'!AA138)</f>
        <v/>
      </c>
      <c r="AV140" s="313" t="str">
        <f>IF(ISBLANK('ARAT - Data Entry'!AD138),"",'ARAT - Data Entry'!AD138)</f>
        <v/>
      </c>
      <c r="AW140" s="313" t="str">
        <f>IF(ISBLANK('ARAT - Data Entry'!AG138),"",'ARAT - Data Entry'!AG138)</f>
        <v/>
      </c>
      <c r="AX140" s="313" t="str">
        <f>IF(ISBLANK('ARAT - Data Entry'!AJ138),"",'ARAT - Data Entry'!AJ138)</f>
        <v/>
      </c>
      <c r="AY140" s="313" t="str">
        <f>IF(ISBLANK('ARAT - Data Entry'!AM138),"",'ARAT - Data Entry'!AM138)</f>
        <v/>
      </c>
      <c r="AZ140" s="313" t="str">
        <f>IF(ISBLANK('ARAT - Data Entry'!AP138),"",'ARAT - Data Entry'!AP138)</f>
        <v/>
      </c>
      <c r="BA140" s="313" t="str">
        <f>IF(ISBLANK('ARAT - Data Entry'!AS138),"",'ARAT - Data Entry'!AS138)</f>
        <v/>
      </c>
      <c r="BB140" s="313" t="str">
        <f>IF(ISBLANK('ARAT - Data Entry'!AV138),"",'ARAT - Data Entry'!AV138)</f>
        <v/>
      </c>
      <c r="BC140" s="313" t="str">
        <f>IF(ISBLANK('ARAT - Data Entry'!AY138),"",'ARAT - Data Entry'!AY138)</f>
        <v/>
      </c>
      <c r="BD140" s="313" t="str">
        <f>IF(ISBLANK('ARAT - Data Entry'!BB138),"",'ARAT - Data Entry'!BB138)</f>
        <v/>
      </c>
      <c r="BE140" s="313" t="str">
        <f>IF(ISBLANK('ARAT - Data Entry'!BE138),"",'ARAT - Data Entry'!BE138)</f>
        <v/>
      </c>
      <c r="BF140" s="313" t="str">
        <f>IF(ISBLANK('ARAT - Data Entry'!BF138),"",'ARAT - Data Entry'!BF138)</f>
        <v/>
      </c>
      <c r="BG140" s="313" t="str">
        <f>IF(ISBLANK('ARAT - Data Entry'!BK138),"",'ARAT - Data Entry'!BK138)</f>
        <v/>
      </c>
      <c r="BH140" s="313" t="str">
        <f>IF(ISBLANK('ARAT - Data Entry'!BL138),"",'ARAT - Data Entry'!BL138)</f>
        <v/>
      </c>
      <c r="BI140" s="313" t="str">
        <f>IF(ISBLANK('ARAT - Data Entry'!BQ138),"",'ARAT - Data Entry'!BQ138)</f>
        <v/>
      </c>
      <c r="BJ140" s="313" t="str">
        <f>IF(ISBLANK('ARAT - Data Entry'!BR138),"",'ARAT - Data Entry'!BR138)</f>
        <v/>
      </c>
      <c r="BK140" s="313" t="str">
        <f>IF(ISBLANK('ARAT - Data Entry'!BW138),"",'ARAT - Data Entry'!BW138)</f>
        <v/>
      </c>
      <c r="BL140" s="313" t="str">
        <f>IF(ISBLANK('ARAT - Data Entry'!DB138),"",'ARAT - Data Entry'!DB138)</f>
        <v/>
      </c>
      <c r="BM140" s="296"/>
      <c r="BN140" s="290">
        <f>'ARAT - Data Entry'!P138</f>
        <v>0</v>
      </c>
      <c r="BO140" s="290">
        <f>'ARAT - Data Entry'!Q138</f>
        <v>0</v>
      </c>
      <c r="BP140" s="290">
        <f>'ARAT - Data Entry'!S138</f>
        <v>0</v>
      </c>
      <c r="BQ140" s="290">
        <f>'ARAT - Data Entry'!CG138</f>
        <v>0</v>
      </c>
      <c r="BR140" s="290">
        <f>'ARAT - Data Entry'!CU138</f>
        <v>0</v>
      </c>
      <c r="BS140" s="290">
        <f>'ARAT - Data Entry'!CY138</f>
        <v>0</v>
      </c>
      <c r="BT140" s="290">
        <f>'ARAT - Data Entry'!DA138</f>
        <v>0</v>
      </c>
      <c r="BU140" s="290">
        <f t="shared" si="53"/>
        <v>0</v>
      </c>
      <c r="BV140" s="288"/>
      <c r="BW140" s="290" t="str">
        <f>IF(ISBLANK('ARAT - Data Entry'!V138),"",'ARAT - Data Entry'!V138)</f>
        <v/>
      </c>
      <c r="BX140" s="290" t="str">
        <f>IF(ISBLANK('ARAT - Data Entry'!W138),"",'ARAT - Data Entry'!W138)</f>
        <v/>
      </c>
      <c r="BY140" s="290" t="str">
        <f>IF(ISBLANK('ARAT - Data Entry'!Y138),"",'ARAT - Data Entry'!Y138)</f>
        <v/>
      </c>
      <c r="BZ140" s="290" t="str">
        <f>IF(ISBLANK('ARAT - Data Entry'!Z138),"",'ARAT - Data Entry'!Z138)</f>
        <v/>
      </c>
      <c r="CA140" s="290" t="str">
        <f>IF(ISBLANK('ARAT - Data Entry'!AB138),"",'ARAT - Data Entry'!AB138)</f>
        <v/>
      </c>
      <c r="CB140" s="290" t="str">
        <f>IF(ISBLANK('ARAT - Data Entry'!AC138),"",'ARAT - Data Entry'!AC138)</f>
        <v/>
      </c>
      <c r="CC140" s="290" t="str">
        <f>IF(ISBLANK('ARAT - Data Entry'!AE138),"",'ARAT - Data Entry'!AE138)</f>
        <v/>
      </c>
      <c r="CD140" s="290" t="str">
        <f>IF(ISBLANK('ARAT - Data Entry'!AF138),"",'ARAT - Data Entry'!AF138)</f>
        <v/>
      </c>
      <c r="CE140" s="290" t="str">
        <f>IF(ISBLANK('ARAT - Data Entry'!AH138),"",'ARAT - Data Entry'!AH138)</f>
        <v/>
      </c>
      <c r="CF140" s="290" t="str">
        <f>IF(ISBLANK('ARAT - Data Entry'!AI138),"",'ARAT - Data Entry'!AI138)</f>
        <v/>
      </c>
      <c r="CG140" s="290" t="str">
        <f>IF(ISBLANK('ARAT - Data Entry'!AK138),"",'ARAT - Data Entry'!AK138)</f>
        <v/>
      </c>
      <c r="CH140" s="290" t="str">
        <f>IF(ISBLANK('ARAT - Data Entry'!AL138),"",'ARAT - Data Entry'!AL138)</f>
        <v/>
      </c>
      <c r="CI140" s="290" t="str">
        <f>IF(ISBLANK('ARAT - Data Entry'!AN138),"",'ARAT - Data Entry'!AN138)</f>
        <v/>
      </c>
      <c r="CJ140" s="290" t="str">
        <f>IF(ISBLANK('ARAT - Data Entry'!AO138),"",'ARAT - Data Entry'!AO138)</f>
        <v/>
      </c>
      <c r="CK140" s="290" t="str">
        <f>IF(ISBLANK('ARAT - Data Entry'!AQ138),"",'ARAT - Data Entry'!AQ138)</f>
        <v/>
      </c>
      <c r="CL140" s="290" t="str">
        <f>IF(ISBLANK('ARAT - Data Entry'!AR138),"",'ARAT - Data Entry'!AR138)</f>
        <v/>
      </c>
      <c r="CM140" s="290" t="str">
        <f>IF(ISBLANK('ARAT - Data Entry'!AT138),"",'ARAT - Data Entry'!AT138)</f>
        <v/>
      </c>
      <c r="CN140" s="290" t="str">
        <f>IF(ISBLANK('ARAT - Data Entry'!AU138),"",'ARAT - Data Entry'!AU138)</f>
        <v/>
      </c>
      <c r="CO140" s="290" t="str">
        <f>IF(ISBLANK('ARAT - Data Entry'!AW138),"",'ARAT - Data Entry'!AW138)</f>
        <v/>
      </c>
      <c r="CP140" s="290" t="str">
        <f>IF(ISBLANK('ARAT - Data Entry'!AX138),"",'ARAT - Data Entry'!AX138)</f>
        <v/>
      </c>
      <c r="CQ140" s="290" t="str">
        <f>IF(ISBLANK('ARAT - Data Entry'!AZ138),"",'ARAT - Data Entry'!AZ138)</f>
        <v/>
      </c>
      <c r="CR140" s="290" t="str">
        <f>IF(ISBLANK('ARAT - Data Entry'!BA138),"",'ARAT - Data Entry'!BA138)</f>
        <v/>
      </c>
      <c r="CS140" s="290" t="str">
        <f>IF(ISBLANK('ARAT - Data Entry'!BC138),"",'ARAT - Data Entry'!BC138)</f>
        <v/>
      </c>
      <c r="CT140" s="290" t="str">
        <f>IF(ISBLANK('ARAT - Data Entry'!BD138),"",'ARAT - Data Entry'!BD138)</f>
        <v/>
      </c>
      <c r="CU140" s="290" t="str">
        <f>IF(ISBLANK('ARAT - Data Entry'!BF138),"",'ARAT - Data Entry'!BF138)</f>
        <v/>
      </c>
      <c r="CV140" s="290" t="str">
        <f>IF(ISBLANK('ARAT - Data Entry'!BG138),"",'ARAT - Data Entry'!BG138)</f>
        <v/>
      </c>
      <c r="CW140" s="290" t="str">
        <f>IF(ISBLANK('ARAT - Data Entry'!BI138),"",'ARAT - Data Entry'!BI138)</f>
        <v/>
      </c>
      <c r="CX140" s="290" t="str">
        <f>IF(ISBLANK('ARAT - Data Entry'!BJ138),"",'ARAT - Data Entry'!BJ138)</f>
        <v/>
      </c>
      <c r="CY140" s="290" t="str">
        <f>IF(ISBLANK('ARAT - Data Entry'!BL138),"",'ARAT - Data Entry'!BL138)</f>
        <v/>
      </c>
      <c r="CZ140" s="290" t="str">
        <f>IF(ISBLANK('ARAT - Data Entry'!BM138),"",'ARAT - Data Entry'!BM138)</f>
        <v/>
      </c>
      <c r="DA140" s="290" t="str">
        <f>IF(ISBLANK('ARAT - Data Entry'!BO138),"",'ARAT - Data Entry'!BO138)</f>
        <v/>
      </c>
      <c r="DB140" s="290" t="str">
        <f>IF(ISBLANK('ARAT - Data Entry'!BP138),"",'ARAT - Data Entry'!BP138)</f>
        <v/>
      </c>
      <c r="DC140" s="290" t="str">
        <f>IF(ISBLANK('ARAT - Data Entry'!BR138),"",'ARAT - Data Entry'!BR138)</f>
        <v/>
      </c>
      <c r="DD140" s="290" t="str">
        <f>IF(ISBLANK('ARAT - Data Entry'!BS138),"",'ARAT - Data Entry'!BS138)</f>
        <v/>
      </c>
      <c r="DE140" s="290" t="str">
        <f>IF(ISBLANK('ARAT - Data Entry'!BU138),"",'ARAT - Data Entry'!BU138)</f>
        <v/>
      </c>
      <c r="DF140" s="290" t="str">
        <f>IF(ISBLANK('ARAT - Data Entry'!BV138),"",'ARAT - Data Entry'!BV138)</f>
        <v/>
      </c>
      <c r="DG140" s="290" t="str">
        <f>IF(ISBLANK('ARAT - Data Entry'!CZ138),"",'ARAT - Data Entry'!CZ138)</f>
        <v/>
      </c>
    </row>
    <row r="141" spans="1:111" x14ac:dyDescent="0.25">
      <c r="A141" s="312" t="str">
        <f>IF(ISBLANK('ARAT - Data Entry'!A139),"",'ARAT - Data Entry'!A139)</f>
        <v/>
      </c>
      <c r="B141" s="312" t="str">
        <f>IF(ISBLANK('ARAT - Data Entry'!C139),"",'ARAT - Data Entry'!C139)</f>
        <v/>
      </c>
      <c r="C141" s="312" t="str">
        <f>IF(ISBLANK('ARAT - Data Entry'!D139),"",'ARAT - Data Entry'!D139)</f>
        <v/>
      </c>
      <c r="D141" s="312" t="str">
        <f>IF(ISBLANK('ARAT - Data Entry'!E139),"",'ARAT - Data Entry'!E139)</f>
        <v/>
      </c>
      <c r="E141" s="312" t="str">
        <f>IF(ISBLANK('ARAT - Data Entry'!F139),"",'ARAT - Data Entry'!F139)</f>
        <v/>
      </c>
      <c r="F141" s="312" t="str">
        <f>IF(ISBLANK('ARAT - Data Entry'!G139),"",'ARAT - Data Entry'!G139)</f>
        <v/>
      </c>
      <c r="G141" s="312" t="str">
        <f>IF(ISBLANK('ARAT - Data Entry'!H139),"",'ARAT - Data Entry'!H139)</f>
        <v/>
      </c>
      <c r="H141" s="312" t="str">
        <f>IF(ISBLANK('ARAT - Data Entry'!I139),"",'ARAT - Data Entry'!I139)</f>
        <v/>
      </c>
      <c r="I141" s="312" t="str">
        <f>IF(ISBLANK('ARAT - Data Entry'!J139),"",'ARAT - Data Entry'!J139)</f>
        <v/>
      </c>
      <c r="J141" s="357" t="str">
        <f>IF(ISBLANK('ARAT - Data Entry'!K139),"",'ARAT - Data Entry'!K139)</f>
        <v/>
      </c>
      <c r="K141" s="312" t="str">
        <f>IF(ISBLANK('ARAT - Data Entry'!L139),"",'ARAT - Data Entry'!L139)</f>
        <v/>
      </c>
      <c r="L141" s="312" t="str">
        <f>IF(ISBLANK('ARAT - Data Entry'!M139),"",'ARAT - Data Entry'!M139)</f>
        <v/>
      </c>
      <c r="M141" s="312" t="str">
        <f>IF(ISBLANK('ARAT - Data Entry'!N139),"",'ARAT - Data Entry'!N139)</f>
        <v/>
      </c>
      <c r="N141" s="312" t="str">
        <f>IF(ISBLANK('ARAT - Data Entry'!R139),"",'ARAT - Data Entry'!R139)</f>
        <v/>
      </c>
      <c r="O141" s="312" t="str">
        <f>IF(ISBLANK('ARAT - Data Entry'!T139),"",'ARAT - Data Entry'!T139)</f>
        <v/>
      </c>
      <c r="P141" s="298"/>
      <c r="Q141" s="4" t="str">
        <f t="shared" si="46"/>
        <v>No Improved Water Point/System</v>
      </c>
      <c r="R141" s="4" t="str">
        <f t="shared" si="47"/>
        <v>No Improved Water Point/System</v>
      </c>
      <c r="S141" s="5" t="str">
        <f t="shared" si="48"/>
        <v>No Improved Water Point/System</v>
      </c>
      <c r="T141" s="4" t="str">
        <f t="shared" si="49"/>
        <v>New Construction Needed</v>
      </c>
      <c r="U141" s="15">
        <f t="shared" si="50"/>
        <v>0</v>
      </c>
      <c r="V141" s="284"/>
      <c r="W141" s="291" t="str">
        <f t="shared" si="40"/>
        <v>New Construction Needed</v>
      </c>
      <c r="X141" s="292" t="str">
        <f t="shared" si="51"/>
        <v xml:space="preserve"> </v>
      </c>
      <c r="Y141" s="292" t="str">
        <f t="shared" si="52"/>
        <v>Plan For Investment and Construction</v>
      </c>
      <c r="Z141" s="285"/>
      <c r="AA141" s="290" t="str">
        <f t="shared" si="41"/>
        <v xml:space="preserve"> </v>
      </c>
      <c r="AB141" s="290" t="str">
        <f t="shared" si="42"/>
        <v xml:space="preserve"> </v>
      </c>
      <c r="AC141" s="290" t="str">
        <f t="shared" si="43"/>
        <v xml:space="preserve"> </v>
      </c>
      <c r="AD141" s="290" t="str">
        <f t="shared" si="44"/>
        <v xml:space="preserve"> </v>
      </c>
      <c r="AE141" s="290" t="str">
        <f t="shared" si="45"/>
        <v xml:space="preserve"> </v>
      </c>
      <c r="AF141" s="290" t="str">
        <f>IF(CG141=1,'ARAT - Reference Sheet'!C145-(A141-CH141)," ")</f>
        <v xml:space="preserve"> </v>
      </c>
      <c r="AG141" s="290" t="str">
        <f>IF(CI141=1,'ARAT - Reference Sheet'!$C$12-(A141-CJ141)," ")</f>
        <v xml:space="preserve"> </v>
      </c>
      <c r="AH141" s="290" t="str">
        <f>IF(CK141=1,'ARAT - Reference Sheet'!$C$13-(A141-CL141)," ")</f>
        <v xml:space="preserve"> </v>
      </c>
      <c r="AI141" s="290" t="str">
        <f>IF(CM141=1,'ARAT - Reference Sheet'!$C$14-(A141-CN141)," ")</f>
        <v xml:space="preserve"> </v>
      </c>
      <c r="AJ141" s="290" t="str">
        <f>IF(CO141=1,'ARAT - Reference Sheet'!$C$15-(A141-CP141)," ")</f>
        <v xml:space="preserve"> </v>
      </c>
      <c r="AK141" s="290" t="str">
        <f>IF(CQ141=1,'ARAT - Reference Sheet'!$C$16-(A141-CR141)," ")</f>
        <v xml:space="preserve"> </v>
      </c>
      <c r="AL141" s="290" t="str">
        <f>IF(CS141=1,'ARAT - Reference Sheet'!$C$17-(A141-CT141)," ")</f>
        <v xml:space="preserve"> </v>
      </c>
      <c r="AM141" s="290" t="str">
        <f>IF(CU141=1,'ARAT - Reference Sheet'!$C$18-(A141-CV141)," ")</f>
        <v xml:space="preserve"> </v>
      </c>
      <c r="AN141" s="290" t="str">
        <f>IF(CW141=1,'ARAT - Reference Sheet'!$C$19-(A141-CX141)," ")</f>
        <v xml:space="preserve"> </v>
      </c>
      <c r="AO141" s="290" t="str">
        <f>IF(CY141=1,'ARAT - Reference Sheet'!$C$20-(A141-CZ141)," ")</f>
        <v xml:space="preserve"> </v>
      </c>
      <c r="AP141" s="290" t="str">
        <f>IF(DA141=1,'ARAT - Reference Sheet'!$C$21-(A141-DB141)," ")</f>
        <v xml:space="preserve"> </v>
      </c>
      <c r="AQ141" s="290" t="str">
        <f>IF(DC141=1,'ARAT - Reference Sheet'!$C$22-(A141-DD141)," ")</f>
        <v xml:space="preserve"> </v>
      </c>
      <c r="AR141" s="290" t="str">
        <f>IF(DE141=1,'ARAT - Reference Sheet'!$C$23-(A141-DF141)," ")</f>
        <v xml:space="preserve"> </v>
      </c>
      <c r="AS141" s="288"/>
      <c r="AT141" s="313" t="str">
        <f>IF(ISBLANK('ARAT - Data Entry'!X139),"",'ARAT - Data Entry'!X139)</f>
        <v/>
      </c>
      <c r="AU141" s="313" t="str">
        <f>IF(ISBLANK('ARAT - Data Entry'!AA139),"",'ARAT - Data Entry'!AA139)</f>
        <v/>
      </c>
      <c r="AV141" s="313" t="str">
        <f>IF(ISBLANK('ARAT - Data Entry'!AD139),"",'ARAT - Data Entry'!AD139)</f>
        <v/>
      </c>
      <c r="AW141" s="313" t="str">
        <f>IF(ISBLANK('ARAT - Data Entry'!AG139),"",'ARAT - Data Entry'!AG139)</f>
        <v/>
      </c>
      <c r="AX141" s="313" t="str">
        <f>IF(ISBLANK('ARAT - Data Entry'!AJ139),"",'ARAT - Data Entry'!AJ139)</f>
        <v/>
      </c>
      <c r="AY141" s="313" t="str">
        <f>IF(ISBLANK('ARAT - Data Entry'!AM139),"",'ARAT - Data Entry'!AM139)</f>
        <v/>
      </c>
      <c r="AZ141" s="313" t="str">
        <f>IF(ISBLANK('ARAT - Data Entry'!AP139),"",'ARAT - Data Entry'!AP139)</f>
        <v/>
      </c>
      <c r="BA141" s="313" t="str">
        <f>IF(ISBLANK('ARAT - Data Entry'!AS139),"",'ARAT - Data Entry'!AS139)</f>
        <v/>
      </c>
      <c r="BB141" s="313" t="str">
        <f>IF(ISBLANK('ARAT - Data Entry'!AV139),"",'ARAT - Data Entry'!AV139)</f>
        <v/>
      </c>
      <c r="BC141" s="313" t="str">
        <f>IF(ISBLANK('ARAT - Data Entry'!AY139),"",'ARAT - Data Entry'!AY139)</f>
        <v/>
      </c>
      <c r="BD141" s="313" t="str">
        <f>IF(ISBLANK('ARAT - Data Entry'!BB139),"",'ARAT - Data Entry'!BB139)</f>
        <v/>
      </c>
      <c r="BE141" s="313" t="str">
        <f>IF(ISBLANK('ARAT - Data Entry'!BE139),"",'ARAT - Data Entry'!BE139)</f>
        <v/>
      </c>
      <c r="BF141" s="313" t="str">
        <f>IF(ISBLANK('ARAT - Data Entry'!BF139),"",'ARAT - Data Entry'!BF139)</f>
        <v/>
      </c>
      <c r="BG141" s="313" t="str">
        <f>IF(ISBLANK('ARAT - Data Entry'!BK139),"",'ARAT - Data Entry'!BK139)</f>
        <v/>
      </c>
      <c r="BH141" s="313" t="str">
        <f>IF(ISBLANK('ARAT - Data Entry'!BL139),"",'ARAT - Data Entry'!BL139)</f>
        <v/>
      </c>
      <c r="BI141" s="313" t="str">
        <f>IF(ISBLANK('ARAT - Data Entry'!BQ139),"",'ARAT - Data Entry'!BQ139)</f>
        <v/>
      </c>
      <c r="BJ141" s="313" t="str">
        <f>IF(ISBLANK('ARAT - Data Entry'!BR139),"",'ARAT - Data Entry'!BR139)</f>
        <v/>
      </c>
      <c r="BK141" s="313" t="str">
        <f>IF(ISBLANK('ARAT - Data Entry'!BW139),"",'ARAT - Data Entry'!BW139)</f>
        <v/>
      </c>
      <c r="BL141" s="313" t="str">
        <f>IF(ISBLANK('ARAT - Data Entry'!DB139),"",'ARAT - Data Entry'!DB139)</f>
        <v/>
      </c>
      <c r="BM141" s="296"/>
      <c r="BN141" s="290">
        <f>'ARAT - Data Entry'!P139</f>
        <v>0</v>
      </c>
      <c r="BO141" s="290">
        <f>'ARAT - Data Entry'!Q139</f>
        <v>0</v>
      </c>
      <c r="BP141" s="290">
        <f>'ARAT - Data Entry'!S139</f>
        <v>0</v>
      </c>
      <c r="BQ141" s="290">
        <f>'ARAT - Data Entry'!CG139</f>
        <v>0</v>
      </c>
      <c r="BR141" s="290">
        <f>'ARAT - Data Entry'!CU139</f>
        <v>0</v>
      </c>
      <c r="BS141" s="290">
        <f>'ARAT - Data Entry'!CY139</f>
        <v>0</v>
      </c>
      <c r="BT141" s="290">
        <f>'ARAT - Data Entry'!DA139</f>
        <v>0</v>
      </c>
      <c r="BU141" s="290">
        <f t="shared" si="53"/>
        <v>0</v>
      </c>
      <c r="BV141" s="288"/>
      <c r="BW141" s="290" t="str">
        <f>IF(ISBLANK('ARAT - Data Entry'!V139),"",'ARAT - Data Entry'!V139)</f>
        <v/>
      </c>
      <c r="BX141" s="290" t="str">
        <f>IF(ISBLANK('ARAT - Data Entry'!W139),"",'ARAT - Data Entry'!W139)</f>
        <v/>
      </c>
      <c r="BY141" s="290" t="str">
        <f>IF(ISBLANK('ARAT - Data Entry'!Y139),"",'ARAT - Data Entry'!Y139)</f>
        <v/>
      </c>
      <c r="BZ141" s="290" t="str">
        <f>IF(ISBLANK('ARAT - Data Entry'!Z139),"",'ARAT - Data Entry'!Z139)</f>
        <v/>
      </c>
      <c r="CA141" s="290" t="str">
        <f>IF(ISBLANK('ARAT - Data Entry'!AB139),"",'ARAT - Data Entry'!AB139)</f>
        <v/>
      </c>
      <c r="CB141" s="290" t="str">
        <f>IF(ISBLANK('ARAT - Data Entry'!AC139),"",'ARAT - Data Entry'!AC139)</f>
        <v/>
      </c>
      <c r="CC141" s="290" t="str">
        <f>IF(ISBLANK('ARAT - Data Entry'!AE139),"",'ARAT - Data Entry'!AE139)</f>
        <v/>
      </c>
      <c r="CD141" s="290" t="str">
        <f>IF(ISBLANK('ARAT - Data Entry'!AF139),"",'ARAT - Data Entry'!AF139)</f>
        <v/>
      </c>
      <c r="CE141" s="290" t="str">
        <f>IF(ISBLANK('ARAT - Data Entry'!AH139),"",'ARAT - Data Entry'!AH139)</f>
        <v/>
      </c>
      <c r="CF141" s="290" t="str">
        <f>IF(ISBLANK('ARAT - Data Entry'!AI139),"",'ARAT - Data Entry'!AI139)</f>
        <v/>
      </c>
      <c r="CG141" s="290" t="str">
        <f>IF(ISBLANK('ARAT - Data Entry'!AK139),"",'ARAT - Data Entry'!AK139)</f>
        <v/>
      </c>
      <c r="CH141" s="290" t="str">
        <f>IF(ISBLANK('ARAT - Data Entry'!AL139),"",'ARAT - Data Entry'!AL139)</f>
        <v/>
      </c>
      <c r="CI141" s="290" t="str">
        <f>IF(ISBLANK('ARAT - Data Entry'!AN139),"",'ARAT - Data Entry'!AN139)</f>
        <v/>
      </c>
      <c r="CJ141" s="290" t="str">
        <f>IF(ISBLANK('ARAT - Data Entry'!AO139),"",'ARAT - Data Entry'!AO139)</f>
        <v/>
      </c>
      <c r="CK141" s="290" t="str">
        <f>IF(ISBLANK('ARAT - Data Entry'!AQ139),"",'ARAT - Data Entry'!AQ139)</f>
        <v/>
      </c>
      <c r="CL141" s="290" t="str">
        <f>IF(ISBLANK('ARAT - Data Entry'!AR139),"",'ARAT - Data Entry'!AR139)</f>
        <v/>
      </c>
      <c r="CM141" s="290" t="str">
        <f>IF(ISBLANK('ARAT - Data Entry'!AT139),"",'ARAT - Data Entry'!AT139)</f>
        <v/>
      </c>
      <c r="CN141" s="290" t="str">
        <f>IF(ISBLANK('ARAT - Data Entry'!AU139),"",'ARAT - Data Entry'!AU139)</f>
        <v/>
      </c>
      <c r="CO141" s="290" t="str">
        <f>IF(ISBLANK('ARAT - Data Entry'!AW139),"",'ARAT - Data Entry'!AW139)</f>
        <v/>
      </c>
      <c r="CP141" s="290" t="str">
        <f>IF(ISBLANK('ARAT - Data Entry'!AX139),"",'ARAT - Data Entry'!AX139)</f>
        <v/>
      </c>
      <c r="CQ141" s="290" t="str">
        <f>IF(ISBLANK('ARAT - Data Entry'!AZ139),"",'ARAT - Data Entry'!AZ139)</f>
        <v/>
      </c>
      <c r="CR141" s="290" t="str">
        <f>IF(ISBLANK('ARAT - Data Entry'!BA139),"",'ARAT - Data Entry'!BA139)</f>
        <v/>
      </c>
      <c r="CS141" s="290" t="str">
        <f>IF(ISBLANK('ARAT - Data Entry'!BC139),"",'ARAT - Data Entry'!BC139)</f>
        <v/>
      </c>
      <c r="CT141" s="290" t="str">
        <f>IF(ISBLANK('ARAT - Data Entry'!BD139),"",'ARAT - Data Entry'!BD139)</f>
        <v/>
      </c>
      <c r="CU141" s="290" t="str">
        <f>IF(ISBLANK('ARAT - Data Entry'!BF139),"",'ARAT - Data Entry'!BF139)</f>
        <v/>
      </c>
      <c r="CV141" s="290" t="str">
        <f>IF(ISBLANK('ARAT - Data Entry'!BG139),"",'ARAT - Data Entry'!BG139)</f>
        <v/>
      </c>
      <c r="CW141" s="290" t="str">
        <f>IF(ISBLANK('ARAT - Data Entry'!BI139),"",'ARAT - Data Entry'!BI139)</f>
        <v/>
      </c>
      <c r="CX141" s="290" t="str">
        <f>IF(ISBLANK('ARAT - Data Entry'!BJ139),"",'ARAT - Data Entry'!BJ139)</f>
        <v/>
      </c>
      <c r="CY141" s="290" t="str">
        <f>IF(ISBLANK('ARAT - Data Entry'!BL139),"",'ARAT - Data Entry'!BL139)</f>
        <v/>
      </c>
      <c r="CZ141" s="290" t="str">
        <f>IF(ISBLANK('ARAT - Data Entry'!BM139),"",'ARAT - Data Entry'!BM139)</f>
        <v/>
      </c>
      <c r="DA141" s="290" t="str">
        <f>IF(ISBLANK('ARAT - Data Entry'!BO139),"",'ARAT - Data Entry'!BO139)</f>
        <v/>
      </c>
      <c r="DB141" s="290" t="str">
        <f>IF(ISBLANK('ARAT - Data Entry'!BP139),"",'ARAT - Data Entry'!BP139)</f>
        <v/>
      </c>
      <c r="DC141" s="290" t="str">
        <f>IF(ISBLANK('ARAT - Data Entry'!BR139),"",'ARAT - Data Entry'!BR139)</f>
        <v/>
      </c>
      <c r="DD141" s="290" t="str">
        <f>IF(ISBLANK('ARAT - Data Entry'!BS139),"",'ARAT - Data Entry'!BS139)</f>
        <v/>
      </c>
      <c r="DE141" s="290" t="str">
        <f>IF(ISBLANK('ARAT - Data Entry'!BU139),"",'ARAT - Data Entry'!BU139)</f>
        <v/>
      </c>
      <c r="DF141" s="290" t="str">
        <f>IF(ISBLANK('ARAT - Data Entry'!BV139),"",'ARAT - Data Entry'!BV139)</f>
        <v/>
      </c>
      <c r="DG141" s="290" t="str">
        <f>IF(ISBLANK('ARAT - Data Entry'!CZ139),"",'ARAT - Data Entry'!CZ139)</f>
        <v/>
      </c>
    </row>
    <row r="142" spans="1:111" x14ac:dyDescent="0.25">
      <c r="A142" s="312" t="str">
        <f>IF(ISBLANK('ARAT - Data Entry'!A140),"",'ARAT - Data Entry'!A140)</f>
        <v/>
      </c>
      <c r="B142" s="312" t="str">
        <f>IF(ISBLANK('ARAT - Data Entry'!C140),"",'ARAT - Data Entry'!C140)</f>
        <v/>
      </c>
      <c r="C142" s="312" t="str">
        <f>IF(ISBLANK('ARAT - Data Entry'!D140),"",'ARAT - Data Entry'!D140)</f>
        <v/>
      </c>
      <c r="D142" s="312" t="str">
        <f>IF(ISBLANK('ARAT - Data Entry'!E140),"",'ARAT - Data Entry'!E140)</f>
        <v/>
      </c>
      <c r="E142" s="312" t="str">
        <f>IF(ISBLANK('ARAT - Data Entry'!F140),"",'ARAT - Data Entry'!F140)</f>
        <v/>
      </c>
      <c r="F142" s="312" t="str">
        <f>IF(ISBLANK('ARAT - Data Entry'!G140),"",'ARAT - Data Entry'!G140)</f>
        <v/>
      </c>
      <c r="G142" s="312" t="str">
        <f>IF(ISBLANK('ARAT - Data Entry'!H140),"",'ARAT - Data Entry'!H140)</f>
        <v/>
      </c>
      <c r="H142" s="312" t="str">
        <f>IF(ISBLANK('ARAT - Data Entry'!I140),"",'ARAT - Data Entry'!I140)</f>
        <v/>
      </c>
      <c r="I142" s="312" t="str">
        <f>IF(ISBLANK('ARAT - Data Entry'!J140),"",'ARAT - Data Entry'!J140)</f>
        <v/>
      </c>
      <c r="J142" s="357" t="str">
        <f>IF(ISBLANK('ARAT - Data Entry'!K140),"",'ARAT - Data Entry'!K140)</f>
        <v/>
      </c>
      <c r="K142" s="312" t="str">
        <f>IF(ISBLANK('ARAT - Data Entry'!L140),"",'ARAT - Data Entry'!L140)</f>
        <v/>
      </c>
      <c r="L142" s="312" t="str">
        <f>IF(ISBLANK('ARAT - Data Entry'!M140),"",'ARAT - Data Entry'!M140)</f>
        <v/>
      </c>
      <c r="M142" s="312" t="str">
        <f>IF(ISBLANK('ARAT - Data Entry'!N140),"",'ARAT - Data Entry'!N140)</f>
        <v/>
      </c>
      <c r="N142" s="312" t="str">
        <f>IF(ISBLANK('ARAT - Data Entry'!R140),"",'ARAT - Data Entry'!R140)</f>
        <v/>
      </c>
      <c r="O142" s="312" t="str">
        <f>IF(ISBLANK('ARAT - Data Entry'!T140),"",'ARAT - Data Entry'!T140)</f>
        <v/>
      </c>
      <c r="P142" s="298"/>
      <c r="Q142" s="4" t="str">
        <f t="shared" si="46"/>
        <v>No Improved Water Point/System</v>
      </c>
      <c r="R142" s="4" t="str">
        <f t="shared" si="47"/>
        <v>No Improved Water Point/System</v>
      </c>
      <c r="S142" s="5" t="str">
        <f t="shared" si="48"/>
        <v>No Improved Water Point/System</v>
      </c>
      <c r="T142" s="4" t="str">
        <f t="shared" si="49"/>
        <v>New Construction Needed</v>
      </c>
      <c r="U142" s="15">
        <f t="shared" si="50"/>
        <v>0</v>
      </c>
      <c r="V142" s="284"/>
      <c r="W142" s="291" t="str">
        <f t="shared" si="40"/>
        <v>New Construction Needed</v>
      </c>
      <c r="X142" s="292" t="str">
        <f t="shared" si="51"/>
        <v xml:space="preserve"> </v>
      </c>
      <c r="Y142" s="292" t="str">
        <f t="shared" si="52"/>
        <v>Plan For Investment and Construction</v>
      </c>
      <c r="Z142" s="285"/>
      <c r="AA142" s="290" t="str">
        <f t="shared" si="41"/>
        <v xml:space="preserve"> </v>
      </c>
      <c r="AB142" s="290" t="str">
        <f t="shared" si="42"/>
        <v xml:space="preserve"> </v>
      </c>
      <c r="AC142" s="290" t="str">
        <f t="shared" si="43"/>
        <v xml:space="preserve"> </v>
      </c>
      <c r="AD142" s="290" t="str">
        <f t="shared" si="44"/>
        <v xml:space="preserve"> </v>
      </c>
      <c r="AE142" s="290" t="str">
        <f t="shared" si="45"/>
        <v xml:space="preserve"> </v>
      </c>
      <c r="AF142" s="290" t="str">
        <f>IF(CG142=1,'ARAT - Reference Sheet'!C146-(A142-CH142)," ")</f>
        <v xml:space="preserve"> </v>
      </c>
      <c r="AG142" s="290" t="str">
        <f>IF(CI142=1,'ARAT - Reference Sheet'!$C$12-(A142-CJ142)," ")</f>
        <v xml:space="preserve"> </v>
      </c>
      <c r="AH142" s="290" t="str">
        <f>IF(CK142=1,'ARAT - Reference Sheet'!$C$13-(A142-CL142)," ")</f>
        <v xml:space="preserve"> </v>
      </c>
      <c r="AI142" s="290" t="str">
        <f>IF(CM142=1,'ARAT - Reference Sheet'!$C$14-(A142-CN142)," ")</f>
        <v xml:space="preserve"> </v>
      </c>
      <c r="AJ142" s="290" t="str">
        <f>IF(CO142=1,'ARAT - Reference Sheet'!$C$15-(A142-CP142)," ")</f>
        <v xml:space="preserve"> </v>
      </c>
      <c r="AK142" s="290" t="str">
        <f>IF(CQ142=1,'ARAT - Reference Sheet'!$C$16-(A142-CR142)," ")</f>
        <v xml:space="preserve"> </v>
      </c>
      <c r="AL142" s="290" t="str">
        <f>IF(CS142=1,'ARAT - Reference Sheet'!$C$17-(A142-CT142)," ")</f>
        <v xml:space="preserve"> </v>
      </c>
      <c r="AM142" s="290" t="str">
        <f>IF(CU142=1,'ARAT - Reference Sheet'!$C$18-(A142-CV142)," ")</f>
        <v xml:space="preserve"> </v>
      </c>
      <c r="AN142" s="290" t="str">
        <f>IF(CW142=1,'ARAT - Reference Sheet'!$C$19-(A142-CX142)," ")</f>
        <v xml:space="preserve"> </v>
      </c>
      <c r="AO142" s="290" t="str">
        <f>IF(CY142=1,'ARAT - Reference Sheet'!$C$20-(A142-CZ142)," ")</f>
        <v xml:space="preserve"> </v>
      </c>
      <c r="AP142" s="290" t="str">
        <f>IF(DA142=1,'ARAT - Reference Sheet'!$C$21-(A142-DB142)," ")</f>
        <v xml:space="preserve"> </v>
      </c>
      <c r="AQ142" s="290" t="str">
        <f>IF(DC142=1,'ARAT - Reference Sheet'!$C$22-(A142-DD142)," ")</f>
        <v xml:space="preserve"> </v>
      </c>
      <c r="AR142" s="290" t="str">
        <f>IF(DE142=1,'ARAT - Reference Sheet'!$C$23-(A142-DF142)," ")</f>
        <v xml:space="preserve"> </v>
      </c>
      <c r="AS142" s="288"/>
      <c r="AT142" s="313" t="str">
        <f>IF(ISBLANK('ARAT - Data Entry'!X140),"",'ARAT - Data Entry'!X140)</f>
        <v/>
      </c>
      <c r="AU142" s="313" t="str">
        <f>IF(ISBLANK('ARAT - Data Entry'!AA140),"",'ARAT - Data Entry'!AA140)</f>
        <v/>
      </c>
      <c r="AV142" s="313" t="str">
        <f>IF(ISBLANK('ARAT - Data Entry'!AD140),"",'ARAT - Data Entry'!AD140)</f>
        <v/>
      </c>
      <c r="AW142" s="313" t="str">
        <f>IF(ISBLANK('ARAT - Data Entry'!AG140),"",'ARAT - Data Entry'!AG140)</f>
        <v/>
      </c>
      <c r="AX142" s="313" t="str">
        <f>IF(ISBLANK('ARAT - Data Entry'!AJ140),"",'ARAT - Data Entry'!AJ140)</f>
        <v/>
      </c>
      <c r="AY142" s="313" t="str">
        <f>IF(ISBLANK('ARAT - Data Entry'!AM140),"",'ARAT - Data Entry'!AM140)</f>
        <v/>
      </c>
      <c r="AZ142" s="313" t="str">
        <f>IF(ISBLANK('ARAT - Data Entry'!AP140),"",'ARAT - Data Entry'!AP140)</f>
        <v/>
      </c>
      <c r="BA142" s="313" t="str">
        <f>IF(ISBLANK('ARAT - Data Entry'!AS140),"",'ARAT - Data Entry'!AS140)</f>
        <v/>
      </c>
      <c r="BB142" s="313" t="str">
        <f>IF(ISBLANK('ARAT - Data Entry'!AV140),"",'ARAT - Data Entry'!AV140)</f>
        <v/>
      </c>
      <c r="BC142" s="313" t="str">
        <f>IF(ISBLANK('ARAT - Data Entry'!AY140),"",'ARAT - Data Entry'!AY140)</f>
        <v/>
      </c>
      <c r="BD142" s="313" t="str">
        <f>IF(ISBLANK('ARAT - Data Entry'!BB140),"",'ARAT - Data Entry'!BB140)</f>
        <v/>
      </c>
      <c r="BE142" s="313" t="str">
        <f>IF(ISBLANK('ARAT - Data Entry'!BE140),"",'ARAT - Data Entry'!BE140)</f>
        <v/>
      </c>
      <c r="BF142" s="313" t="str">
        <f>IF(ISBLANK('ARAT - Data Entry'!BF140),"",'ARAT - Data Entry'!BF140)</f>
        <v/>
      </c>
      <c r="BG142" s="313" t="str">
        <f>IF(ISBLANK('ARAT - Data Entry'!BK140),"",'ARAT - Data Entry'!BK140)</f>
        <v/>
      </c>
      <c r="BH142" s="313" t="str">
        <f>IF(ISBLANK('ARAT - Data Entry'!BL140),"",'ARAT - Data Entry'!BL140)</f>
        <v/>
      </c>
      <c r="BI142" s="313" t="str">
        <f>IF(ISBLANK('ARAT - Data Entry'!BQ140),"",'ARAT - Data Entry'!BQ140)</f>
        <v/>
      </c>
      <c r="BJ142" s="313" t="str">
        <f>IF(ISBLANK('ARAT - Data Entry'!BR140),"",'ARAT - Data Entry'!BR140)</f>
        <v/>
      </c>
      <c r="BK142" s="313" t="str">
        <f>IF(ISBLANK('ARAT - Data Entry'!BW140),"",'ARAT - Data Entry'!BW140)</f>
        <v/>
      </c>
      <c r="BL142" s="313" t="str">
        <f>IF(ISBLANK('ARAT - Data Entry'!DB140),"",'ARAT - Data Entry'!DB140)</f>
        <v/>
      </c>
      <c r="BM142" s="296"/>
      <c r="BN142" s="290">
        <f>'ARAT - Data Entry'!P140</f>
        <v>0</v>
      </c>
      <c r="BO142" s="290">
        <f>'ARAT - Data Entry'!Q140</f>
        <v>0</v>
      </c>
      <c r="BP142" s="290">
        <f>'ARAT - Data Entry'!S140</f>
        <v>0</v>
      </c>
      <c r="BQ142" s="290">
        <f>'ARAT - Data Entry'!CG140</f>
        <v>0</v>
      </c>
      <c r="BR142" s="290">
        <f>'ARAT - Data Entry'!CU140</f>
        <v>0</v>
      </c>
      <c r="BS142" s="290">
        <f>'ARAT - Data Entry'!CY140</f>
        <v>0</v>
      </c>
      <c r="BT142" s="290">
        <f>'ARAT - Data Entry'!DA140</f>
        <v>0</v>
      </c>
      <c r="BU142" s="290">
        <f t="shared" si="53"/>
        <v>0</v>
      </c>
      <c r="BV142" s="288"/>
      <c r="BW142" s="290" t="str">
        <f>IF(ISBLANK('ARAT - Data Entry'!V140),"",'ARAT - Data Entry'!V140)</f>
        <v/>
      </c>
      <c r="BX142" s="290" t="str">
        <f>IF(ISBLANK('ARAT - Data Entry'!W140),"",'ARAT - Data Entry'!W140)</f>
        <v/>
      </c>
      <c r="BY142" s="290" t="str">
        <f>IF(ISBLANK('ARAT - Data Entry'!Y140),"",'ARAT - Data Entry'!Y140)</f>
        <v/>
      </c>
      <c r="BZ142" s="290" t="str">
        <f>IF(ISBLANK('ARAT - Data Entry'!Z140),"",'ARAT - Data Entry'!Z140)</f>
        <v/>
      </c>
      <c r="CA142" s="290" t="str">
        <f>IF(ISBLANK('ARAT - Data Entry'!AB140),"",'ARAT - Data Entry'!AB140)</f>
        <v/>
      </c>
      <c r="CB142" s="290" t="str">
        <f>IF(ISBLANK('ARAT - Data Entry'!AC140),"",'ARAT - Data Entry'!AC140)</f>
        <v/>
      </c>
      <c r="CC142" s="290" t="str">
        <f>IF(ISBLANK('ARAT - Data Entry'!AE140),"",'ARAT - Data Entry'!AE140)</f>
        <v/>
      </c>
      <c r="CD142" s="290" t="str">
        <f>IF(ISBLANK('ARAT - Data Entry'!AF140),"",'ARAT - Data Entry'!AF140)</f>
        <v/>
      </c>
      <c r="CE142" s="290" t="str">
        <f>IF(ISBLANK('ARAT - Data Entry'!AH140),"",'ARAT - Data Entry'!AH140)</f>
        <v/>
      </c>
      <c r="CF142" s="290" t="str">
        <f>IF(ISBLANK('ARAT - Data Entry'!AI140),"",'ARAT - Data Entry'!AI140)</f>
        <v/>
      </c>
      <c r="CG142" s="290" t="str">
        <f>IF(ISBLANK('ARAT - Data Entry'!AK140),"",'ARAT - Data Entry'!AK140)</f>
        <v/>
      </c>
      <c r="CH142" s="290" t="str">
        <f>IF(ISBLANK('ARAT - Data Entry'!AL140),"",'ARAT - Data Entry'!AL140)</f>
        <v/>
      </c>
      <c r="CI142" s="290" t="str">
        <f>IF(ISBLANK('ARAT - Data Entry'!AN140),"",'ARAT - Data Entry'!AN140)</f>
        <v/>
      </c>
      <c r="CJ142" s="290" t="str">
        <f>IF(ISBLANK('ARAT - Data Entry'!AO140),"",'ARAT - Data Entry'!AO140)</f>
        <v/>
      </c>
      <c r="CK142" s="290" t="str">
        <f>IF(ISBLANK('ARAT - Data Entry'!AQ140),"",'ARAT - Data Entry'!AQ140)</f>
        <v/>
      </c>
      <c r="CL142" s="290" t="str">
        <f>IF(ISBLANK('ARAT - Data Entry'!AR140),"",'ARAT - Data Entry'!AR140)</f>
        <v/>
      </c>
      <c r="CM142" s="290" t="str">
        <f>IF(ISBLANK('ARAT - Data Entry'!AT140),"",'ARAT - Data Entry'!AT140)</f>
        <v/>
      </c>
      <c r="CN142" s="290" t="str">
        <f>IF(ISBLANK('ARAT - Data Entry'!AU140),"",'ARAT - Data Entry'!AU140)</f>
        <v/>
      </c>
      <c r="CO142" s="290" t="str">
        <f>IF(ISBLANK('ARAT - Data Entry'!AW140),"",'ARAT - Data Entry'!AW140)</f>
        <v/>
      </c>
      <c r="CP142" s="290" t="str">
        <f>IF(ISBLANK('ARAT - Data Entry'!AX140),"",'ARAT - Data Entry'!AX140)</f>
        <v/>
      </c>
      <c r="CQ142" s="290" t="str">
        <f>IF(ISBLANK('ARAT - Data Entry'!AZ140),"",'ARAT - Data Entry'!AZ140)</f>
        <v/>
      </c>
      <c r="CR142" s="290" t="str">
        <f>IF(ISBLANK('ARAT - Data Entry'!BA140),"",'ARAT - Data Entry'!BA140)</f>
        <v/>
      </c>
      <c r="CS142" s="290" t="str">
        <f>IF(ISBLANK('ARAT - Data Entry'!BC140),"",'ARAT - Data Entry'!BC140)</f>
        <v/>
      </c>
      <c r="CT142" s="290" t="str">
        <f>IF(ISBLANK('ARAT - Data Entry'!BD140),"",'ARAT - Data Entry'!BD140)</f>
        <v/>
      </c>
      <c r="CU142" s="290" t="str">
        <f>IF(ISBLANK('ARAT - Data Entry'!BF140),"",'ARAT - Data Entry'!BF140)</f>
        <v/>
      </c>
      <c r="CV142" s="290" t="str">
        <f>IF(ISBLANK('ARAT - Data Entry'!BG140),"",'ARAT - Data Entry'!BG140)</f>
        <v/>
      </c>
      <c r="CW142" s="290" t="str">
        <f>IF(ISBLANK('ARAT - Data Entry'!BI140),"",'ARAT - Data Entry'!BI140)</f>
        <v/>
      </c>
      <c r="CX142" s="290" t="str">
        <f>IF(ISBLANK('ARAT - Data Entry'!BJ140),"",'ARAT - Data Entry'!BJ140)</f>
        <v/>
      </c>
      <c r="CY142" s="290" t="str">
        <f>IF(ISBLANK('ARAT - Data Entry'!BL140),"",'ARAT - Data Entry'!BL140)</f>
        <v/>
      </c>
      <c r="CZ142" s="290" t="str">
        <f>IF(ISBLANK('ARAT - Data Entry'!BM140),"",'ARAT - Data Entry'!BM140)</f>
        <v/>
      </c>
      <c r="DA142" s="290" t="str">
        <f>IF(ISBLANK('ARAT - Data Entry'!BO140),"",'ARAT - Data Entry'!BO140)</f>
        <v/>
      </c>
      <c r="DB142" s="290" t="str">
        <f>IF(ISBLANK('ARAT - Data Entry'!BP140),"",'ARAT - Data Entry'!BP140)</f>
        <v/>
      </c>
      <c r="DC142" s="290" t="str">
        <f>IF(ISBLANK('ARAT - Data Entry'!BR140),"",'ARAT - Data Entry'!BR140)</f>
        <v/>
      </c>
      <c r="DD142" s="290" t="str">
        <f>IF(ISBLANK('ARAT - Data Entry'!BS140),"",'ARAT - Data Entry'!BS140)</f>
        <v/>
      </c>
      <c r="DE142" s="290" t="str">
        <f>IF(ISBLANK('ARAT - Data Entry'!BU140),"",'ARAT - Data Entry'!BU140)</f>
        <v/>
      </c>
      <c r="DF142" s="290" t="str">
        <f>IF(ISBLANK('ARAT - Data Entry'!BV140),"",'ARAT - Data Entry'!BV140)</f>
        <v/>
      </c>
      <c r="DG142" s="290" t="str">
        <f>IF(ISBLANK('ARAT - Data Entry'!CZ140),"",'ARAT - Data Entry'!CZ140)</f>
        <v/>
      </c>
    </row>
    <row r="143" spans="1:111" x14ac:dyDescent="0.25">
      <c r="A143" s="312" t="str">
        <f>IF(ISBLANK('ARAT - Data Entry'!A141),"",'ARAT - Data Entry'!A141)</f>
        <v/>
      </c>
      <c r="B143" s="312" t="str">
        <f>IF(ISBLANK('ARAT - Data Entry'!C141),"",'ARAT - Data Entry'!C141)</f>
        <v/>
      </c>
      <c r="C143" s="312" t="str">
        <f>IF(ISBLANK('ARAT - Data Entry'!D141),"",'ARAT - Data Entry'!D141)</f>
        <v/>
      </c>
      <c r="D143" s="312" t="str">
        <f>IF(ISBLANK('ARAT - Data Entry'!E141),"",'ARAT - Data Entry'!E141)</f>
        <v/>
      </c>
      <c r="E143" s="312" t="str">
        <f>IF(ISBLANK('ARAT - Data Entry'!F141),"",'ARAT - Data Entry'!F141)</f>
        <v/>
      </c>
      <c r="F143" s="312" t="str">
        <f>IF(ISBLANK('ARAT - Data Entry'!G141),"",'ARAT - Data Entry'!G141)</f>
        <v/>
      </c>
      <c r="G143" s="312" t="str">
        <f>IF(ISBLANK('ARAT - Data Entry'!H141),"",'ARAT - Data Entry'!H141)</f>
        <v/>
      </c>
      <c r="H143" s="312" t="str">
        <f>IF(ISBLANK('ARAT - Data Entry'!I141),"",'ARAT - Data Entry'!I141)</f>
        <v/>
      </c>
      <c r="I143" s="312" t="str">
        <f>IF(ISBLANK('ARAT - Data Entry'!J141),"",'ARAT - Data Entry'!J141)</f>
        <v/>
      </c>
      <c r="J143" s="357" t="str">
        <f>IF(ISBLANK('ARAT - Data Entry'!K141),"",'ARAT - Data Entry'!K141)</f>
        <v/>
      </c>
      <c r="K143" s="312" t="str">
        <f>IF(ISBLANK('ARAT - Data Entry'!L141),"",'ARAT - Data Entry'!L141)</f>
        <v/>
      </c>
      <c r="L143" s="312" t="str">
        <f>IF(ISBLANK('ARAT - Data Entry'!M141),"",'ARAT - Data Entry'!M141)</f>
        <v/>
      </c>
      <c r="M143" s="312" t="str">
        <f>IF(ISBLANK('ARAT - Data Entry'!N141),"",'ARAT - Data Entry'!N141)</f>
        <v/>
      </c>
      <c r="N143" s="312" t="str">
        <f>IF(ISBLANK('ARAT - Data Entry'!R141),"",'ARAT - Data Entry'!R141)</f>
        <v/>
      </c>
      <c r="O143" s="312" t="str">
        <f>IF(ISBLANK('ARAT - Data Entry'!T141),"",'ARAT - Data Entry'!T141)</f>
        <v/>
      </c>
      <c r="P143" s="298"/>
      <c r="Q143" s="4" t="str">
        <f t="shared" si="46"/>
        <v>No Improved Water Point/System</v>
      </c>
      <c r="R143" s="4" t="str">
        <f t="shared" si="47"/>
        <v>No Improved Water Point/System</v>
      </c>
      <c r="S143" s="5" t="str">
        <f t="shared" si="48"/>
        <v>No Improved Water Point/System</v>
      </c>
      <c r="T143" s="4" t="str">
        <f t="shared" si="49"/>
        <v>New Construction Needed</v>
      </c>
      <c r="U143" s="15">
        <f t="shared" si="50"/>
        <v>0</v>
      </c>
      <c r="V143" s="284"/>
      <c r="W143" s="291" t="str">
        <f t="shared" si="40"/>
        <v>New Construction Needed</v>
      </c>
      <c r="X143" s="292" t="str">
        <f t="shared" si="51"/>
        <v xml:space="preserve"> </v>
      </c>
      <c r="Y143" s="292" t="str">
        <f t="shared" si="52"/>
        <v>Plan For Investment and Construction</v>
      </c>
      <c r="Z143" s="285"/>
      <c r="AA143" s="290" t="str">
        <f t="shared" si="41"/>
        <v xml:space="preserve"> </v>
      </c>
      <c r="AB143" s="290" t="str">
        <f t="shared" si="42"/>
        <v xml:space="preserve"> </v>
      </c>
      <c r="AC143" s="290" t="str">
        <f t="shared" si="43"/>
        <v xml:space="preserve"> </v>
      </c>
      <c r="AD143" s="290" t="str">
        <f t="shared" si="44"/>
        <v xml:space="preserve"> </v>
      </c>
      <c r="AE143" s="290" t="str">
        <f t="shared" si="45"/>
        <v xml:space="preserve"> </v>
      </c>
      <c r="AF143" s="290" t="str">
        <f>IF(CG143=1,'ARAT - Reference Sheet'!C147-(A143-CH143)," ")</f>
        <v xml:space="preserve"> </v>
      </c>
      <c r="AG143" s="290" t="str">
        <f>IF(CI143=1,'ARAT - Reference Sheet'!$C$12-(A143-CJ143)," ")</f>
        <v xml:space="preserve"> </v>
      </c>
      <c r="AH143" s="290" t="str">
        <f>IF(CK143=1,'ARAT - Reference Sheet'!$C$13-(A143-CL143)," ")</f>
        <v xml:space="preserve"> </v>
      </c>
      <c r="AI143" s="290" t="str">
        <f>IF(CM143=1,'ARAT - Reference Sheet'!$C$14-(A143-CN143)," ")</f>
        <v xml:space="preserve"> </v>
      </c>
      <c r="AJ143" s="290" t="str">
        <f>IF(CO143=1,'ARAT - Reference Sheet'!$C$15-(A143-CP143)," ")</f>
        <v xml:space="preserve"> </v>
      </c>
      <c r="AK143" s="290" t="str">
        <f>IF(CQ143=1,'ARAT - Reference Sheet'!$C$16-(A143-CR143)," ")</f>
        <v xml:space="preserve"> </v>
      </c>
      <c r="AL143" s="290" t="str">
        <f>IF(CS143=1,'ARAT - Reference Sheet'!$C$17-(A143-CT143)," ")</f>
        <v xml:space="preserve"> </v>
      </c>
      <c r="AM143" s="290" t="str">
        <f>IF(CU143=1,'ARAT - Reference Sheet'!$C$18-(A143-CV143)," ")</f>
        <v xml:space="preserve"> </v>
      </c>
      <c r="AN143" s="290" t="str">
        <f>IF(CW143=1,'ARAT - Reference Sheet'!$C$19-(A143-CX143)," ")</f>
        <v xml:space="preserve"> </v>
      </c>
      <c r="AO143" s="290" t="str">
        <f>IF(CY143=1,'ARAT - Reference Sheet'!$C$20-(A143-CZ143)," ")</f>
        <v xml:space="preserve"> </v>
      </c>
      <c r="AP143" s="290" t="str">
        <f>IF(DA143=1,'ARAT - Reference Sheet'!$C$21-(A143-DB143)," ")</f>
        <v xml:space="preserve"> </v>
      </c>
      <c r="AQ143" s="290" t="str">
        <f>IF(DC143=1,'ARAT - Reference Sheet'!$C$22-(A143-DD143)," ")</f>
        <v xml:space="preserve"> </v>
      </c>
      <c r="AR143" s="290" t="str">
        <f>IF(DE143=1,'ARAT - Reference Sheet'!$C$23-(A143-DF143)," ")</f>
        <v xml:space="preserve"> </v>
      </c>
      <c r="AS143" s="288"/>
      <c r="AT143" s="313" t="str">
        <f>IF(ISBLANK('ARAT - Data Entry'!X141),"",'ARAT - Data Entry'!X141)</f>
        <v/>
      </c>
      <c r="AU143" s="313" t="str">
        <f>IF(ISBLANK('ARAT - Data Entry'!AA141),"",'ARAT - Data Entry'!AA141)</f>
        <v/>
      </c>
      <c r="AV143" s="313" t="str">
        <f>IF(ISBLANK('ARAT - Data Entry'!AD141),"",'ARAT - Data Entry'!AD141)</f>
        <v/>
      </c>
      <c r="AW143" s="313" t="str">
        <f>IF(ISBLANK('ARAT - Data Entry'!AG141),"",'ARAT - Data Entry'!AG141)</f>
        <v/>
      </c>
      <c r="AX143" s="313" t="str">
        <f>IF(ISBLANK('ARAT - Data Entry'!AJ141),"",'ARAT - Data Entry'!AJ141)</f>
        <v/>
      </c>
      <c r="AY143" s="313" t="str">
        <f>IF(ISBLANK('ARAT - Data Entry'!AM141),"",'ARAT - Data Entry'!AM141)</f>
        <v/>
      </c>
      <c r="AZ143" s="313" t="str">
        <f>IF(ISBLANK('ARAT - Data Entry'!AP141),"",'ARAT - Data Entry'!AP141)</f>
        <v/>
      </c>
      <c r="BA143" s="313" t="str">
        <f>IF(ISBLANK('ARAT - Data Entry'!AS141),"",'ARAT - Data Entry'!AS141)</f>
        <v/>
      </c>
      <c r="BB143" s="313" t="str">
        <f>IF(ISBLANK('ARAT - Data Entry'!AV141),"",'ARAT - Data Entry'!AV141)</f>
        <v/>
      </c>
      <c r="BC143" s="313" t="str">
        <f>IF(ISBLANK('ARAT - Data Entry'!AY141),"",'ARAT - Data Entry'!AY141)</f>
        <v/>
      </c>
      <c r="BD143" s="313" t="str">
        <f>IF(ISBLANK('ARAT - Data Entry'!BB141),"",'ARAT - Data Entry'!BB141)</f>
        <v/>
      </c>
      <c r="BE143" s="313" t="str">
        <f>IF(ISBLANK('ARAT - Data Entry'!BE141),"",'ARAT - Data Entry'!BE141)</f>
        <v/>
      </c>
      <c r="BF143" s="313" t="str">
        <f>IF(ISBLANK('ARAT - Data Entry'!BF141),"",'ARAT - Data Entry'!BF141)</f>
        <v/>
      </c>
      <c r="BG143" s="313" t="str">
        <f>IF(ISBLANK('ARAT - Data Entry'!BK141),"",'ARAT - Data Entry'!BK141)</f>
        <v/>
      </c>
      <c r="BH143" s="313" t="str">
        <f>IF(ISBLANK('ARAT - Data Entry'!BL141),"",'ARAT - Data Entry'!BL141)</f>
        <v/>
      </c>
      <c r="BI143" s="313" t="str">
        <f>IF(ISBLANK('ARAT - Data Entry'!BQ141),"",'ARAT - Data Entry'!BQ141)</f>
        <v/>
      </c>
      <c r="BJ143" s="313" t="str">
        <f>IF(ISBLANK('ARAT - Data Entry'!BR141),"",'ARAT - Data Entry'!BR141)</f>
        <v/>
      </c>
      <c r="BK143" s="313" t="str">
        <f>IF(ISBLANK('ARAT - Data Entry'!BW141),"",'ARAT - Data Entry'!BW141)</f>
        <v/>
      </c>
      <c r="BL143" s="313" t="str">
        <f>IF(ISBLANK('ARAT - Data Entry'!DB141),"",'ARAT - Data Entry'!DB141)</f>
        <v/>
      </c>
      <c r="BM143" s="296"/>
      <c r="BN143" s="290">
        <f>'ARAT - Data Entry'!P141</f>
        <v>0</v>
      </c>
      <c r="BO143" s="290">
        <f>'ARAT - Data Entry'!Q141</f>
        <v>0</v>
      </c>
      <c r="BP143" s="290">
        <f>'ARAT - Data Entry'!S141</f>
        <v>0</v>
      </c>
      <c r="BQ143" s="290">
        <f>'ARAT - Data Entry'!CG141</f>
        <v>0</v>
      </c>
      <c r="BR143" s="290">
        <f>'ARAT - Data Entry'!CU141</f>
        <v>0</v>
      </c>
      <c r="BS143" s="290">
        <f>'ARAT - Data Entry'!CY141</f>
        <v>0</v>
      </c>
      <c r="BT143" s="290">
        <f>'ARAT - Data Entry'!DA141</f>
        <v>0</v>
      </c>
      <c r="BU143" s="290">
        <f t="shared" si="53"/>
        <v>0</v>
      </c>
      <c r="BV143" s="288"/>
      <c r="BW143" s="290" t="str">
        <f>IF(ISBLANK('ARAT - Data Entry'!V141),"",'ARAT - Data Entry'!V141)</f>
        <v/>
      </c>
      <c r="BX143" s="290" t="str">
        <f>IF(ISBLANK('ARAT - Data Entry'!W141),"",'ARAT - Data Entry'!W141)</f>
        <v/>
      </c>
      <c r="BY143" s="290" t="str">
        <f>IF(ISBLANK('ARAT - Data Entry'!Y141),"",'ARAT - Data Entry'!Y141)</f>
        <v/>
      </c>
      <c r="BZ143" s="290" t="str">
        <f>IF(ISBLANK('ARAT - Data Entry'!Z141),"",'ARAT - Data Entry'!Z141)</f>
        <v/>
      </c>
      <c r="CA143" s="290" t="str">
        <f>IF(ISBLANK('ARAT - Data Entry'!AB141),"",'ARAT - Data Entry'!AB141)</f>
        <v/>
      </c>
      <c r="CB143" s="290" t="str">
        <f>IF(ISBLANK('ARAT - Data Entry'!AC141),"",'ARAT - Data Entry'!AC141)</f>
        <v/>
      </c>
      <c r="CC143" s="290" t="str">
        <f>IF(ISBLANK('ARAT - Data Entry'!AE141),"",'ARAT - Data Entry'!AE141)</f>
        <v/>
      </c>
      <c r="CD143" s="290" t="str">
        <f>IF(ISBLANK('ARAT - Data Entry'!AF141),"",'ARAT - Data Entry'!AF141)</f>
        <v/>
      </c>
      <c r="CE143" s="290" t="str">
        <f>IF(ISBLANK('ARAT - Data Entry'!AH141),"",'ARAT - Data Entry'!AH141)</f>
        <v/>
      </c>
      <c r="CF143" s="290" t="str">
        <f>IF(ISBLANK('ARAT - Data Entry'!AI141),"",'ARAT - Data Entry'!AI141)</f>
        <v/>
      </c>
      <c r="CG143" s="290" t="str">
        <f>IF(ISBLANK('ARAT - Data Entry'!AK141),"",'ARAT - Data Entry'!AK141)</f>
        <v/>
      </c>
      <c r="CH143" s="290" t="str">
        <f>IF(ISBLANK('ARAT - Data Entry'!AL141),"",'ARAT - Data Entry'!AL141)</f>
        <v/>
      </c>
      <c r="CI143" s="290" t="str">
        <f>IF(ISBLANK('ARAT - Data Entry'!AN141),"",'ARAT - Data Entry'!AN141)</f>
        <v/>
      </c>
      <c r="CJ143" s="290" t="str">
        <f>IF(ISBLANK('ARAT - Data Entry'!AO141),"",'ARAT - Data Entry'!AO141)</f>
        <v/>
      </c>
      <c r="CK143" s="290" t="str">
        <f>IF(ISBLANK('ARAT - Data Entry'!AQ141),"",'ARAT - Data Entry'!AQ141)</f>
        <v/>
      </c>
      <c r="CL143" s="290" t="str">
        <f>IF(ISBLANK('ARAT - Data Entry'!AR141),"",'ARAT - Data Entry'!AR141)</f>
        <v/>
      </c>
      <c r="CM143" s="290" t="str">
        <f>IF(ISBLANK('ARAT - Data Entry'!AT141),"",'ARAT - Data Entry'!AT141)</f>
        <v/>
      </c>
      <c r="CN143" s="290" t="str">
        <f>IF(ISBLANK('ARAT - Data Entry'!AU141),"",'ARAT - Data Entry'!AU141)</f>
        <v/>
      </c>
      <c r="CO143" s="290" t="str">
        <f>IF(ISBLANK('ARAT - Data Entry'!AW141),"",'ARAT - Data Entry'!AW141)</f>
        <v/>
      </c>
      <c r="CP143" s="290" t="str">
        <f>IF(ISBLANK('ARAT - Data Entry'!AX141),"",'ARAT - Data Entry'!AX141)</f>
        <v/>
      </c>
      <c r="CQ143" s="290" t="str">
        <f>IF(ISBLANK('ARAT - Data Entry'!AZ141),"",'ARAT - Data Entry'!AZ141)</f>
        <v/>
      </c>
      <c r="CR143" s="290" t="str">
        <f>IF(ISBLANK('ARAT - Data Entry'!BA141),"",'ARAT - Data Entry'!BA141)</f>
        <v/>
      </c>
      <c r="CS143" s="290" t="str">
        <f>IF(ISBLANK('ARAT - Data Entry'!BC141),"",'ARAT - Data Entry'!BC141)</f>
        <v/>
      </c>
      <c r="CT143" s="290" t="str">
        <f>IF(ISBLANK('ARAT - Data Entry'!BD141),"",'ARAT - Data Entry'!BD141)</f>
        <v/>
      </c>
      <c r="CU143" s="290" t="str">
        <f>IF(ISBLANK('ARAT - Data Entry'!BF141),"",'ARAT - Data Entry'!BF141)</f>
        <v/>
      </c>
      <c r="CV143" s="290" t="str">
        <f>IF(ISBLANK('ARAT - Data Entry'!BG141),"",'ARAT - Data Entry'!BG141)</f>
        <v/>
      </c>
      <c r="CW143" s="290" t="str">
        <f>IF(ISBLANK('ARAT - Data Entry'!BI141),"",'ARAT - Data Entry'!BI141)</f>
        <v/>
      </c>
      <c r="CX143" s="290" t="str">
        <f>IF(ISBLANK('ARAT - Data Entry'!BJ141),"",'ARAT - Data Entry'!BJ141)</f>
        <v/>
      </c>
      <c r="CY143" s="290" t="str">
        <f>IF(ISBLANK('ARAT - Data Entry'!BL141),"",'ARAT - Data Entry'!BL141)</f>
        <v/>
      </c>
      <c r="CZ143" s="290" t="str">
        <f>IF(ISBLANK('ARAT - Data Entry'!BM141),"",'ARAT - Data Entry'!BM141)</f>
        <v/>
      </c>
      <c r="DA143" s="290" t="str">
        <f>IF(ISBLANK('ARAT - Data Entry'!BO141),"",'ARAT - Data Entry'!BO141)</f>
        <v/>
      </c>
      <c r="DB143" s="290" t="str">
        <f>IF(ISBLANK('ARAT - Data Entry'!BP141),"",'ARAT - Data Entry'!BP141)</f>
        <v/>
      </c>
      <c r="DC143" s="290" t="str">
        <f>IF(ISBLANK('ARAT - Data Entry'!BR141),"",'ARAT - Data Entry'!BR141)</f>
        <v/>
      </c>
      <c r="DD143" s="290" t="str">
        <f>IF(ISBLANK('ARAT - Data Entry'!BS141),"",'ARAT - Data Entry'!BS141)</f>
        <v/>
      </c>
      <c r="DE143" s="290" t="str">
        <f>IF(ISBLANK('ARAT - Data Entry'!BU141),"",'ARAT - Data Entry'!BU141)</f>
        <v/>
      </c>
      <c r="DF143" s="290" t="str">
        <f>IF(ISBLANK('ARAT - Data Entry'!BV141),"",'ARAT - Data Entry'!BV141)</f>
        <v/>
      </c>
      <c r="DG143" s="290" t="str">
        <f>IF(ISBLANK('ARAT - Data Entry'!CZ141),"",'ARAT - Data Entry'!CZ141)</f>
        <v/>
      </c>
    </row>
    <row r="144" spans="1:111" x14ac:dyDescent="0.25">
      <c r="A144" s="312" t="str">
        <f>IF(ISBLANK('ARAT - Data Entry'!A142),"",'ARAT - Data Entry'!A142)</f>
        <v/>
      </c>
      <c r="B144" s="312" t="str">
        <f>IF(ISBLANK('ARAT - Data Entry'!C142),"",'ARAT - Data Entry'!C142)</f>
        <v/>
      </c>
      <c r="C144" s="312" t="str">
        <f>IF(ISBLANK('ARAT - Data Entry'!D142),"",'ARAT - Data Entry'!D142)</f>
        <v/>
      </c>
      <c r="D144" s="312" t="str">
        <f>IF(ISBLANK('ARAT - Data Entry'!E142),"",'ARAT - Data Entry'!E142)</f>
        <v/>
      </c>
      <c r="E144" s="312" t="str">
        <f>IF(ISBLANK('ARAT - Data Entry'!F142),"",'ARAT - Data Entry'!F142)</f>
        <v/>
      </c>
      <c r="F144" s="312" t="str">
        <f>IF(ISBLANK('ARAT - Data Entry'!G142),"",'ARAT - Data Entry'!G142)</f>
        <v/>
      </c>
      <c r="G144" s="312" t="str">
        <f>IF(ISBLANK('ARAT - Data Entry'!H142),"",'ARAT - Data Entry'!H142)</f>
        <v/>
      </c>
      <c r="H144" s="312" t="str">
        <f>IF(ISBLANK('ARAT - Data Entry'!I142),"",'ARAT - Data Entry'!I142)</f>
        <v/>
      </c>
      <c r="I144" s="312" t="str">
        <f>IF(ISBLANK('ARAT - Data Entry'!J142),"",'ARAT - Data Entry'!J142)</f>
        <v/>
      </c>
      <c r="J144" s="357" t="str">
        <f>IF(ISBLANK('ARAT - Data Entry'!K142),"",'ARAT - Data Entry'!K142)</f>
        <v/>
      </c>
      <c r="K144" s="312" t="str">
        <f>IF(ISBLANK('ARAT - Data Entry'!L142),"",'ARAT - Data Entry'!L142)</f>
        <v/>
      </c>
      <c r="L144" s="312" t="str">
        <f>IF(ISBLANK('ARAT - Data Entry'!M142),"",'ARAT - Data Entry'!M142)</f>
        <v/>
      </c>
      <c r="M144" s="312" t="str">
        <f>IF(ISBLANK('ARAT - Data Entry'!N142),"",'ARAT - Data Entry'!N142)</f>
        <v/>
      </c>
      <c r="N144" s="312" t="str">
        <f>IF(ISBLANK('ARAT - Data Entry'!R142),"",'ARAT - Data Entry'!R142)</f>
        <v/>
      </c>
      <c r="O144" s="312" t="str">
        <f>IF(ISBLANK('ARAT - Data Entry'!T142),"",'ARAT - Data Entry'!T142)</f>
        <v/>
      </c>
      <c r="P144" s="298"/>
      <c r="Q144" s="4" t="str">
        <f t="shared" si="46"/>
        <v>No Improved Water Point/System</v>
      </c>
      <c r="R144" s="4" t="str">
        <f t="shared" si="47"/>
        <v>No Improved Water Point/System</v>
      </c>
      <c r="S144" s="5" t="str">
        <f t="shared" si="48"/>
        <v>No Improved Water Point/System</v>
      </c>
      <c r="T144" s="4" t="str">
        <f t="shared" si="49"/>
        <v>New Construction Needed</v>
      </c>
      <c r="U144" s="15">
        <f t="shared" si="50"/>
        <v>0</v>
      </c>
      <c r="V144" s="284"/>
      <c r="W144" s="291" t="str">
        <f t="shared" si="40"/>
        <v>New Construction Needed</v>
      </c>
      <c r="X144" s="292" t="str">
        <f t="shared" si="51"/>
        <v xml:space="preserve"> </v>
      </c>
      <c r="Y144" s="292" t="str">
        <f t="shared" si="52"/>
        <v>Plan For Investment and Construction</v>
      </c>
      <c r="Z144" s="285"/>
      <c r="AA144" s="290" t="str">
        <f t="shared" si="41"/>
        <v xml:space="preserve"> </v>
      </c>
      <c r="AB144" s="290" t="str">
        <f t="shared" si="42"/>
        <v xml:space="preserve"> </v>
      </c>
      <c r="AC144" s="290" t="str">
        <f t="shared" si="43"/>
        <v xml:space="preserve"> </v>
      </c>
      <c r="AD144" s="290" t="str">
        <f t="shared" si="44"/>
        <v xml:space="preserve"> </v>
      </c>
      <c r="AE144" s="290" t="str">
        <f t="shared" si="45"/>
        <v xml:space="preserve"> </v>
      </c>
      <c r="AF144" s="290" t="str">
        <f>IF(CG144=1,'ARAT - Reference Sheet'!C148-(A144-CH144)," ")</f>
        <v xml:space="preserve"> </v>
      </c>
      <c r="AG144" s="290" t="str">
        <f>IF(CI144=1,'ARAT - Reference Sheet'!$C$12-(A144-CJ144)," ")</f>
        <v xml:space="preserve"> </v>
      </c>
      <c r="AH144" s="290" t="str">
        <f>IF(CK144=1,'ARAT - Reference Sheet'!$C$13-(A144-CL144)," ")</f>
        <v xml:space="preserve"> </v>
      </c>
      <c r="AI144" s="290" t="str">
        <f>IF(CM144=1,'ARAT - Reference Sheet'!$C$14-(A144-CN144)," ")</f>
        <v xml:space="preserve"> </v>
      </c>
      <c r="AJ144" s="290" t="str">
        <f>IF(CO144=1,'ARAT - Reference Sheet'!$C$15-(A144-CP144)," ")</f>
        <v xml:space="preserve"> </v>
      </c>
      <c r="AK144" s="290" t="str">
        <f>IF(CQ144=1,'ARAT - Reference Sheet'!$C$16-(A144-CR144)," ")</f>
        <v xml:space="preserve"> </v>
      </c>
      <c r="AL144" s="290" t="str">
        <f>IF(CS144=1,'ARAT - Reference Sheet'!$C$17-(A144-CT144)," ")</f>
        <v xml:space="preserve"> </v>
      </c>
      <c r="AM144" s="290" t="str">
        <f>IF(CU144=1,'ARAT - Reference Sheet'!$C$18-(A144-CV144)," ")</f>
        <v xml:space="preserve"> </v>
      </c>
      <c r="AN144" s="290" t="str">
        <f>IF(CW144=1,'ARAT - Reference Sheet'!$C$19-(A144-CX144)," ")</f>
        <v xml:space="preserve"> </v>
      </c>
      <c r="AO144" s="290" t="str">
        <f>IF(CY144=1,'ARAT - Reference Sheet'!$C$20-(A144-CZ144)," ")</f>
        <v xml:space="preserve"> </v>
      </c>
      <c r="AP144" s="290" t="str">
        <f>IF(DA144=1,'ARAT - Reference Sheet'!$C$21-(A144-DB144)," ")</f>
        <v xml:space="preserve"> </v>
      </c>
      <c r="AQ144" s="290" t="str">
        <f>IF(DC144=1,'ARAT - Reference Sheet'!$C$22-(A144-DD144)," ")</f>
        <v xml:space="preserve"> </v>
      </c>
      <c r="AR144" s="290" t="str">
        <f>IF(DE144=1,'ARAT - Reference Sheet'!$C$23-(A144-DF144)," ")</f>
        <v xml:space="preserve"> </v>
      </c>
      <c r="AS144" s="288"/>
      <c r="AT144" s="313" t="str">
        <f>IF(ISBLANK('ARAT - Data Entry'!X142),"",'ARAT - Data Entry'!X142)</f>
        <v/>
      </c>
      <c r="AU144" s="313" t="str">
        <f>IF(ISBLANK('ARAT - Data Entry'!AA142),"",'ARAT - Data Entry'!AA142)</f>
        <v/>
      </c>
      <c r="AV144" s="313" t="str">
        <f>IF(ISBLANK('ARAT - Data Entry'!AD142),"",'ARAT - Data Entry'!AD142)</f>
        <v/>
      </c>
      <c r="AW144" s="313" t="str">
        <f>IF(ISBLANK('ARAT - Data Entry'!AG142),"",'ARAT - Data Entry'!AG142)</f>
        <v/>
      </c>
      <c r="AX144" s="313" t="str">
        <f>IF(ISBLANK('ARAT - Data Entry'!AJ142),"",'ARAT - Data Entry'!AJ142)</f>
        <v/>
      </c>
      <c r="AY144" s="313" t="str">
        <f>IF(ISBLANK('ARAT - Data Entry'!AM142),"",'ARAT - Data Entry'!AM142)</f>
        <v/>
      </c>
      <c r="AZ144" s="313" t="str">
        <f>IF(ISBLANK('ARAT - Data Entry'!AP142),"",'ARAT - Data Entry'!AP142)</f>
        <v/>
      </c>
      <c r="BA144" s="313" t="str">
        <f>IF(ISBLANK('ARAT - Data Entry'!AS142),"",'ARAT - Data Entry'!AS142)</f>
        <v/>
      </c>
      <c r="BB144" s="313" t="str">
        <f>IF(ISBLANK('ARAT - Data Entry'!AV142),"",'ARAT - Data Entry'!AV142)</f>
        <v/>
      </c>
      <c r="BC144" s="313" t="str">
        <f>IF(ISBLANK('ARAT - Data Entry'!AY142),"",'ARAT - Data Entry'!AY142)</f>
        <v/>
      </c>
      <c r="BD144" s="313" t="str">
        <f>IF(ISBLANK('ARAT - Data Entry'!BB142),"",'ARAT - Data Entry'!BB142)</f>
        <v/>
      </c>
      <c r="BE144" s="313" t="str">
        <f>IF(ISBLANK('ARAT - Data Entry'!BE142),"",'ARAT - Data Entry'!BE142)</f>
        <v/>
      </c>
      <c r="BF144" s="313" t="str">
        <f>IF(ISBLANK('ARAT - Data Entry'!BF142),"",'ARAT - Data Entry'!BF142)</f>
        <v/>
      </c>
      <c r="BG144" s="313" t="str">
        <f>IF(ISBLANK('ARAT - Data Entry'!BK142),"",'ARAT - Data Entry'!BK142)</f>
        <v/>
      </c>
      <c r="BH144" s="313" t="str">
        <f>IF(ISBLANK('ARAT - Data Entry'!BL142),"",'ARAT - Data Entry'!BL142)</f>
        <v/>
      </c>
      <c r="BI144" s="313" t="str">
        <f>IF(ISBLANK('ARAT - Data Entry'!BQ142),"",'ARAT - Data Entry'!BQ142)</f>
        <v/>
      </c>
      <c r="BJ144" s="313" t="str">
        <f>IF(ISBLANK('ARAT - Data Entry'!BR142),"",'ARAT - Data Entry'!BR142)</f>
        <v/>
      </c>
      <c r="BK144" s="313" t="str">
        <f>IF(ISBLANK('ARAT - Data Entry'!BW142),"",'ARAT - Data Entry'!BW142)</f>
        <v/>
      </c>
      <c r="BL144" s="313" t="str">
        <f>IF(ISBLANK('ARAT - Data Entry'!DB142),"",'ARAT - Data Entry'!DB142)</f>
        <v/>
      </c>
      <c r="BM144" s="296"/>
      <c r="BN144" s="290">
        <f>'ARAT - Data Entry'!P142</f>
        <v>0</v>
      </c>
      <c r="BO144" s="290">
        <f>'ARAT - Data Entry'!Q142</f>
        <v>0</v>
      </c>
      <c r="BP144" s="290">
        <f>'ARAT - Data Entry'!S142</f>
        <v>0</v>
      </c>
      <c r="BQ144" s="290">
        <f>'ARAT - Data Entry'!CG142</f>
        <v>0</v>
      </c>
      <c r="BR144" s="290">
        <f>'ARAT - Data Entry'!CU142</f>
        <v>0</v>
      </c>
      <c r="BS144" s="290">
        <f>'ARAT - Data Entry'!CY142</f>
        <v>0</v>
      </c>
      <c r="BT144" s="290">
        <f>'ARAT - Data Entry'!DA142</f>
        <v>0</v>
      </c>
      <c r="BU144" s="290">
        <f t="shared" si="53"/>
        <v>0</v>
      </c>
      <c r="BV144" s="288"/>
      <c r="BW144" s="290" t="str">
        <f>IF(ISBLANK('ARAT - Data Entry'!V142),"",'ARAT - Data Entry'!V142)</f>
        <v/>
      </c>
      <c r="BX144" s="290" t="str">
        <f>IF(ISBLANK('ARAT - Data Entry'!W142),"",'ARAT - Data Entry'!W142)</f>
        <v/>
      </c>
      <c r="BY144" s="290" t="str">
        <f>IF(ISBLANK('ARAT - Data Entry'!Y142),"",'ARAT - Data Entry'!Y142)</f>
        <v/>
      </c>
      <c r="BZ144" s="290" t="str">
        <f>IF(ISBLANK('ARAT - Data Entry'!Z142),"",'ARAT - Data Entry'!Z142)</f>
        <v/>
      </c>
      <c r="CA144" s="290" t="str">
        <f>IF(ISBLANK('ARAT - Data Entry'!AB142),"",'ARAT - Data Entry'!AB142)</f>
        <v/>
      </c>
      <c r="CB144" s="290" t="str">
        <f>IF(ISBLANK('ARAT - Data Entry'!AC142),"",'ARAT - Data Entry'!AC142)</f>
        <v/>
      </c>
      <c r="CC144" s="290" t="str">
        <f>IF(ISBLANK('ARAT - Data Entry'!AE142),"",'ARAT - Data Entry'!AE142)</f>
        <v/>
      </c>
      <c r="CD144" s="290" t="str">
        <f>IF(ISBLANK('ARAT - Data Entry'!AF142),"",'ARAT - Data Entry'!AF142)</f>
        <v/>
      </c>
      <c r="CE144" s="290" t="str">
        <f>IF(ISBLANK('ARAT - Data Entry'!AH142),"",'ARAT - Data Entry'!AH142)</f>
        <v/>
      </c>
      <c r="CF144" s="290" t="str">
        <f>IF(ISBLANK('ARAT - Data Entry'!AI142),"",'ARAT - Data Entry'!AI142)</f>
        <v/>
      </c>
      <c r="CG144" s="290" t="str">
        <f>IF(ISBLANK('ARAT - Data Entry'!AK142),"",'ARAT - Data Entry'!AK142)</f>
        <v/>
      </c>
      <c r="CH144" s="290" t="str">
        <f>IF(ISBLANK('ARAT - Data Entry'!AL142),"",'ARAT - Data Entry'!AL142)</f>
        <v/>
      </c>
      <c r="CI144" s="290" t="str">
        <f>IF(ISBLANK('ARAT - Data Entry'!AN142),"",'ARAT - Data Entry'!AN142)</f>
        <v/>
      </c>
      <c r="CJ144" s="290" t="str">
        <f>IF(ISBLANK('ARAT - Data Entry'!AO142),"",'ARAT - Data Entry'!AO142)</f>
        <v/>
      </c>
      <c r="CK144" s="290" t="str">
        <f>IF(ISBLANK('ARAT - Data Entry'!AQ142),"",'ARAT - Data Entry'!AQ142)</f>
        <v/>
      </c>
      <c r="CL144" s="290" t="str">
        <f>IF(ISBLANK('ARAT - Data Entry'!AR142),"",'ARAT - Data Entry'!AR142)</f>
        <v/>
      </c>
      <c r="CM144" s="290" t="str">
        <f>IF(ISBLANK('ARAT - Data Entry'!AT142),"",'ARAT - Data Entry'!AT142)</f>
        <v/>
      </c>
      <c r="CN144" s="290" t="str">
        <f>IF(ISBLANK('ARAT - Data Entry'!AU142),"",'ARAT - Data Entry'!AU142)</f>
        <v/>
      </c>
      <c r="CO144" s="290" t="str">
        <f>IF(ISBLANK('ARAT - Data Entry'!AW142),"",'ARAT - Data Entry'!AW142)</f>
        <v/>
      </c>
      <c r="CP144" s="290" t="str">
        <f>IF(ISBLANK('ARAT - Data Entry'!AX142),"",'ARAT - Data Entry'!AX142)</f>
        <v/>
      </c>
      <c r="CQ144" s="290" t="str">
        <f>IF(ISBLANK('ARAT - Data Entry'!AZ142),"",'ARAT - Data Entry'!AZ142)</f>
        <v/>
      </c>
      <c r="CR144" s="290" t="str">
        <f>IF(ISBLANK('ARAT - Data Entry'!BA142),"",'ARAT - Data Entry'!BA142)</f>
        <v/>
      </c>
      <c r="CS144" s="290" t="str">
        <f>IF(ISBLANK('ARAT - Data Entry'!BC142),"",'ARAT - Data Entry'!BC142)</f>
        <v/>
      </c>
      <c r="CT144" s="290" t="str">
        <f>IF(ISBLANK('ARAT - Data Entry'!BD142),"",'ARAT - Data Entry'!BD142)</f>
        <v/>
      </c>
      <c r="CU144" s="290" t="str">
        <f>IF(ISBLANK('ARAT - Data Entry'!BF142),"",'ARAT - Data Entry'!BF142)</f>
        <v/>
      </c>
      <c r="CV144" s="290" t="str">
        <f>IF(ISBLANK('ARAT - Data Entry'!BG142),"",'ARAT - Data Entry'!BG142)</f>
        <v/>
      </c>
      <c r="CW144" s="290" t="str">
        <f>IF(ISBLANK('ARAT - Data Entry'!BI142),"",'ARAT - Data Entry'!BI142)</f>
        <v/>
      </c>
      <c r="CX144" s="290" t="str">
        <f>IF(ISBLANK('ARAT - Data Entry'!BJ142),"",'ARAT - Data Entry'!BJ142)</f>
        <v/>
      </c>
      <c r="CY144" s="290" t="str">
        <f>IF(ISBLANK('ARAT - Data Entry'!BL142),"",'ARAT - Data Entry'!BL142)</f>
        <v/>
      </c>
      <c r="CZ144" s="290" t="str">
        <f>IF(ISBLANK('ARAT - Data Entry'!BM142),"",'ARAT - Data Entry'!BM142)</f>
        <v/>
      </c>
      <c r="DA144" s="290" t="str">
        <f>IF(ISBLANK('ARAT - Data Entry'!BO142),"",'ARAT - Data Entry'!BO142)</f>
        <v/>
      </c>
      <c r="DB144" s="290" t="str">
        <f>IF(ISBLANK('ARAT - Data Entry'!BP142),"",'ARAT - Data Entry'!BP142)</f>
        <v/>
      </c>
      <c r="DC144" s="290" t="str">
        <f>IF(ISBLANK('ARAT - Data Entry'!BR142),"",'ARAT - Data Entry'!BR142)</f>
        <v/>
      </c>
      <c r="DD144" s="290" t="str">
        <f>IF(ISBLANK('ARAT - Data Entry'!BS142),"",'ARAT - Data Entry'!BS142)</f>
        <v/>
      </c>
      <c r="DE144" s="290" t="str">
        <f>IF(ISBLANK('ARAT - Data Entry'!BU142),"",'ARAT - Data Entry'!BU142)</f>
        <v/>
      </c>
      <c r="DF144" s="290" t="str">
        <f>IF(ISBLANK('ARAT - Data Entry'!BV142),"",'ARAT - Data Entry'!BV142)</f>
        <v/>
      </c>
      <c r="DG144" s="290" t="str">
        <f>IF(ISBLANK('ARAT - Data Entry'!CZ142),"",'ARAT - Data Entry'!CZ142)</f>
        <v/>
      </c>
    </row>
    <row r="145" spans="1:111" x14ac:dyDescent="0.25">
      <c r="A145" s="312" t="str">
        <f>IF(ISBLANK('ARAT - Data Entry'!A143),"",'ARAT - Data Entry'!A143)</f>
        <v/>
      </c>
      <c r="B145" s="312" t="str">
        <f>IF(ISBLANK('ARAT - Data Entry'!C143),"",'ARAT - Data Entry'!C143)</f>
        <v/>
      </c>
      <c r="C145" s="312" t="str">
        <f>IF(ISBLANK('ARAT - Data Entry'!D143),"",'ARAT - Data Entry'!D143)</f>
        <v/>
      </c>
      <c r="D145" s="312" t="str">
        <f>IF(ISBLANK('ARAT - Data Entry'!E143),"",'ARAT - Data Entry'!E143)</f>
        <v/>
      </c>
      <c r="E145" s="312" t="str">
        <f>IF(ISBLANK('ARAT - Data Entry'!F143),"",'ARAT - Data Entry'!F143)</f>
        <v/>
      </c>
      <c r="F145" s="312" t="str">
        <f>IF(ISBLANK('ARAT - Data Entry'!G143),"",'ARAT - Data Entry'!G143)</f>
        <v/>
      </c>
      <c r="G145" s="312" t="str">
        <f>IF(ISBLANK('ARAT - Data Entry'!H143),"",'ARAT - Data Entry'!H143)</f>
        <v/>
      </c>
      <c r="H145" s="312" t="str">
        <f>IF(ISBLANK('ARAT - Data Entry'!I143),"",'ARAT - Data Entry'!I143)</f>
        <v/>
      </c>
      <c r="I145" s="312" t="str">
        <f>IF(ISBLANK('ARAT - Data Entry'!J143),"",'ARAT - Data Entry'!J143)</f>
        <v/>
      </c>
      <c r="J145" s="357" t="str">
        <f>IF(ISBLANK('ARAT - Data Entry'!K143),"",'ARAT - Data Entry'!K143)</f>
        <v/>
      </c>
      <c r="K145" s="312" t="str">
        <f>IF(ISBLANK('ARAT - Data Entry'!L143),"",'ARAT - Data Entry'!L143)</f>
        <v/>
      </c>
      <c r="L145" s="312" t="str">
        <f>IF(ISBLANK('ARAT - Data Entry'!M143),"",'ARAT - Data Entry'!M143)</f>
        <v/>
      </c>
      <c r="M145" s="312" t="str">
        <f>IF(ISBLANK('ARAT - Data Entry'!N143),"",'ARAT - Data Entry'!N143)</f>
        <v/>
      </c>
      <c r="N145" s="312" t="str">
        <f>IF(ISBLANK('ARAT - Data Entry'!R143),"",'ARAT - Data Entry'!R143)</f>
        <v/>
      </c>
      <c r="O145" s="312" t="str">
        <f>IF(ISBLANK('ARAT - Data Entry'!T143),"",'ARAT - Data Entry'!T143)</f>
        <v/>
      </c>
      <c r="P145" s="298"/>
      <c r="Q145" s="4" t="str">
        <f t="shared" si="46"/>
        <v>No Improved Water Point/System</v>
      </c>
      <c r="R145" s="4" t="str">
        <f t="shared" si="47"/>
        <v>No Improved Water Point/System</v>
      </c>
      <c r="S145" s="5" t="str">
        <f t="shared" si="48"/>
        <v>No Improved Water Point/System</v>
      </c>
      <c r="T145" s="4" t="str">
        <f t="shared" si="49"/>
        <v>New Construction Needed</v>
      </c>
      <c r="U145" s="15">
        <f t="shared" si="50"/>
        <v>0</v>
      </c>
      <c r="V145" s="284"/>
      <c r="W145" s="291" t="str">
        <f t="shared" si="40"/>
        <v>New Construction Needed</v>
      </c>
      <c r="X145" s="292" t="str">
        <f t="shared" si="51"/>
        <v xml:space="preserve"> </v>
      </c>
      <c r="Y145" s="292" t="str">
        <f t="shared" si="52"/>
        <v>Plan For Investment and Construction</v>
      </c>
      <c r="Z145" s="285"/>
      <c r="AA145" s="290" t="str">
        <f t="shared" si="41"/>
        <v xml:space="preserve"> </v>
      </c>
      <c r="AB145" s="290" t="str">
        <f t="shared" si="42"/>
        <v xml:space="preserve"> </v>
      </c>
      <c r="AC145" s="290" t="str">
        <f t="shared" si="43"/>
        <v xml:space="preserve"> </v>
      </c>
      <c r="AD145" s="290" t="str">
        <f t="shared" si="44"/>
        <v xml:space="preserve"> </v>
      </c>
      <c r="AE145" s="290" t="str">
        <f t="shared" si="45"/>
        <v xml:space="preserve"> </v>
      </c>
      <c r="AF145" s="290" t="str">
        <f>IF(CG145=1,'ARAT - Reference Sheet'!C149-(A145-CH145)," ")</f>
        <v xml:space="preserve"> </v>
      </c>
      <c r="AG145" s="290" t="str">
        <f>IF(CI145=1,'ARAT - Reference Sheet'!$C$12-(A145-CJ145)," ")</f>
        <v xml:space="preserve"> </v>
      </c>
      <c r="AH145" s="290" t="str">
        <f>IF(CK145=1,'ARAT - Reference Sheet'!$C$13-(A145-CL145)," ")</f>
        <v xml:space="preserve"> </v>
      </c>
      <c r="AI145" s="290" t="str">
        <f>IF(CM145=1,'ARAT - Reference Sheet'!$C$14-(A145-CN145)," ")</f>
        <v xml:space="preserve"> </v>
      </c>
      <c r="AJ145" s="290" t="str">
        <f>IF(CO145=1,'ARAT - Reference Sheet'!$C$15-(A145-CP145)," ")</f>
        <v xml:space="preserve"> </v>
      </c>
      <c r="AK145" s="290" t="str">
        <f>IF(CQ145=1,'ARAT - Reference Sheet'!$C$16-(A145-CR145)," ")</f>
        <v xml:space="preserve"> </v>
      </c>
      <c r="AL145" s="290" t="str">
        <f>IF(CS145=1,'ARAT - Reference Sheet'!$C$17-(A145-CT145)," ")</f>
        <v xml:space="preserve"> </v>
      </c>
      <c r="AM145" s="290" t="str">
        <f>IF(CU145=1,'ARAT - Reference Sheet'!$C$18-(A145-CV145)," ")</f>
        <v xml:space="preserve"> </v>
      </c>
      <c r="AN145" s="290" t="str">
        <f>IF(CW145=1,'ARAT - Reference Sheet'!$C$19-(A145-CX145)," ")</f>
        <v xml:space="preserve"> </v>
      </c>
      <c r="AO145" s="290" t="str">
        <f>IF(CY145=1,'ARAT - Reference Sheet'!$C$20-(A145-CZ145)," ")</f>
        <v xml:space="preserve"> </v>
      </c>
      <c r="AP145" s="290" t="str">
        <f>IF(DA145=1,'ARAT - Reference Sheet'!$C$21-(A145-DB145)," ")</f>
        <v xml:space="preserve"> </v>
      </c>
      <c r="AQ145" s="290" t="str">
        <f>IF(DC145=1,'ARAT - Reference Sheet'!$C$22-(A145-DD145)," ")</f>
        <v xml:space="preserve"> </v>
      </c>
      <c r="AR145" s="290" t="str">
        <f>IF(DE145=1,'ARAT - Reference Sheet'!$C$23-(A145-DF145)," ")</f>
        <v xml:space="preserve"> </v>
      </c>
      <c r="AS145" s="288"/>
      <c r="AT145" s="313" t="str">
        <f>IF(ISBLANK('ARAT - Data Entry'!X143),"",'ARAT - Data Entry'!X143)</f>
        <v/>
      </c>
      <c r="AU145" s="313" t="str">
        <f>IF(ISBLANK('ARAT - Data Entry'!AA143),"",'ARAT - Data Entry'!AA143)</f>
        <v/>
      </c>
      <c r="AV145" s="313" t="str">
        <f>IF(ISBLANK('ARAT - Data Entry'!AD143),"",'ARAT - Data Entry'!AD143)</f>
        <v/>
      </c>
      <c r="AW145" s="313" t="str">
        <f>IF(ISBLANK('ARAT - Data Entry'!AG143),"",'ARAT - Data Entry'!AG143)</f>
        <v/>
      </c>
      <c r="AX145" s="313" t="str">
        <f>IF(ISBLANK('ARAT - Data Entry'!AJ143),"",'ARAT - Data Entry'!AJ143)</f>
        <v/>
      </c>
      <c r="AY145" s="313" t="str">
        <f>IF(ISBLANK('ARAT - Data Entry'!AM143),"",'ARAT - Data Entry'!AM143)</f>
        <v/>
      </c>
      <c r="AZ145" s="313" t="str">
        <f>IF(ISBLANK('ARAT - Data Entry'!AP143),"",'ARAT - Data Entry'!AP143)</f>
        <v/>
      </c>
      <c r="BA145" s="313" t="str">
        <f>IF(ISBLANK('ARAT - Data Entry'!AS143),"",'ARAT - Data Entry'!AS143)</f>
        <v/>
      </c>
      <c r="BB145" s="313" t="str">
        <f>IF(ISBLANK('ARAT - Data Entry'!AV143),"",'ARAT - Data Entry'!AV143)</f>
        <v/>
      </c>
      <c r="BC145" s="313" t="str">
        <f>IF(ISBLANK('ARAT - Data Entry'!AY143),"",'ARAT - Data Entry'!AY143)</f>
        <v/>
      </c>
      <c r="BD145" s="313" t="str">
        <f>IF(ISBLANK('ARAT - Data Entry'!BB143),"",'ARAT - Data Entry'!BB143)</f>
        <v/>
      </c>
      <c r="BE145" s="313" t="str">
        <f>IF(ISBLANK('ARAT - Data Entry'!BE143),"",'ARAT - Data Entry'!BE143)</f>
        <v/>
      </c>
      <c r="BF145" s="313" t="str">
        <f>IF(ISBLANK('ARAT - Data Entry'!BF143),"",'ARAT - Data Entry'!BF143)</f>
        <v/>
      </c>
      <c r="BG145" s="313" t="str">
        <f>IF(ISBLANK('ARAT - Data Entry'!BK143),"",'ARAT - Data Entry'!BK143)</f>
        <v/>
      </c>
      <c r="BH145" s="313" t="str">
        <f>IF(ISBLANK('ARAT - Data Entry'!BL143),"",'ARAT - Data Entry'!BL143)</f>
        <v/>
      </c>
      <c r="BI145" s="313" t="str">
        <f>IF(ISBLANK('ARAT - Data Entry'!BQ143),"",'ARAT - Data Entry'!BQ143)</f>
        <v/>
      </c>
      <c r="BJ145" s="313" t="str">
        <f>IF(ISBLANK('ARAT - Data Entry'!BR143),"",'ARAT - Data Entry'!BR143)</f>
        <v/>
      </c>
      <c r="BK145" s="313" t="str">
        <f>IF(ISBLANK('ARAT - Data Entry'!BW143),"",'ARAT - Data Entry'!BW143)</f>
        <v/>
      </c>
      <c r="BL145" s="313" t="str">
        <f>IF(ISBLANK('ARAT - Data Entry'!DB143),"",'ARAT - Data Entry'!DB143)</f>
        <v/>
      </c>
      <c r="BM145" s="296"/>
      <c r="BN145" s="290">
        <f>'ARAT - Data Entry'!P143</f>
        <v>0</v>
      </c>
      <c r="BO145" s="290">
        <f>'ARAT - Data Entry'!Q143</f>
        <v>0</v>
      </c>
      <c r="BP145" s="290">
        <f>'ARAT - Data Entry'!S143</f>
        <v>0</v>
      </c>
      <c r="BQ145" s="290">
        <f>'ARAT - Data Entry'!CG143</f>
        <v>0</v>
      </c>
      <c r="BR145" s="290">
        <f>'ARAT - Data Entry'!CU143</f>
        <v>0</v>
      </c>
      <c r="BS145" s="290">
        <f>'ARAT - Data Entry'!CY143</f>
        <v>0</v>
      </c>
      <c r="BT145" s="290">
        <f>'ARAT - Data Entry'!DA143</f>
        <v>0</v>
      </c>
      <c r="BU145" s="290">
        <f t="shared" si="53"/>
        <v>0</v>
      </c>
      <c r="BV145" s="288"/>
      <c r="BW145" s="290" t="str">
        <f>IF(ISBLANK('ARAT - Data Entry'!V143),"",'ARAT - Data Entry'!V143)</f>
        <v/>
      </c>
      <c r="BX145" s="290" t="str">
        <f>IF(ISBLANK('ARAT - Data Entry'!W143),"",'ARAT - Data Entry'!W143)</f>
        <v/>
      </c>
      <c r="BY145" s="290" t="str">
        <f>IF(ISBLANK('ARAT - Data Entry'!Y143),"",'ARAT - Data Entry'!Y143)</f>
        <v/>
      </c>
      <c r="BZ145" s="290" t="str">
        <f>IF(ISBLANK('ARAT - Data Entry'!Z143),"",'ARAT - Data Entry'!Z143)</f>
        <v/>
      </c>
      <c r="CA145" s="290" t="str">
        <f>IF(ISBLANK('ARAT - Data Entry'!AB143),"",'ARAT - Data Entry'!AB143)</f>
        <v/>
      </c>
      <c r="CB145" s="290" t="str">
        <f>IF(ISBLANK('ARAT - Data Entry'!AC143),"",'ARAT - Data Entry'!AC143)</f>
        <v/>
      </c>
      <c r="CC145" s="290" t="str">
        <f>IF(ISBLANK('ARAT - Data Entry'!AE143),"",'ARAT - Data Entry'!AE143)</f>
        <v/>
      </c>
      <c r="CD145" s="290" t="str">
        <f>IF(ISBLANK('ARAT - Data Entry'!AF143),"",'ARAT - Data Entry'!AF143)</f>
        <v/>
      </c>
      <c r="CE145" s="290" t="str">
        <f>IF(ISBLANK('ARAT - Data Entry'!AH143),"",'ARAT - Data Entry'!AH143)</f>
        <v/>
      </c>
      <c r="CF145" s="290" t="str">
        <f>IF(ISBLANK('ARAT - Data Entry'!AI143),"",'ARAT - Data Entry'!AI143)</f>
        <v/>
      </c>
      <c r="CG145" s="290" t="str">
        <f>IF(ISBLANK('ARAT - Data Entry'!AK143),"",'ARAT - Data Entry'!AK143)</f>
        <v/>
      </c>
      <c r="CH145" s="290" t="str">
        <f>IF(ISBLANK('ARAT - Data Entry'!AL143),"",'ARAT - Data Entry'!AL143)</f>
        <v/>
      </c>
      <c r="CI145" s="290" t="str">
        <f>IF(ISBLANK('ARAT - Data Entry'!AN143),"",'ARAT - Data Entry'!AN143)</f>
        <v/>
      </c>
      <c r="CJ145" s="290" t="str">
        <f>IF(ISBLANK('ARAT - Data Entry'!AO143),"",'ARAT - Data Entry'!AO143)</f>
        <v/>
      </c>
      <c r="CK145" s="290" t="str">
        <f>IF(ISBLANK('ARAT - Data Entry'!AQ143),"",'ARAT - Data Entry'!AQ143)</f>
        <v/>
      </c>
      <c r="CL145" s="290" t="str">
        <f>IF(ISBLANK('ARAT - Data Entry'!AR143),"",'ARAT - Data Entry'!AR143)</f>
        <v/>
      </c>
      <c r="CM145" s="290" t="str">
        <f>IF(ISBLANK('ARAT - Data Entry'!AT143),"",'ARAT - Data Entry'!AT143)</f>
        <v/>
      </c>
      <c r="CN145" s="290" t="str">
        <f>IF(ISBLANK('ARAT - Data Entry'!AU143),"",'ARAT - Data Entry'!AU143)</f>
        <v/>
      </c>
      <c r="CO145" s="290" t="str">
        <f>IF(ISBLANK('ARAT - Data Entry'!AW143),"",'ARAT - Data Entry'!AW143)</f>
        <v/>
      </c>
      <c r="CP145" s="290" t="str">
        <f>IF(ISBLANK('ARAT - Data Entry'!AX143),"",'ARAT - Data Entry'!AX143)</f>
        <v/>
      </c>
      <c r="CQ145" s="290" t="str">
        <f>IF(ISBLANK('ARAT - Data Entry'!AZ143),"",'ARAT - Data Entry'!AZ143)</f>
        <v/>
      </c>
      <c r="CR145" s="290" t="str">
        <f>IF(ISBLANK('ARAT - Data Entry'!BA143),"",'ARAT - Data Entry'!BA143)</f>
        <v/>
      </c>
      <c r="CS145" s="290" t="str">
        <f>IF(ISBLANK('ARAT - Data Entry'!BC143),"",'ARAT - Data Entry'!BC143)</f>
        <v/>
      </c>
      <c r="CT145" s="290" t="str">
        <f>IF(ISBLANK('ARAT - Data Entry'!BD143),"",'ARAT - Data Entry'!BD143)</f>
        <v/>
      </c>
      <c r="CU145" s="290" t="str">
        <f>IF(ISBLANK('ARAT - Data Entry'!BF143),"",'ARAT - Data Entry'!BF143)</f>
        <v/>
      </c>
      <c r="CV145" s="290" t="str">
        <f>IF(ISBLANK('ARAT - Data Entry'!BG143),"",'ARAT - Data Entry'!BG143)</f>
        <v/>
      </c>
      <c r="CW145" s="290" t="str">
        <f>IF(ISBLANK('ARAT - Data Entry'!BI143),"",'ARAT - Data Entry'!BI143)</f>
        <v/>
      </c>
      <c r="CX145" s="290" t="str">
        <f>IF(ISBLANK('ARAT - Data Entry'!BJ143),"",'ARAT - Data Entry'!BJ143)</f>
        <v/>
      </c>
      <c r="CY145" s="290" t="str">
        <f>IF(ISBLANK('ARAT - Data Entry'!BL143),"",'ARAT - Data Entry'!BL143)</f>
        <v/>
      </c>
      <c r="CZ145" s="290" t="str">
        <f>IF(ISBLANK('ARAT - Data Entry'!BM143),"",'ARAT - Data Entry'!BM143)</f>
        <v/>
      </c>
      <c r="DA145" s="290" t="str">
        <f>IF(ISBLANK('ARAT - Data Entry'!BO143),"",'ARAT - Data Entry'!BO143)</f>
        <v/>
      </c>
      <c r="DB145" s="290" t="str">
        <f>IF(ISBLANK('ARAT - Data Entry'!BP143),"",'ARAT - Data Entry'!BP143)</f>
        <v/>
      </c>
      <c r="DC145" s="290" t="str">
        <f>IF(ISBLANK('ARAT - Data Entry'!BR143),"",'ARAT - Data Entry'!BR143)</f>
        <v/>
      </c>
      <c r="DD145" s="290" t="str">
        <f>IF(ISBLANK('ARAT - Data Entry'!BS143),"",'ARAT - Data Entry'!BS143)</f>
        <v/>
      </c>
      <c r="DE145" s="290" t="str">
        <f>IF(ISBLANK('ARAT - Data Entry'!BU143),"",'ARAT - Data Entry'!BU143)</f>
        <v/>
      </c>
      <c r="DF145" s="290" t="str">
        <f>IF(ISBLANK('ARAT - Data Entry'!BV143),"",'ARAT - Data Entry'!BV143)</f>
        <v/>
      </c>
      <c r="DG145" s="290" t="str">
        <f>IF(ISBLANK('ARAT - Data Entry'!CZ143),"",'ARAT - Data Entry'!CZ143)</f>
        <v/>
      </c>
    </row>
    <row r="146" spans="1:111" x14ac:dyDescent="0.25">
      <c r="A146" s="312" t="str">
        <f>IF(ISBLANK('ARAT - Data Entry'!A144),"",'ARAT - Data Entry'!A144)</f>
        <v/>
      </c>
      <c r="B146" s="312" t="str">
        <f>IF(ISBLANK('ARAT - Data Entry'!C144),"",'ARAT - Data Entry'!C144)</f>
        <v/>
      </c>
      <c r="C146" s="312" t="str">
        <f>IF(ISBLANK('ARAT - Data Entry'!D144),"",'ARAT - Data Entry'!D144)</f>
        <v/>
      </c>
      <c r="D146" s="312" t="str">
        <f>IF(ISBLANK('ARAT - Data Entry'!E144),"",'ARAT - Data Entry'!E144)</f>
        <v/>
      </c>
      <c r="E146" s="312" t="str">
        <f>IF(ISBLANK('ARAT - Data Entry'!F144),"",'ARAT - Data Entry'!F144)</f>
        <v/>
      </c>
      <c r="F146" s="312" t="str">
        <f>IF(ISBLANK('ARAT - Data Entry'!G144),"",'ARAT - Data Entry'!G144)</f>
        <v/>
      </c>
      <c r="G146" s="312" t="str">
        <f>IF(ISBLANK('ARAT - Data Entry'!H144),"",'ARAT - Data Entry'!H144)</f>
        <v/>
      </c>
      <c r="H146" s="312" t="str">
        <f>IF(ISBLANK('ARAT - Data Entry'!I144),"",'ARAT - Data Entry'!I144)</f>
        <v/>
      </c>
      <c r="I146" s="312" t="str">
        <f>IF(ISBLANK('ARAT - Data Entry'!J144),"",'ARAT - Data Entry'!J144)</f>
        <v/>
      </c>
      <c r="J146" s="357" t="str">
        <f>IF(ISBLANK('ARAT - Data Entry'!K144),"",'ARAT - Data Entry'!K144)</f>
        <v/>
      </c>
      <c r="K146" s="312" t="str">
        <f>IF(ISBLANK('ARAT - Data Entry'!L144),"",'ARAT - Data Entry'!L144)</f>
        <v/>
      </c>
      <c r="L146" s="312" t="str">
        <f>IF(ISBLANK('ARAT - Data Entry'!M144),"",'ARAT - Data Entry'!M144)</f>
        <v/>
      </c>
      <c r="M146" s="312" t="str">
        <f>IF(ISBLANK('ARAT - Data Entry'!N144),"",'ARAT - Data Entry'!N144)</f>
        <v/>
      </c>
      <c r="N146" s="312" t="str">
        <f>IF(ISBLANK('ARAT - Data Entry'!R144),"",'ARAT - Data Entry'!R144)</f>
        <v/>
      </c>
      <c r="O146" s="312" t="str">
        <f>IF(ISBLANK('ARAT - Data Entry'!T144),"",'ARAT - Data Entry'!T144)</f>
        <v/>
      </c>
      <c r="P146" s="298"/>
      <c r="Q146" s="4" t="str">
        <f t="shared" si="46"/>
        <v>No Improved Water Point/System</v>
      </c>
      <c r="R146" s="4" t="str">
        <f t="shared" si="47"/>
        <v>No Improved Water Point/System</v>
      </c>
      <c r="S146" s="5" t="str">
        <f t="shared" si="48"/>
        <v>No Improved Water Point/System</v>
      </c>
      <c r="T146" s="4" t="str">
        <f t="shared" si="49"/>
        <v>New Construction Needed</v>
      </c>
      <c r="U146" s="15">
        <f t="shared" si="50"/>
        <v>0</v>
      </c>
      <c r="V146" s="284"/>
      <c r="W146" s="291" t="str">
        <f t="shared" si="40"/>
        <v>New Construction Needed</v>
      </c>
      <c r="X146" s="292" t="str">
        <f t="shared" si="51"/>
        <v xml:space="preserve"> </v>
      </c>
      <c r="Y146" s="292" t="str">
        <f t="shared" si="52"/>
        <v>Plan For Investment and Construction</v>
      </c>
      <c r="Z146" s="285"/>
      <c r="AA146" s="290" t="str">
        <f t="shared" si="41"/>
        <v xml:space="preserve"> </v>
      </c>
      <c r="AB146" s="290" t="str">
        <f t="shared" si="42"/>
        <v xml:space="preserve"> </v>
      </c>
      <c r="AC146" s="290" t="str">
        <f t="shared" si="43"/>
        <v xml:space="preserve"> </v>
      </c>
      <c r="AD146" s="290" t="str">
        <f t="shared" si="44"/>
        <v xml:space="preserve"> </v>
      </c>
      <c r="AE146" s="290" t="str">
        <f t="shared" si="45"/>
        <v xml:space="preserve"> </v>
      </c>
      <c r="AF146" s="290" t="str">
        <f>IF(CG146=1,'ARAT - Reference Sheet'!C150-(A146-CH146)," ")</f>
        <v xml:space="preserve"> </v>
      </c>
      <c r="AG146" s="290" t="str">
        <f>IF(CI146=1,'ARAT - Reference Sheet'!$C$12-(A146-CJ146)," ")</f>
        <v xml:space="preserve"> </v>
      </c>
      <c r="AH146" s="290" t="str">
        <f>IF(CK146=1,'ARAT - Reference Sheet'!$C$13-(A146-CL146)," ")</f>
        <v xml:space="preserve"> </v>
      </c>
      <c r="AI146" s="290" t="str">
        <f>IF(CM146=1,'ARAT - Reference Sheet'!$C$14-(A146-CN146)," ")</f>
        <v xml:space="preserve"> </v>
      </c>
      <c r="AJ146" s="290" t="str">
        <f>IF(CO146=1,'ARAT - Reference Sheet'!$C$15-(A146-CP146)," ")</f>
        <v xml:space="preserve"> </v>
      </c>
      <c r="AK146" s="290" t="str">
        <f>IF(CQ146=1,'ARAT - Reference Sheet'!$C$16-(A146-CR146)," ")</f>
        <v xml:space="preserve"> </v>
      </c>
      <c r="AL146" s="290" t="str">
        <f>IF(CS146=1,'ARAT - Reference Sheet'!$C$17-(A146-CT146)," ")</f>
        <v xml:space="preserve"> </v>
      </c>
      <c r="AM146" s="290" t="str">
        <f>IF(CU146=1,'ARAT - Reference Sheet'!$C$18-(A146-CV146)," ")</f>
        <v xml:space="preserve"> </v>
      </c>
      <c r="AN146" s="290" t="str">
        <f>IF(CW146=1,'ARAT - Reference Sheet'!$C$19-(A146-CX146)," ")</f>
        <v xml:space="preserve"> </v>
      </c>
      <c r="AO146" s="290" t="str">
        <f>IF(CY146=1,'ARAT - Reference Sheet'!$C$20-(A146-CZ146)," ")</f>
        <v xml:space="preserve"> </v>
      </c>
      <c r="AP146" s="290" t="str">
        <f>IF(DA146=1,'ARAT - Reference Sheet'!$C$21-(A146-DB146)," ")</f>
        <v xml:space="preserve"> </v>
      </c>
      <c r="AQ146" s="290" t="str">
        <f>IF(DC146=1,'ARAT - Reference Sheet'!$C$22-(A146-DD146)," ")</f>
        <v xml:space="preserve"> </v>
      </c>
      <c r="AR146" s="290" t="str">
        <f>IF(DE146=1,'ARAT - Reference Sheet'!$C$23-(A146-DF146)," ")</f>
        <v xml:space="preserve"> </v>
      </c>
      <c r="AS146" s="288"/>
      <c r="AT146" s="313" t="str">
        <f>IF(ISBLANK('ARAT - Data Entry'!X144),"",'ARAT - Data Entry'!X144)</f>
        <v/>
      </c>
      <c r="AU146" s="313" t="str">
        <f>IF(ISBLANK('ARAT - Data Entry'!AA144),"",'ARAT - Data Entry'!AA144)</f>
        <v/>
      </c>
      <c r="AV146" s="313" t="str">
        <f>IF(ISBLANK('ARAT - Data Entry'!AD144),"",'ARAT - Data Entry'!AD144)</f>
        <v/>
      </c>
      <c r="AW146" s="313" t="str">
        <f>IF(ISBLANK('ARAT - Data Entry'!AG144),"",'ARAT - Data Entry'!AG144)</f>
        <v/>
      </c>
      <c r="AX146" s="313" t="str">
        <f>IF(ISBLANK('ARAT - Data Entry'!AJ144),"",'ARAT - Data Entry'!AJ144)</f>
        <v/>
      </c>
      <c r="AY146" s="313" t="str">
        <f>IF(ISBLANK('ARAT - Data Entry'!AM144),"",'ARAT - Data Entry'!AM144)</f>
        <v/>
      </c>
      <c r="AZ146" s="313" t="str">
        <f>IF(ISBLANK('ARAT - Data Entry'!AP144),"",'ARAT - Data Entry'!AP144)</f>
        <v/>
      </c>
      <c r="BA146" s="313" t="str">
        <f>IF(ISBLANK('ARAT - Data Entry'!AS144),"",'ARAT - Data Entry'!AS144)</f>
        <v/>
      </c>
      <c r="BB146" s="313" t="str">
        <f>IF(ISBLANK('ARAT - Data Entry'!AV144),"",'ARAT - Data Entry'!AV144)</f>
        <v/>
      </c>
      <c r="BC146" s="313" t="str">
        <f>IF(ISBLANK('ARAT - Data Entry'!AY144),"",'ARAT - Data Entry'!AY144)</f>
        <v/>
      </c>
      <c r="BD146" s="313" t="str">
        <f>IF(ISBLANK('ARAT - Data Entry'!BB144),"",'ARAT - Data Entry'!BB144)</f>
        <v/>
      </c>
      <c r="BE146" s="313" t="str">
        <f>IF(ISBLANK('ARAT - Data Entry'!BE144),"",'ARAT - Data Entry'!BE144)</f>
        <v/>
      </c>
      <c r="BF146" s="313" t="str">
        <f>IF(ISBLANK('ARAT - Data Entry'!BF144),"",'ARAT - Data Entry'!BF144)</f>
        <v/>
      </c>
      <c r="BG146" s="313" t="str">
        <f>IF(ISBLANK('ARAT - Data Entry'!BK144),"",'ARAT - Data Entry'!BK144)</f>
        <v/>
      </c>
      <c r="BH146" s="313" t="str">
        <f>IF(ISBLANK('ARAT - Data Entry'!BL144),"",'ARAT - Data Entry'!BL144)</f>
        <v/>
      </c>
      <c r="BI146" s="313" t="str">
        <f>IF(ISBLANK('ARAT - Data Entry'!BQ144),"",'ARAT - Data Entry'!BQ144)</f>
        <v/>
      </c>
      <c r="BJ146" s="313" t="str">
        <f>IF(ISBLANK('ARAT - Data Entry'!BR144),"",'ARAT - Data Entry'!BR144)</f>
        <v/>
      </c>
      <c r="BK146" s="313" t="str">
        <f>IF(ISBLANK('ARAT - Data Entry'!BW144),"",'ARAT - Data Entry'!BW144)</f>
        <v/>
      </c>
      <c r="BL146" s="313" t="str">
        <f>IF(ISBLANK('ARAT - Data Entry'!DB144),"",'ARAT - Data Entry'!DB144)</f>
        <v/>
      </c>
      <c r="BM146" s="296"/>
      <c r="BN146" s="290">
        <f>'ARAT - Data Entry'!P144</f>
        <v>0</v>
      </c>
      <c r="BO146" s="290">
        <f>'ARAT - Data Entry'!Q144</f>
        <v>0</v>
      </c>
      <c r="BP146" s="290">
        <f>'ARAT - Data Entry'!S144</f>
        <v>0</v>
      </c>
      <c r="BQ146" s="290">
        <f>'ARAT - Data Entry'!CG144</f>
        <v>0</v>
      </c>
      <c r="BR146" s="290">
        <f>'ARAT - Data Entry'!CU144</f>
        <v>0</v>
      </c>
      <c r="BS146" s="290">
        <f>'ARAT - Data Entry'!CY144</f>
        <v>0</v>
      </c>
      <c r="BT146" s="290">
        <f>'ARAT - Data Entry'!DA144</f>
        <v>0</v>
      </c>
      <c r="BU146" s="290">
        <f t="shared" si="53"/>
        <v>0</v>
      </c>
      <c r="BV146" s="288"/>
      <c r="BW146" s="290" t="str">
        <f>IF(ISBLANK('ARAT - Data Entry'!V144),"",'ARAT - Data Entry'!V144)</f>
        <v/>
      </c>
      <c r="BX146" s="290" t="str">
        <f>IF(ISBLANK('ARAT - Data Entry'!W144),"",'ARAT - Data Entry'!W144)</f>
        <v/>
      </c>
      <c r="BY146" s="290" t="str">
        <f>IF(ISBLANK('ARAT - Data Entry'!Y144),"",'ARAT - Data Entry'!Y144)</f>
        <v/>
      </c>
      <c r="BZ146" s="290" t="str">
        <f>IF(ISBLANK('ARAT - Data Entry'!Z144),"",'ARAT - Data Entry'!Z144)</f>
        <v/>
      </c>
      <c r="CA146" s="290" t="str">
        <f>IF(ISBLANK('ARAT - Data Entry'!AB144),"",'ARAT - Data Entry'!AB144)</f>
        <v/>
      </c>
      <c r="CB146" s="290" t="str">
        <f>IF(ISBLANK('ARAT - Data Entry'!AC144),"",'ARAT - Data Entry'!AC144)</f>
        <v/>
      </c>
      <c r="CC146" s="290" t="str">
        <f>IF(ISBLANK('ARAT - Data Entry'!AE144),"",'ARAT - Data Entry'!AE144)</f>
        <v/>
      </c>
      <c r="CD146" s="290" t="str">
        <f>IF(ISBLANK('ARAT - Data Entry'!AF144),"",'ARAT - Data Entry'!AF144)</f>
        <v/>
      </c>
      <c r="CE146" s="290" t="str">
        <f>IF(ISBLANK('ARAT - Data Entry'!AH144),"",'ARAT - Data Entry'!AH144)</f>
        <v/>
      </c>
      <c r="CF146" s="290" t="str">
        <f>IF(ISBLANK('ARAT - Data Entry'!AI144),"",'ARAT - Data Entry'!AI144)</f>
        <v/>
      </c>
      <c r="CG146" s="290" t="str">
        <f>IF(ISBLANK('ARAT - Data Entry'!AK144),"",'ARAT - Data Entry'!AK144)</f>
        <v/>
      </c>
      <c r="CH146" s="290" t="str">
        <f>IF(ISBLANK('ARAT - Data Entry'!AL144),"",'ARAT - Data Entry'!AL144)</f>
        <v/>
      </c>
      <c r="CI146" s="290" t="str">
        <f>IF(ISBLANK('ARAT - Data Entry'!AN144),"",'ARAT - Data Entry'!AN144)</f>
        <v/>
      </c>
      <c r="CJ146" s="290" t="str">
        <f>IF(ISBLANK('ARAT - Data Entry'!AO144),"",'ARAT - Data Entry'!AO144)</f>
        <v/>
      </c>
      <c r="CK146" s="290" t="str">
        <f>IF(ISBLANK('ARAT - Data Entry'!AQ144),"",'ARAT - Data Entry'!AQ144)</f>
        <v/>
      </c>
      <c r="CL146" s="290" t="str">
        <f>IF(ISBLANK('ARAT - Data Entry'!AR144),"",'ARAT - Data Entry'!AR144)</f>
        <v/>
      </c>
      <c r="CM146" s="290" t="str">
        <f>IF(ISBLANK('ARAT - Data Entry'!AT144),"",'ARAT - Data Entry'!AT144)</f>
        <v/>
      </c>
      <c r="CN146" s="290" t="str">
        <f>IF(ISBLANK('ARAT - Data Entry'!AU144),"",'ARAT - Data Entry'!AU144)</f>
        <v/>
      </c>
      <c r="CO146" s="290" t="str">
        <f>IF(ISBLANK('ARAT - Data Entry'!AW144),"",'ARAT - Data Entry'!AW144)</f>
        <v/>
      </c>
      <c r="CP146" s="290" t="str">
        <f>IF(ISBLANK('ARAT - Data Entry'!AX144),"",'ARAT - Data Entry'!AX144)</f>
        <v/>
      </c>
      <c r="CQ146" s="290" t="str">
        <f>IF(ISBLANK('ARAT - Data Entry'!AZ144),"",'ARAT - Data Entry'!AZ144)</f>
        <v/>
      </c>
      <c r="CR146" s="290" t="str">
        <f>IF(ISBLANK('ARAT - Data Entry'!BA144),"",'ARAT - Data Entry'!BA144)</f>
        <v/>
      </c>
      <c r="CS146" s="290" t="str">
        <f>IF(ISBLANK('ARAT - Data Entry'!BC144),"",'ARAT - Data Entry'!BC144)</f>
        <v/>
      </c>
      <c r="CT146" s="290" t="str">
        <f>IF(ISBLANK('ARAT - Data Entry'!BD144),"",'ARAT - Data Entry'!BD144)</f>
        <v/>
      </c>
      <c r="CU146" s="290" t="str">
        <f>IF(ISBLANK('ARAT - Data Entry'!BF144),"",'ARAT - Data Entry'!BF144)</f>
        <v/>
      </c>
      <c r="CV146" s="290" t="str">
        <f>IF(ISBLANK('ARAT - Data Entry'!BG144),"",'ARAT - Data Entry'!BG144)</f>
        <v/>
      </c>
      <c r="CW146" s="290" t="str">
        <f>IF(ISBLANK('ARAT - Data Entry'!BI144),"",'ARAT - Data Entry'!BI144)</f>
        <v/>
      </c>
      <c r="CX146" s="290" t="str">
        <f>IF(ISBLANK('ARAT - Data Entry'!BJ144),"",'ARAT - Data Entry'!BJ144)</f>
        <v/>
      </c>
      <c r="CY146" s="290" t="str">
        <f>IF(ISBLANK('ARAT - Data Entry'!BL144),"",'ARAT - Data Entry'!BL144)</f>
        <v/>
      </c>
      <c r="CZ146" s="290" t="str">
        <f>IF(ISBLANK('ARAT - Data Entry'!BM144),"",'ARAT - Data Entry'!BM144)</f>
        <v/>
      </c>
      <c r="DA146" s="290" t="str">
        <f>IF(ISBLANK('ARAT - Data Entry'!BO144),"",'ARAT - Data Entry'!BO144)</f>
        <v/>
      </c>
      <c r="DB146" s="290" t="str">
        <f>IF(ISBLANK('ARAT - Data Entry'!BP144),"",'ARAT - Data Entry'!BP144)</f>
        <v/>
      </c>
      <c r="DC146" s="290" t="str">
        <f>IF(ISBLANK('ARAT - Data Entry'!BR144),"",'ARAT - Data Entry'!BR144)</f>
        <v/>
      </c>
      <c r="DD146" s="290" t="str">
        <f>IF(ISBLANK('ARAT - Data Entry'!BS144),"",'ARAT - Data Entry'!BS144)</f>
        <v/>
      </c>
      <c r="DE146" s="290" t="str">
        <f>IF(ISBLANK('ARAT - Data Entry'!BU144),"",'ARAT - Data Entry'!BU144)</f>
        <v/>
      </c>
      <c r="DF146" s="290" t="str">
        <f>IF(ISBLANK('ARAT - Data Entry'!BV144),"",'ARAT - Data Entry'!BV144)</f>
        <v/>
      </c>
      <c r="DG146" s="290" t="str">
        <f>IF(ISBLANK('ARAT - Data Entry'!CZ144),"",'ARAT - Data Entry'!CZ144)</f>
        <v/>
      </c>
    </row>
    <row r="147" spans="1:111" x14ac:dyDescent="0.25">
      <c r="A147" s="312" t="str">
        <f>IF(ISBLANK('ARAT - Data Entry'!A145),"",'ARAT - Data Entry'!A145)</f>
        <v/>
      </c>
      <c r="B147" s="312" t="str">
        <f>IF(ISBLANK('ARAT - Data Entry'!C145),"",'ARAT - Data Entry'!C145)</f>
        <v/>
      </c>
      <c r="C147" s="312" t="str">
        <f>IF(ISBLANK('ARAT - Data Entry'!D145),"",'ARAT - Data Entry'!D145)</f>
        <v/>
      </c>
      <c r="D147" s="312" t="str">
        <f>IF(ISBLANK('ARAT - Data Entry'!E145),"",'ARAT - Data Entry'!E145)</f>
        <v/>
      </c>
      <c r="E147" s="312" t="str">
        <f>IF(ISBLANK('ARAT - Data Entry'!F145),"",'ARAT - Data Entry'!F145)</f>
        <v/>
      </c>
      <c r="F147" s="312" t="str">
        <f>IF(ISBLANK('ARAT - Data Entry'!G145),"",'ARAT - Data Entry'!G145)</f>
        <v/>
      </c>
      <c r="G147" s="312" t="str">
        <f>IF(ISBLANK('ARAT - Data Entry'!H145),"",'ARAT - Data Entry'!H145)</f>
        <v/>
      </c>
      <c r="H147" s="312" t="str">
        <f>IF(ISBLANK('ARAT - Data Entry'!I145),"",'ARAT - Data Entry'!I145)</f>
        <v/>
      </c>
      <c r="I147" s="312" t="str">
        <f>IF(ISBLANK('ARAT - Data Entry'!J145),"",'ARAT - Data Entry'!J145)</f>
        <v/>
      </c>
      <c r="J147" s="357" t="str">
        <f>IF(ISBLANK('ARAT - Data Entry'!K145),"",'ARAT - Data Entry'!K145)</f>
        <v/>
      </c>
      <c r="K147" s="312" t="str">
        <f>IF(ISBLANK('ARAT - Data Entry'!L145),"",'ARAT - Data Entry'!L145)</f>
        <v/>
      </c>
      <c r="L147" s="312" t="str">
        <f>IF(ISBLANK('ARAT - Data Entry'!M145),"",'ARAT - Data Entry'!M145)</f>
        <v/>
      </c>
      <c r="M147" s="312" t="str">
        <f>IF(ISBLANK('ARAT - Data Entry'!N145),"",'ARAT - Data Entry'!N145)</f>
        <v/>
      </c>
      <c r="N147" s="312" t="str">
        <f>IF(ISBLANK('ARAT - Data Entry'!R145),"",'ARAT - Data Entry'!R145)</f>
        <v/>
      </c>
      <c r="O147" s="312" t="str">
        <f>IF(ISBLANK('ARAT - Data Entry'!T145),"",'ARAT - Data Entry'!T145)</f>
        <v/>
      </c>
      <c r="P147" s="298"/>
      <c r="Q147" s="4" t="str">
        <f t="shared" si="46"/>
        <v>No Improved Water Point/System</v>
      </c>
      <c r="R147" s="4" t="str">
        <f t="shared" si="47"/>
        <v>No Improved Water Point/System</v>
      </c>
      <c r="S147" s="5" t="str">
        <f t="shared" si="48"/>
        <v>No Improved Water Point/System</v>
      </c>
      <c r="T147" s="4" t="str">
        <f t="shared" si="49"/>
        <v>New Construction Needed</v>
      </c>
      <c r="U147" s="15">
        <f t="shared" si="50"/>
        <v>0</v>
      </c>
      <c r="V147" s="284"/>
      <c r="W147" s="291" t="str">
        <f t="shared" si="40"/>
        <v>New Construction Needed</v>
      </c>
      <c r="X147" s="292" t="str">
        <f t="shared" si="51"/>
        <v xml:space="preserve"> </v>
      </c>
      <c r="Y147" s="292" t="str">
        <f t="shared" si="52"/>
        <v>Plan For Investment and Construction</v>
      </c>
      <c r="Z147" s="285"/>
      <c r="AA147" s="290" t="str">
        <f t="shared" si="41"/>
        <v xml:space="preserve"> </v>
      </c>
      <c r="AB147" s="290" t="str">
        <f t="shared" si="42"/>
        <v xml:space="preserve"> </v>
      </c>
      <c r="AC147" s="290" t="str">
        <f t="shared" si="43"/>
        <v xml:space="preserve"> </v>
      </c>
      <c r="AD147" s="290" t="str">
        <f t="shared" si="44"/>
        <v xml:space="preserve"> </v>
      </c>
      <c r="AE147" s="290" t="str">
        <f t="shared" si="45"/>
        <v xml:space="preserve"> </v>
      </c>
      <c r="AF147" s="290" t="str">
        <f>IF(CG147=1,'ARAT - Reference Sheet'!C151-(A147-CH147)," ")</f>
        <v xml:space="preserve"> </v>
      </c>
      <c r="AG147" s="290" t="str">
        <f>IF(CI147=1,'ARAT - Reference Sheet'!$C$12-(A147-CJ147)," ")</f>
        <v xml:space="preserve"> </v>
      </c>
      <c r="AH147" s="290" t="str">
        <f>IF(CK147=1,'ARAT - Reference Sheet'!$C$13-(A147-CL147)," ")</f>
        <v xml:space="preserve"> </v>
      </c>
      <c r="AI147" s="290" t="str">
        <f>IF(CM147=1,'ARAT - Reference Sheet'!$C$14-(A147-CN147)," ")</f>
        <v xml:space="preserve"> </v>
      </c>
      <c r="AJ147" s="290" t="str">
        <f>IF(CO147=1,'ARAT - Reference Sheet'!$C$15-(A147-CP147)," ")</f>
        <v xml:space="preserve"> </v>
      </c>
      <c r="AK147" s="290" t="str">
        <f>IF(CQ147=1,'ARAT - Reference Sheet'!$C$16-(A147-CR147)," ")</f>
        <v xml:space="preserve"> </v>
      </c>
      <c r="AL147" s="290" t="str">
        <f>IF(CS147=1,'ARAT - Reference Sheet'!$C$17-(A147-CT147)," ")</f>
        <v xml:space="preserve"> </v>
      </c>
      <c r="AM147" s="290" t="str">
        <f>IF(CU147=1,'ARAT - Reference Sheet'!$C$18-(A147-CV147)," ")</f>
        <v xml:space="preserve"> </v>
      </c>
      <c r="AN147" s="290" t="str">
        <f>IF(CW147=1,'ARAT - Reference Sheet'!$C$19-(A147-CX147)," ")</f>
        <v xml:space="preserve"> </v>
      </c>
      <c r="AO147" s="290" t="str">
        <f>IF(CY147=1,'ARAT - Reference Sheet'!$C$20-(A147-CZ147)," ")</f>
        <v xml:space="preserve"> </v>
      </c>
      <c r="AP147" s="290" t="str">
        <f>IF(DA147=1,'ARAT - Reference Sheet'!$C$21-(A147-DB147)," ")</f>
        <v xml:space="preserve"> </v>
      </c>
      <c r="AQ147" s="290" t="str">
        <f>IF(DC147=1,'ARAT - Reference Sheet'!$C$22-(A147-DD147)," ")</f>
        <v xml:space="preserve"> </v>
      </c>
      <c r="AR147" s="290" t="str">
        <f>IF(DE147=1,'ARAT - Reference Sheet'!$C$23-(A147-DF147)," ")</f>
        <v xml:space="preserve"> </v>
      </c>
      <c r="AS147" s="288"/>
      <c r="AT147" s="313" t="str">
        <f>IF(ISBLANK('ARAT - Data Entry'!X145),"",'ARAT - Data Entry'!X145)</f>
        <v/>
      </c>
      <c r="AU147" s="313" t="str">
        <f>IF(ISBLANK('ARAT - Data Entry'!AA145),"",'ARAT - Data Entry'!AA145)</f>
        <v/>
      </c>
      <c r="AV147" s="313" t="str">
        <f>IF(ISBLANK('ARAT - Data Entry'!AD145),"",'ARAT - Data Entry'!AD145)</f>
        <v/>
      </c>
      <c r="AW147" s="313" t="str">
        <f>IF(ISBLANK('ARAT - Data Entry'!AG145),"",'ARAT - Data Entry'!AG145)</f>
        <v/>
      </c>
      <c r="AX147" s="313" t="str">
        <f>IF(ISBLANK('ARAT - Data Entry'!AJ145),"",'ARAT - Data Entry'!AJ145)</f>
        <v/>
      </c>
      <c r="AY147" s="313" t="str">
        <f>IF(ISBLANK('ARAT - Data Entry'!AM145),"",'ARAT - Data Entry'!AM145)</f>
        <v/>
      </c>
      <c r="AZ147" s="313" t="str">
        <f>IF(ISBLANK('ARAT - Data Entry'!AP145),"",'ARAT - Data Entry'!AP145)</f>
        <v/>
      </c>
      <c r="BA147" s="313" t="str">
        <f>IF(ISBLANK('ARAT - Data Entry'!AS145),"",'ARAT - Data Entry'!AS145)</f>
        <v/>
      </c>
      <c r="BB147" s="313" t="str">
        <f>IF(ISBLANK('ARAT - Data Entry'!AV145),"",'ARAT - Data Entry'!AV145)</f>
        <v/>
      </c>
      <c r="BC147" s="313" t="str">
        <f>IF(ISBLANK('ARAT - Data Entry'!AY145),"",'ARAT - Data Entry'!AY145)</f>
        <v/>
      </c>
      <c r="BD147" s="313" t="str">
        <f>IF(ISBLANK('ARAT - Data Entry'!BB145),"",'ARAT - Data Entry'!BB145)</f>
        <v/>
      </c>
      <c r="BE147" s="313" t="str">
        <f>IF(ISBLANK('ARAT - Data Entry'!BE145),"",'ARAT - Data Entry'!BE145)</f>
        <v/>
      </c>
      <c r="BF147" s="313" t="str">
        <f>IF(ISBLANK('ARAT - Data Entry'!BF145),"",'ARAT - Data Entry'!BF145)</f>
        <v/>
      </c>
      <c r="BG147" s="313" t="str">
        <f>IF(ISBLANK('ARAT - Data Entry'!BK145),"",'ARAT - Data Entry'!BK145)</f>
        <v/>
      </c>
      <c r="BH147" s="313" t="str">
        <f>IF(ISBLANK('ARAT - Data Entry'!BL145),"",'ARAT - Data Entry'!BL145)</f>
        <v/>
      </c>
      <c r="BI147" s="313" t="str">
        <f>IF(ISBLANK('ARAT - Data Entry'!BQ145),"",'ARAT - Data Entry'!BQ145)</f>
        <v/>
      </c>
      <c r="BJ147" s="313" t="str">
        <f>IF(ISBLANK('ARAT - Data Entry'!BR145),"",'ARAT - Data Entry'!BR145)</f>
        <v/>
      </c>
      <c r="BK147" s="313" t="str">
        <f>IF(ISBLANK('ARAT - Data Entry'!BW145),"",'ARAT - Data Entry'!BW145)</f>
        <v/>
      </c>
      <c r="BL147" s="313" t="str">
        <f>IF(ISBLANK('ARAT - Data Entry'!DB145),"",'ARAT - Data Entry'!DB145)</f>
        <v/>
      </c>
      <c r="BM147" s="296"/>
      <c r="BN147" s="290">
        <f>'ARAT - Data Entry'!P145</f>
        <v>0</v>
      </c>
      <c r="BO147" s="290">
        <f>'ARAT - Data Entry'!Q145</f>
        <v>0</v>
      </c>
      <c r="BP147" s="290">
        <f>'ARAT - Data Entry'!S145</f>
        <v>0</v>
      </c>
      <c r="BQ147" s="290">
        <f>'ARAT - Data Entry'!CG145</f>
        <v>0</v>
      </c>
      <c r="BR147" s="290">
        <f>'ARAT - Data Entry'!CU145</f>
        <v>0</v>
      </c>
      <c r="BS147" s="290">
        <f>'ARAT - Data Entry'!CY145</f>
        <v>0</v>
      </c>
      <c r="BT147" s="290">
        <f>'ARAT - Data Entry'!DA145</f>
        <v>0</v>
      </c>
      <c r="BU147" s="290">
        <f t="shared" si="53"/>
        <v>0</v>
      </c>
      <c r="BV147" s="288"/>
      <c r="BW147" s="290" t="str">
        <f>IF(ISBLANK('ARAT - Data Entry'!V145),"",'ARAT - Data Entry'!V145)</f>
        <v/>
      </c>
      <c r="BX147" s="290" t="str">
        <f>IF(ISBLANK('ARAT - Data Entry'!W145),"",'ARAT - Data Entry'!W145)</f>
        <v/>
      </c>
      <c r="BY147" s="290" t="str">
        <f>IF(ISBLANK('ARAT - Data Entry'!Y145),"",'ARAT - Data Entry'!Y145)</f>
        <v/>
      </c>
      <c r="BZ147" s="290" t="str">
        <f>IF(ISBLANK('ARAT - Data Entry'!Z145),"",'ARAT - Data Entry'!Z145)</f>
        <v/>
      </c>
      <c r="CA147" s="290" t="str">
        <f>IF(ISBLANK('ARAT - Data Entry'!AB145),"",'ARAT - Data Entry'!AB145)</f>
        <v/>
      </c>
      <c r="CB147" s="290" t="str">
        <f>IF(ISBLANK('ARAT - Data Entry'!AC145),"",'ARAT - Data Entry'!AC145)</f>
        <v/>
      </c>
      <c r="CC147" s="290" t="str">
        <f>IF(ISBLANK('ARAT - Data Entry'!AE145),"",'ARAT - Data Entry'!AE145)</f>
        <v/>
      </c>
      <c r="CD147" s="290" t="str">
        <f>IF(ISBLANK('ARAT - Data Entry'!AF145),"",'ARAT - Data Entry'!AF145)</f>
        <v/>
      </c>
      <c r="CE147" s="290" t="str">
        <f>IF(ISBLANK('ARAT - Data Entry'!AH145),"",'ARAT - Data Entry'!AH145)</f>
        <v/>
      </c>
      <c r="CF147" s="290" t="str">
        <f>IF(ISBLANK('ARAT - Data Entry'!AI145),"",'ARAT - Data Entry'!AI145)</f>
        <v/>
      </c>
      <c r="CG147" s="290" t="str">
        <f>IF(ISBLANK('ARAT - Data Entry'!AK145),"",'ARAT - Data Entry'!AK145)</f>
        <v/>
      </c>
      <c r="CH147" s="290" t="str">
        <f>IF(ISBLANK('ARAT - Data Entry'!AL145),"",'ARAT - Data Entry'!AL145)</f>
        <v/>
      </c>
      <c r="CI147" s="290" t="str">
        <f>IF(ISBLANK('ARAT - Data Entry'!AN145),"",'ARAT - Data Entry'!AN145)</f>
        <v/>
      </c>
      <c r="CJ147" s="290" t="str">
        <f>IF(ISBLANK('ARAT - Data Entry'!AO145),"",'ARAT - Data Entry'!AO145)</f>
        <v/>
      </c>
      <c r="CK147" s="290" t="str">
        <f>IF(ISBLANK('ARAT - Data Entry'!AQ145),"",'ARAT - Data Entry'!AQ145)</f>
        <v/>
      </c>
      <c r="CL147" s="290" t="str">
        <f>IF(ISBLANK('ARAT - Data Entry'!AR145),"",'ARAT - Data Entry'!AR145)</f>
        <v/>
      </c>
      <c r="CM147" s="290" t="str">
        <f>IF(ISBLANK('ARAT - Data Entry'!AT145),"",'ARAT - Data Entry'!AT145)</f>
        <v/>
      </c>
      <c r="CN147" s="290" t="str">
        <f>IF(ISBLANK('ARAT - Data Entry'!AU145),"",'ARAT - Data Entry'!AU145)</f>
        <v/>
      </c>
      <c r="CO147" s="290" t="str">
        <f>IF(ISBLANK('ARAT - Data Entry'!AW145),"",'ARAT - Data Entry'!AW145)</f>
        <v/>
      </c>
      <c r="CP147" s="290" t="str">
        <f>IF(ISBLANK('ARAT - Data Entry'!AX145),"",'ARAT - Data Entry'!AX145)</f>
        <v/>
      </c>
      <c r="CQ147" s="290" t="str">
        <f>IF(ISBLANK('ARAT - Data Entry'!AZ145),"",'ARAT - Data Entry'!AZ145)</f>
        <v/>
      </c>
      <c r="CR147" s="290" t="str">
        <f>IF(ISBLANK('ARAT - Data Entry'!BA145),"",'ARAT - Data Entry'!BA145)</f>
        <v/>
      </c>
      <c r="CS147" s="290" t="str">
        <f>IF(ISBLANK('ARAT - Data Entry'!BC145),"",'ARAT - Data Entry'!BC145)</f>
        <v/>
      </c>
      <c r="CT147" s="290" t="str">
        <f>IF(ISBLANK('ARAT - Data Entry'!BD145),"",'ARAT - Data Entry'!BD145)</f>
        <v/>
      </c>
      <c r="CU147" s="290" t="str">
        <f>IF(ISBLANK('ARAT - Data Entry'!BF145),"",'ARAT - Data Entry'!BF145)</f>
        <v/>
      </c>
      <c r="CV147" s="290" t="str">
        <f>IF(ISBLANK('ARAT - Data Entry'!BG145),"",'ARAT - Data Entry'!BG145)</f>
        <v/>
      </c>
      <c r="CW147" s="290" t="str">
        <f>IF(ISBLANK('ARAT - Data Entry'!BI145),"",'ARAT - Data Entry'!BI145)</f>
        <v/>
      </c>
      <c r="CX147" s="290" t="str">
        <f>IF(ISBLANK('ARAT - Data Entry'!BJ145),"",'ARAT - Data Entry'!BJ145)</f>
        <v/>
      </c>
      <c r="CY147" s="290" t="str">
        <f>IF(ISBLANK('ARAT - Data Entry'!BL145),"",'ARAT - Data Entry'!BL145)</f>
        <v/>
      </c>
      <c r="CZ147" s="290" t="str">
        <f>IF(ISBLANK('ARAT - Data Entry'!BM145),"",'ARAT - Data Entry'!BM145)</f>
        <v/>
      </c>
      <c r="DA147" s="290" t="str">
        <f>IF(ISBLANK('ARAT - Data Entry'!BO145),"",'ARAT - Data Entry'!BO145)</f>
        <v/>
      </c>
      <c r="DB147" s="290" t="str">
        <f>IF(ISBLANK('ARAT - Data Entry'!BP145),"",'ARAT - Data Entry'!BP145)</f>
        <v/>
      </c>
      <c r="DC147" s="290" t="str">
        <f>IF(ISBLANK('ARAT - Data Entry'!BR145),"",'ARAT - Data Entry'!BR145)</f>
        <v/>
      </c>
      <c r="DD147" s="290" t="str">
        <f>IF(ISBLANK('ARAT - Data Entry'!BS145),"",'ARAT - Data Entry'!BS145)</f>
        <v/>
      </c>
      <c r="DE147" s="290" t="str">
        <f>IF(ISBLANK('ARAT - Data Entry'!BU145),"",'ARAT - Data Entry'!BU145)</f>
        <v/>
      </c>
      <c r="DF147" s="290" t="str">
        <f>IF(ISBLANK('ARAT - Data Entry'!BV145),"",'ARAT - Data Entry'!BV145)</f>
        <v/>
      </c>
      <c r="DG147" s="290" t="str">
        <f>IF(ISBLANK('ARAT - Data Entry'!CZ145),"",'ARAT - Data Entry'!CZ145)</f>
        <v/>
      </c>
    </row>
    <row r="148" spans="1:111" x14ac:dyDescent="0.25">
      <c r="A148" s="312" t="str">
        <f>IF(ISBLANK('ARAT - Data Entry'!A146),"",'ARAT - Data Entry'!A146)</f>
        <v/>
      </c>
      <c r="B148" s="312" t="str">
        <f>IF(ISBLANK('ARAT - Data Entry'!C146),"",'ARAT - Data Entry'!C146)</f>
        <v/>
      </c>
      <c r="C148" s="312" t="str">
        <f>IF(ISBLANK('ARAT - Data Entry'!D146),"",'ARAT - Data Entry'!D146)</f>
        <v/>
      </c>
      <c r="D148" s="312" t="str">
        <f>IF(ISBLANK('ARAT - Data Entry'!E146),"",'ARAT - Data Entry'!E146)</f>
        <v/>
      </c>
      <c r="E148" s="312" t="str">
        <f>IF(ISBLANK('ARAT - Data Entry'!F146),"",'ARAT - Data Entry'!F146)</f>
        <v/>
      </c>
      <c r="F148" s="312" t="str">
        <f>IF(ISBLANK('ARAT - Data Entry'!G146),"",'ARAT - Data Entry'!G146)</f>
        <v/>
      </c>
      <c r="G148" s="312" t="str">
        <f>IF(ISBLANK('ARAT - Data Entry'!H146),"",'ARAT - Data Entry'!H146)</f>
        <v/>
      </c>
      <c r="H148" s="312" t="str">
        <f>IF(ISBLANK('ARAT - Data Entry'!I146),"",'ARAT - Data Entry'!I146)</f>
        <v/>
      </c>
      <c r="I148" s="312" t="str">
        <f>IF(ISBLANK('ARAT - Data Entry'!J146),"",'ARAT - Data Entry'!J146)</f>
        <v/>
      </c>
      <c r="J148" s="357" t="str">
        <f>IF(ISBLANK('ARAT - Data Entry'!K146),"",'ARAT - Data Entry'!K146)</f>
        <v/>
      </c>
      <c r="K148" s="312" t="str">
        <f>IF(ISBLANK('ARAT - Data Entry'!L146),"",'ARAT - Data Entry'!L146)</f>
        <v/>
      </c>
      <c r="L148" s="312" t="str">
        <f>IF(ISBLANK('ARAT - Data Entry'!M146),"",'ARAT - Data Entry'!M146)</f>
        <v/>
      </c>
      <c r="M148" s="312" t="str">
        <f>IF(ISBLANK('ARAT - Data Entry'!N146),"",'ARAT - Data Entry'!N146)</f>
        <v/>
      </c>
      <c r="N148" s="312" t="str">
        <f>IF(ISBLANK('ARAT - Data Entry'!R146),"",'ARAT - Data Entry'!R146)</f>
        <v/>
      </c>
      <c r="O148" s="312" t="str">
        <f>IF(ISBLANK('ARAT - Data Entry'!T146),"",'ARAT - Data Entry'!T146)</f>
        <v/>
      </c>
      <c r="P148" s="298"/>
      <c r="Q148" s="4" t="str">
        <f t="shared" si="46"/>
        <v>No Improved Water Point/System</v>
      </c>
      <c r="R148" s="4" t="str">
        <f t="shared" si="47"/>
        <v>No Improved Water Point/System</v>
      </c>
      <c r="S148" s="5" t="str">
        <f t="shared" si="48"/>
        <v>No Improved Water Point/System</v>
      </c>
      <c r="T148" s="4" t="str">
        <f t="shared" si="49"/>
        <v>New Construction Needed</v>
      </c>
      <c r="U148" s="15">
        <f t="shared" si="50"/>
        <v>0</v>
      </c>
      <c r="V148" s="284"/>
      <c r="W148" s="291" t="str">
        <f t="shared" si="40"/>
        <v>New Construction Needed</v>
      </c>
      <c r="X148" s="292" t="str">
        <f t="shared" si="51"/>
        <v xml:space="preserve"> </v>
      </c>
      <c r="Y148" s="292" t="str">
        <f t="shared" si="52"/>
        <v>Plan For Investment and Construction</v>
      </c>
      <c r="Z148" s="285"/>
      <c r="AA148" s="290" t="str">
        <f t="shared" si="41"/>
        <v xml:space="preserve"> </v>
      </c>
      <c r="AB148" s="290" t="str">
        <f t="shared" si="42"/>
        <v xml:space="preserve"> </v>
      </c>
      <c r="AC148" s="290" t="str">
        <f t="shared" si="43"/>
        <v xml:space="preserve"> </v>
      </c>
      <c r="AD148" s="290" t="str">
        <f t="shared" si="44"/>
        <v xml:space="preserve"> </v>
      </c>
      <c r="AE148" s="290" t="str">
        <f t="shared" si="45"/>
        <v xml:space="preserve"> </v>
      </c>
      <c r="AF148" s="290" t="str">
        <f>IF(CG148=1,'ARAT - Reference Sheet'!C152-(A148-CH148)," ")</f>
        <v xml:space="preserve"> </v>
      </c>
      <c r="AG148" s="290" t="str">
        <f>IF(CI148=1,'ARAT - Reference Sheet'!$C$12-(A148-CJ148)," ")</f>
        <v xml:space="preserve"> </v>
      </c>
      <c r="AH148" s="290" t="str">
        <f>IF(CK148=1,'ARAT - Reference Sheet'!$C$13-(A148-CL148)," ")</f>
        <v xml:space="preserve"> </v>
      </c>
      <c r="AI148" s="290" t="str">
        <f>IF(CM148=1,'ARAT - Reference Sheet'!$C$14-(A148-CN148)," ")</f>
        <v xml:space="preserve"> </v>
      </c>
      <c r="AJ148" s="290" t="str">
        <f>IF(CO148=1,'ARAT - Reference Sheet'!$C$15-(A148-CP148)," ")</f>
        <v xml:space="preserve"> </v>
      </c>
      <c r="AK148" s="290" t="str">
        <f>IF(CQ148=1,'ARAT - Reference Sheet'!$C$16-(A148-CR148)," ")</f>
        <v xml:space="preserve"> </v>
      </c>
      <c r="AL148" s="290" t="str">
        <f>IF(CS148=1,'ARAT - Reference Sheet'!$C$17-(A148-CT148)," ")</f>
        <v xml:space="preserve"> </v>
      </c>
      <c r="AM148" s="290" t="str">
        <f>IF(CU148=1,'ARAT - Reference Sheet'!$C$18-(A148-CV148)," ")</f>
        <v xml:space="preserve"> </v>
      </c>
      <c r="AN148" s="290" t="str">
        <f>IF(CW148=1,'ARAT - Reference Sheet'!$C$19-(A148-CX148)," ")</f>
        <v xml:space="preserve"> </v>
      </c>
      <c r="AO148" s="290" t="str">
        <f>IF(CY148=1,'ARAT - Reference Sheet'!$C$20-(A148-CZ148)," ")</f>
        <v xml:space="preserve"> </v>
      </c>
      <c r="AP148" s="290" t="str">
        <f>IF(DA148=1,'ARAT - Reference Sheet'!$C$21-(A148-DB148)," ")</f>
        <v xml:space="preserve"> </v>
      </c>
      <c r="AQ148" s="290" t="str">
        <f>IF(DC148=1,'ARAT - Reference Sheet'!$C$22-(A148-DD148)," ")</f>
        <v xml:space="preserve"> </v>
      </c>
      <c r="AR148" s="290" t="str">
        <f>IF(DE148=1,'ARAT - Reference Sheet'!$C$23-(A148-DF148)," ")</f>
        <v xml:space="preserve"> </v>
      </c>
      <c r="AS148" s="288"/>
      <c r="AT148" s="313" t="str">
        <f>IF(ISBLANK('ARAT - Data Entry'!X146),"",'ARAT - Data Entry'!X146)</f>
        <v/>
      </c>
      <c r="AU148" s="313" t="str">
        <f>IF(ISBLANK('ARAT - Data Entry'!AA146),"",'ARAT - Data Entry'!AA146)</f>
        <v/>
      </c>
      <c r="AV148" s="313" t="str">
        <f>IF(ISBLANK('ARAT - Data Entry'!AD146),"",'ARAT - Data Entry'!AD146)</f>
        <v/>
      </c>
      <c r="AW148" s="313" t="str">
        <f>IF(ISBLANK('ARAT - Data Entry'!AG146),"",'ARAT - Data Entry'!AG146)</f>
        <v/>
      </c>
      <c r="AX148" s="313" t="str">
        <f>IF(ISBLANK('ARAT - Data Entry'!AJ146),"",'ARAT - Data Entry'!AJ146)</f>
        <v/>
      </c>
      <c r="AY148" s="313" t="str">
        <f>IF(ISBLANK('ARAT - Data Entry'!AM146),"",'ARAT - Data Entry'!AM146)</f>
        <v/>
      </c>
      <c r="AZ148" s="313" t="str">
        <f>IF(ISBLANK('ARAT - Data Entry'!AP146),"",'ARAT - Data Entry'!AP146)</f>
        <v/>
      </c>
      <c r="BA148" s="313" t="str">
        <f>IF(ISBLANK('ARAT - Data Entry'!AS146),"",'ARAT - Data Entry'!AS146)</f>
        <v/>
      </c>
      <c r="BB148" s="313" t="str">
        <f>IF(ISBLANK('ARAT - Data Entry'!AV146),"",'ARAT - Data Entry'!AV146)</f>
        <v/>
      </c>
      <c r="BC148" s="313" t="str">
        <f>IF(ISBLANK('ARAT - Data Entry'!AY146),"",'ARAT - Data Entry'!AY146)</f>
        <v/>
      </c>
      <c r="BD148" s="313" t="str">
        <f>IF(ISBLANK('ARAT - Data Entry'!BB146),"",'ARAT - Data Entry'!BB146)</f>
        <v/>
      </c>
      <c r="BE148" s="313" t="str">
        <f>IF(ISBLANK('ARAT - Data Entry'!BE146),"",'ARAT - Data Entry'!BE146)</f>
        <v/>
      </c>
      <c r="BF148" s="313" t="str">
        <f>IF(ISBLANK('ARAT - Data Entry'!BF146),"",'ARAT - Data Entry'!BF146)</f>
        <v/>
      </c>
      <c r="BG148" s="313" t="str">
        <f>IF(ISBLANK('ARAT - Data Entry'!BK146),"",'ARAT - Data Entry'!BK146)</f>
        <v/>
      </c>
      <c r="BH148" s="313" t="str">
        <f>IF(ISBLANK('ARAT - Data Entry'!BL146),"",'ARAT - Data Entry'!BL146)</f>
        <v/>
      </c>
      <c r="BI148" s="313" t="str">
        <f>IF(ISBLANK('ARAT - Data Entry'!BQ146),"",'ARAT - Data Entry'!BQ146)</f>
        <v/>
      </c>
      <c r="BJ148" s="313" t="str">
        <f>IF(ISBLANK('ARAT - Data Entry'!BR146),"",'ARAT - Data Entry'!BR146)</f>
        <v/>
      </c>
      <c r="BK148" s="313" t="str">
        <f>IF(ISBLANK('ARAT - Data Entry'!BW146),"",'ARAT - Data Entry'!BW146)</f>
        <v/>
      </c>
      <c r="BL148" s="313" t="str">
        <f>IF(ISBLANK('ARAT - Data Entry'!DB146),"",'ARAT - Data Entry'!DB146)</f>
        <v/>
      </c>
      <c r="BM148" s="296"/>
      <c r="BN148" s="290">
        <f>'ARAT - Data Entry'!P146</f>
        <v>0</v>
      </c>
      <c r="BO148" s="290">
        <f>'ARAT - Data Entry'!Q146</f>
        <v>0</v>
      </c>
      <c r="BP148" s="290">
        <f>'ARAT - Data Entry'!S146</f>
        <v>0</v>
      </c>
      <c r="BQ148" s="290">
        <f>'ARAT - Data Entry'!CG146</f>
        <v>0</v>
      </c>
      <c r="BR148" s="290">
        <f>'ARAT - Data Entry'!CU146</f>
        <v>0</v>
      </c>
      <c r="BS148" s="290">
        <f>'ARAT - Data Entry'!CY146</f>
        <v>0</v>
      </c>
      <c r="BT148" s="290">
        <f>'ARAT - Data Entry'!DA146</f>
        <v>0</v>
      </c>
      <c r="BU148" s="290">
        <f t="shared" si="53"/>
        <v>0</v>
      </c>
      <c r="BV148" s="288"/>
      <c r="BW148" s="290" t="str">
        <f>IF(ISBLANK('ARAT - Data Entry'!V146),"",'ARAT - Data Entry'!V146)</f>
        <v/>
      </c>
      <c r="BX148" s="290" t="str">
        <f>IF(ISBLANK('ARAT - Data Entry'!W146),"",'ARAT - Data Entry'!W146)</f>
        <v/>
      </c>
      <c r="BY148" s="290" t="str">
        <f>IF(ISBLANK('ARAT - Data Entry'!Y146),"",'ARAT - Data Entry'!Y146)</f>
        <v/>
      </c>
      <c r="BZ148" s="290" t="str">
        <f>IF(ISBLANK('ARAT - Data Entry'!Z146),"",'ARAT - Data Entry'!Z146)</f>
        <v/>
      </c>
      <c r="CA148" s="290" t="str">
        <f>IF(ISBLANK('ARAT - Data Entry'!AB146),"",'ARAT - Data Entry'!AB146)</f>
        <v/>
      </c>
      <c r="CB148" s="290" t="str">
        <f>IF(ISBLANK('ARAT - Data Entry'!AC146),"",'ARAT - Data Entry'!AC146)</f>
        <v/>
      </c>
      <c r="CC148" s="290" t="str">
        <f>IF(ISBLANK('ARAT - Data Entry'!AE146),"",'ARAT - Data Entry'!AE146)</f>
        <v/>
      </c>
      <c r="CD148" s="290" t="str">
        <f>IF(ISBLANK('ARAT - Data Entry'!AF146),"",'ARAT - Data Entry'!AF146)</f>
        <v/>
      </c>
      <c r="CE148" s="290" t="str">
        <f>IF(ISBLANK('ARAT - Data Entry'!AH146),"",'ARAT - Data Entry'!AH146)</f>
        <v/>
      </c>
      <c r="CF148" s="290" t="str">
        <f>IF(ISBLANK('ARAT - Data Entry'!AI146),"",'ARAT - Data Entry'!AI146)</f>
        <v/>
      </c>
      <c r="CG148" s="290" t="str">
        <f>IF(ISBLANK('ARAT - Data Entry'!AK146),"",'ARAT - Data Entry'!AK146)</f>
        <v/>
      </c>
      <c r="CH148" s="290" t="str">
        <f>IF(ISBLANK('ARAT - Data Entry'!AL146),"",'ARAT - Data Entry'!AL146)</f>
        <v/>
      </c>
      <c r="CI148" s="290" t="str">
        <f>IF(ISBLANK('ARAT - Data Entry'!AN146),"",'ARAT - Data Entry'!AN146)</f>
        <v/>
      </c>
      <c r="CJ148" s="290" t="str">
        <f>IF(ISBLANK('ARAT - Data Entry'!AO146),"",'ARAT - Data Entry'!AO146)</f>
        <v/>
      </c>
      <c r="CK148" s="290" t="str">
        <f>IF(ISBLANK('ARAT - Data Entry'!AQ146),"",'ARAT - Data Entry'!AQ146)</f>
        <v/>
      </c>
      <c r="CL148" s="290" t="str">
        <f>IF(ISBLANK('ARAT - Data Entry'!AR146),"",'ARAT - Data Entry'!AR146)</f>
        <v/>
      </c>
      <c r="CM148" s="290" t="str">
        <f>IF(ISBLANK('ARAT - Data Entry'!AT146),"",'ARAT - Data Entry'!AT146)</f>
        <v/>
      </c>
      <c r="CN148" s="290" t="str">
        <f>IF(ISBLANK('ARAT - Data Entry'!AU146),"",'ARAT - Data Entry'!AU146)</f>
        <v/>
      </c>
      <c r="CO148" s="290" t="str">
        <f>IF(ISBLANK('ARAT - Data Entry'!AW146),"",'ARAT - Data Entry'!AW146)</f>
        <v/>
      </c>
      <c r="CP148" s="290" t="str">
        <f>IF(ISBLANK('ARAT - Data Entry'!AX146),"",'ARAT - Data Entry'!AX146)</f>
        <v/>
      </c>
      <c r="CQ148" s="290" t="str">
        <f>IF(ISBLANK('ARAT - Data Entry'!AZ146),"",'ARAT - Data Entry'!AZ146)</f>
        <v/>
      </c>
      <c r="CR148" s="290" t="str">
        <f>IF(ISBLANK('ARAT - Data Entry'!BA146),"",'ARAT - Data Entry'!BA146)</f>
        <v/>
      </c>
      <c r="CS148" s="290" t="str">
        <f>IF(ISBLANK('ARAT - Data Entry'!BC146),"",'ARAT - Data Entry'!BC146)</f>
        <v/>
      </c>
      <c r="CT148" s="290" t="str">
        <f>IF(ISBLANK('ARAT - Data Entry'!BD146),"",'ARAT - Data Entry'!BD146)</f>
        <v/>
      </c>
      <c r="CU148" s="290" t="str">
        <f>IF(ISBLANK('ARAT - Data Entry'!BF146),"",'ARAT - Data Entry'!BF146)</f>
        <v/>
      </c>
      <c r="CV148" s="290" t="str">
        <f>IF(ISBLANK('ARAT - Data Entry'!BG146),"",'ARAT - Data Entry'!BG146)</f>
        <v/>
      </c>
      <c r="CW148" s="290" t="str">
        <f>IF(ISBLANK('ARAT - Data Entry'!BI146),"",'ARAT - Data Entry'!BI146)</f>
        <v/>
      </c>
      <c r="CX148" s="290" t="str">
        <f>IF(ISBLANK('ARAT - Data Entry'!BJ146),"",'ARAT - Data Entry'!BJ146)</f>
        <v/>
      </c>
      <c r="CY148" s="290" t="str">
        <f>IF(ISBLANK('ARAT - Data Entry'!BL146),"",'ARAT - Data Entry'!BL146)</f>
        <v/>
      </c>
      <c r="CZ148" s="290" t="str">
        <f>IF(ISBLANK('ARAT - Data Entry'!BM146),"",'ARAT - Data Entry'!BM146)</f>
        <v/>
      </c>
      <c r="DA148" s="290" t="str">
        <f>IF(ISBLANK('ARAT - Data Entry'!BO146),"",'ARAT - Data Entry'!BO146)</f>
        <v/>
      </c>
      <c r="DB148" s="290" t="str">
        <f>IF(ISBLANK('ARAT - Data Entry'!BP146),"",'ARAT - Data Entry'!BP146)</f>
        <v/>
      </c>
      <c r="DC148" s="290" t="str">
        <f>IF(ISBLANK('ARAT - Data Entry'!BR146),"",'ARAT - Data Entry'!BR146)</f>
        <v/>
      </c>
      <c r="DD148" s="290" t="str">
        <f>IF(ISBLANK('ARAT - Data Entry'!BS146),"",'ARAT - Data Entry'!BS146)</f>
        <v/>
      </c>
      <c r="DE148" s="290" t="str">
        <f>IF(ISBLANK('ARAT - Data Entry'!BU146),"",'ARAT - Data Entry'!BU146)</f>
        <v/>
      </c>
      <c r="DF148" s="290" t="str">
        <f>IF(ISBLANK('ARAT - Data Entry'!BV146),"",'ARAT - Data Entry'!BV146)</f>
        <v/>
      </c>
      <c r="DG148" s="290" t="str">
        <f>IF(ISBLANK('ARAT - Data Entry'!CZ146),"",'ARAT - Data Entry'!CZ146)</f>
        <v/>
      </c>
    </row>
    <row r="149" spans="1:111" x14ac:dyDescent="0.25">
      <c r="A149" s="312" t="str">
        <f>IF(ISBLANK('ARAT - Data Entry'!A147),"",'ARAT - Data Entry'!A147)</f>
        <v/>
      </c>
      <c r="B149" s="312" t="str">
        <f>IF(ISBLANK('ARAT - Data Entry'!C147),"",'ARAT - Data Entry'!C147)</f>
        <v/>
      </c>
      <c r="C149" s="312" t="str">
        <f>IF(ISBLANK('ARAT - Data Entry'!D147),"",'ARAT - Data Entry'!D147)</f>
        <v/>
      </c>
      <c r="D149" s="312" t="str">
        <f>IF(ISBLANK('ARAT - Data Entry'!E147),"",'ARAT - Data Entry'!E147)</f>
        <v/>
      </c>
      <c r="E149" s="312" t="str">
        <f>IF(ISBLANK('ARAT - Data Entry'!F147),"",'ARAT - Data Entry'!F147)</f>
        <v/>
      </c>
      <c r="F149" s="312" t="str">
        <f>IF(ISBLANK('ARAT - Data Entry'!G147),"",'ARAT - Data Entry'!G147)</f>
        <v/>
      </c>
      <c r="G149" s="312" t="str">
        <f>IF(ISBLANK('ARAT - Data Entry'!H147),"",'ARAT - Data Entry'!H147)</f>
        <v/>
      </c>
      <c r="H149" s="312" t="str">
        <f>IF(ISBLANK('ARAT - Data Entry'!I147),"",'ARAT - Data Entry'!I147)</f>
        <v/>
      </c>
      <c r="I149" s="312" t="str">
        <f>IF(ISBLANK('ARAT - Data Entry'!J147),"",'ARAT - Data Entry'!J147)</f>
        <v/>
      </c>
      <c r="J149" s="357" t="str">
        <f>IF(ISBLANK('ARAT - Data Entry'!K147),"",'ARAT - Data Entry'!K147)</f>
        <v/>
      </c>
      <c r="K149" s="312" t="str">
        <f>IF(ISBLANK('ARAT - Data Entry'!L147),"",'ARAT - Data Entry'!L147)</f>
        <v/>
      </c>
      <c r="L149" s="312" t="str">
        <f>IF(ISBLANK('ARAT - Data Entry'!M147),"",'ARAT - Data Entry'!M147)</f>
        <v/>
      </c>
      <c r="M149" s="312" t="str">
        <f>IF(ISBLANK('ARAT - Data Entry'!N147),"",'ARAT - Data Entry'!N147)</f>
        <v/>
      </c>
      <c r="N149" s="312" t="str">
        <f>IF(ISBLANK('ARAT - Data Entry'!R147),"",'ARAT - Data Entry'!R147)</f>
        <v/>
      </c>
      <c r="O149" s="312" t="str">
        <f>IF(ISBLANK('ARAT - Data Entry'!T147),"",'ARAT - Data Entry'!T147)</f>
        <v/>
      </c>
      <c r="P149" s="298"/>
      <c r="Q149" s="4" t="str">
        <f t="shared" si="46"/>
        <v>No Improved Water Point/System</v>
      </c>
      <c r="R149" s="4" t="str">
        <f t="shared" si="47"/>
        <v>No Improved Water Point/System</v>
      </c>
      <c r="S149" s="5" t="str">
        <f t="shared" si="48"/>
        <v>No Improved Water Point/System</v>
      </c>
      <c r="T149" s="4" t="str">
        <f t="shared" si="49"/>
        <v>New Construction Needed</v>
      </c>
      <c r="U149" s="15">
        <f t="shared" si="50"/>
        <v>0</v>
      </c>
      <c r="V149" s="284"/>
      <c r="W149" s="291" t="str">
        <f t="shared" si="40"/>
        <v>New Construction Needed</v>
      </c>
      <c r="X149" s="292" t="str">
        <f t="shared" si="51"/>
        <v xml:space="preserve"> </v>
      </c>
      <c r="Y149" s="292" t="str">
        <f t="shared" si="52"/>
        <v>Plan For Investment and Construction</v>
      </c>
      <c r="Z149" s="285"/>
      <c r="AA149" s="290" t="str">
        <f t="shared" si="41"/>
        <v xml:space="preserve"> </v>
      </c>
      <c r="AB149" s="290" t="str">
        <f t="shared" si="42"/>
        <v xml:space="preserve"> </v>
      </c>
      <c r="AC149" s="290" t="str">
        <f t="shared" si="43"/>
        <v xml:space="preserve"> </v>
      </c>
      <c r="AD149" s="290" t="str">
        <f t="shared" si="44"/>
        <v xml:space="preserve"> </v>
      </c>
      <c r="AE149" s="290" t="str">
        <f t="shared" si="45"/>
        <v xml:space="preserve"> </v>
      </c>
      <c r="AF149" s="290" t="str">
        <f>IF(CG149=1,'ARAT - Reference Sheet'!C153-(A149-CH149)," ")</f>
        <v xml:space="preserve"> </v>
      </c>
      <c r="AG149" s="290" t="str">
        <f>IF(CI149=1,'ARAT - Reference Sheet'!$C$12-(A149-CJ149)," ")</f>
        <v xml:space="preserve"> </v>
      </c>
      <c r="AH149" s="290" t="str">
        <f>IF(CK149=1,'ARAT - Reference Sheet'!$C$13-(A149-CL149)," ")</f>
        <v xml:space="preserve"> </v>
      </c>
      <c r="AI149" s="290" t="str">
        <f>IF(CM149=1,'ARAT - Reference Sheet'!$C$14-(A149-CN149)," ")</f>
        <v xml:space="preserve"> </v>
      </c>
      <c r="AJ149" s="290" t="str">
        <f>IF(CO149=1,'ARAT - Reference Sheet'!$C$15-(A149-CP149)," ")</f>
        <v xml:space="preserve"> </v>
      </c>
      <c r="AK149" s="290" t="str">
        <f>IF(CQ149=1,'ARAT - Reference Sheet'!$C$16-(A149-CR149)," ")</f>
        <v xml:space="preserve"> </v>
      </c>
      <c r="AL149" s="290" t="str">
        <f>IF(CS149=1,'ARAT - Reference Sheet'!$C$17-(A149-CT149)," ")</f>
        <v xml:space="preserve"> </v>
      </c>
      <c r="AM149" s="290" t="str">
        <f>IF(CU149=1,'ARAT - Reference Sheet'!$C$18-(A149-CV149)," ")</f>
        <v xml:space="preserve"> </v>
      </c>
      <c r="AN149" s="290" t="str">
        <f>IF(CW149=1,'ARAT - Reference Sheet'!$C$19-(A149-CX149)," ")</f>
        <v xml:space="preserve"> </v>
      </c>
      <c r="AO149" s="290" t="str">
        <f>IF(CY149=1,'ARAT - Reference Sheet'!$C$20-(A149-CZ149)," ")</f>
        <v xml:space="preserve"> </v>
      </c>
      <c r="AP149" s="290" t="str">
        <f>IF(DA149=1,'ARAT - Reference Sheet'!$C$21-(A149-DB149)," ")</f>
        <v xml:space="preserve"> </v>
      </c>
      <c r="AQ149" s="290" t="str">
        <f>IF(DC149=1,'ARAT - Reference Sheet'!$C$22-(A149-DD149)," ")</f>
        <v xml:space="preserve"> </v>
      </c>
      <c r="AR149" s="290" t="str">
        <f>IF(DE149=1,'ARAT - Reference Sheet'!$C$23-(A149-DF149)," ")</f>
        <v xml:space="preserve"> </v>
      </c>
      <c r="AS149" s="288"/>
      <c r="AT149" s="313" t="str">
        <f>IF(ISBLANK('ARAT - Data Entry'!X147),"",'ARAT - Data Entry'!X147)</f>
        <v/>
      </c>
      <c r="AU149" s="313" t="str">
        <f>IF(ISBLANK('ARAT - Data Entry'!AA147),"",'ARAT - Data Entry'!AA147)</f>
        <v/>
      </c>
      <c r="AV149" s="313" t="str">
        <f>IF(ISBLANK('ARAT - Data Entry'!AD147),"",'ARAT - Data Entry'!AD147)</f>
        <v/>
      </c>
      <c r="AW149" s="313" t="str">
        <f>IF(ISBLANK('ARAT - Data Entry'!AG147),"",'ARAT - Data Entry'!AG147)</f>
        <v/>
      </c>
      <c r="AX149" s="313" t="str">
        <f>IF(ISBLANK('ARAT - Data Entry'!AJ147),"",'ARAT - Data Entry'!AJ147)</f>
        <v/>
      </c>
      <c r="AY149" s="313" t="str">
        <f>IF(ISBLANK('ARAT - Data Entry'!AM147),"",'ARAT - Data Entry'!AM147)</f>
        <v/>
      </c>
      <c r="AZ149" s="313" t="str">
        <f>IF(ISBLANK('ARAT - Data Entry'!AP147),"",'ARAT - Data Entry'!AP147)</f>
        <v/>
      </c>
      <c r="BA149" s="313" t="str">
        <f>IF(ISBLANK('ARAT - Data Entry'!AS147),"",'ARAT - Data Entry'!AS147)</f>
        <v/>
      </c>
      <c r="BB149" s="313" t="str">
        <f>IF(ISBLANK('ARAT - Data Entry'!AV147),"",'ARAT - Data Entry'!AV147)</f>
        <v/>
      </c>
      <c r="BC149" s="313" t="str">
        <f>IF(ISBLANK('ARAT - Data Entry'!AY147),"",'ARAT - Data Entry'!AY147)</f>
        <v/>
      </c>
      <c r="BD149" s="313" t="str">
        <f>IF(ISBLANK('ARAT - Data Entry'!BB147),"",'ARAT - Data Entry'!BB147)</f>
        <v/>
      </c>
      <c r="BE149" s="313" t="str">
        <f>IF(ISBLANK('ARAT - Data Entry'!BE147),"",'ARAT - Data Entry'!BE147)</f>
        <v/>
      </c>
      <c r="BF149" s="313" t="str">
        <f>IF(ISBLANK('ARAT - Data Entry'!BF147),"",'ARAT - Data Entry'!BF147)</f>
        <v/>
      </c>
      <c r="BG149" s="313" t="str">
        <f>IF(ISBLANK('ARAT - Data Entry'!BK147),"",'ARAT - Data Entry'!BK147)</f>
        <v/>
      </c>
      <c r="BH149" s="313" t="str">
        <f>IF(ISBLANK('ARAT - Data Entry'!BL147),"",'ARAT - Data Entry'!BL147)</f>
        <v/>
      </c>
      <c r="BI149" s="313" t="str">
        <f>IF(ISBLANK('ARAT - Data Entry'!BQ147),"",'ARAT - Data Entry'!BQ147)</f>
        <v/>
      </c>
      <c r="BJ149" s="313" t="str">
        <f>IF(ISBLANK('ARAT - Data Entry'!BR147),"",'ARAT - Data Entry'!BR147)</f>
        <v/>
      </c>
      <c r="BK149" s="313" t="str">
        <f>IF(ISBLANK('ARAT - Data Entry'!BW147),"",'ARAT - Data Entry'!BW147)</f>
        <v/>
      </c>
      <c r="BL149" s="313" t="str">
        <f>IF(ISBLANK('ARAT - Data Entry'!DB147),"",'ARAT - Data Entry'!DB147)</f>
        <v/>
      </c>
      <c r="BM149" s="296"/>
      <c r="BN149" s="290">
        <f>'ARAT - Data Entry'!P147</f>
        <v>0</v>
      </c>
      <c r="BO149" s="290">
        <f>'ARAT - Data Entry'!Q147</f>
        <v>0</v>
      </c>
      <c r="BP149" s="290">
        <f>'ARAT - Data Entry'!S147</f>
        <v>0</v>
      </c>
      <c r="BQ149" s="290">
        <f>'ARAT - Data Entry'!CG147</f>
        <v>0</v>
      </c>
      <c r="BR149" s="290">
        <f>'ARAT - Data Entry'!CU147</f>
        <v>0</v>
      </c>
      <c r="BS149" s="290">
        <f>'ARAT - Data Entry'!CY147</f>
        <v>0</v>
      </c>
      <c r="BT149" s="290">
        <f>'ARAT - Data Entry'!DA147</f>
        <v>0</v>
      </c>
      <c r="BU149" s="290">
        <f t="shared" si="53"/>
        <v>0</v>
      </c>
      <c r="BV149" s="288"/>
      <c r="BW149" s="290" t="str">
        <f>IF(ISBLANK('ARAT - Data Entry'!V147),"",'ARAT - Data Entry'!V147)</f>
        <v/>
      </c>
      <c r="BX149" s="290" t="str">
        <f>IF(ISBLANK('ARAT - Data Entry'!W147),"",'ARAT - Data Entry'!W147)</f>
        <v/>
      </c>
      <c r="BY149" s="290" t="str">
        <f>IF(ISBLANK('ARAT - Data Entry'!Y147),"",'ARAT - Data Entry'!Y147)</f>
        <v/>
      </c>
      <c r="BZ149" s="290" t="str">
        <f>IF(ISBLANK('ARAT - Data Entry'!Z147),"",'ARAT - Data Entry'!Z147)</f>
        <v/>
      </c>
      <c r="CA149" s="290" t="str">
        <f>IF(ISBLANK('ARAT - Data Entry'!AB147),"",'ARAT - Data Entry'!AB147)</f>
        <v/>
      </c>
      <c r="CB149" s="290" t="str">
        <f>IF(ISBLANK('ARAT - Data Entry'!AC147),"",'ARAT - Data Entry'!AC147)</f>
        <v/>
      </c>
      <c r="CC149" s="290" t="str">
        <f>IF(ISBLANK('ARAT - Data Entry'!AE147),"",'ARAT - Data Entry'!AE147)</f>
        <v/>
      </c>
      <c r="CD149" s="290" t="str">
        <f>IF(ISBLANK('ARAT - Data Entry'!AF147),"",'ARAT - Data Entry'!AF147)</f>
        <v/>
      </c>
      <c r="CE149" s="290" t="str">
        <f>IF(ISBLANK('ARAT - Data Entry'!AH147),"",'ARAT - Data Entry'!AH147)</f>
        <v/>
      </c>
      <c r="CF149" s="290" t="str">
        <f>IF(ISBLANK('ARAT - Data Entry'!AI147),"",'ARAT - Data Entry'!AI147)</f>
        <v/>
      </c>
      <c r="CG149" s="290" t="str">
        <f>IF(ISBLANK('ARAT - Data Entry'!AK147),"",'ARAT - Data Entry'!AK147)</f>
        <v/>
      </c>
      <c r="CH149" s="290" t="str">
        <f>IF(ISBLANK('ARAT - Data Entry'!AL147),"",'ARAT - Data Entry'!AL147)</f>
        <v/>
      </c>
      <c r="CI149" s="290" t="str">
        <f>IF(ISBLANK('ARAT - Data Entry'!AN147),"",'ARAT - Data Entry'!AN147)</f>
        <v/>
      </c>
      <c r="CJ149" s="290" t="str">
        <f>IF(ISBLANK('ARAT - Data Entry'!AO147),"",'ARAT - Data Entry'!AO147)</f>
        <v/>
      </c>
      <c r="CK149" s="290" t="str">
        <f>IF(ISBLANK('ARAT - Data Entry'!AQ147),"",'ARAT - Data Entry'!AQ147)</f>
        <v/>
      </c>
      <c r="CL149" s="290" t="str">
        <f>IF(ISBLANK('ARAT - Data Entry'!AR147),"",'ARAT - Data Entry'!AR147)</f>
        <v/>
      </c>
      <c r="CM149" s="290" t="str">
        <f>IF(ISBLANK('ARAT - Data Entry'!AT147),"",'ARAT - Data Entry'!AT147)</f>
        <v/>
      </c>
      <c r="CN149" s="290" t="str">
        <f>IF(ISBLANK('ARAT - Data Entry'!AU147),"",'ARAT - Data Entry'!AU147)</f>
        <v/>
      </c>
      <c r="CO149" s="290" t="str">
        <f>IF(ISBLANK('ARAT - Data Entry'!AW147),"",'ARAT - Data Entry'!AW147)</f>
        <v/>
      </c>
      <c r="CP149" s="290" t="str">
        <f>IF(ISBLANK('ARAT - Data Entry'!AX147),"",'ARAT - Data Entry'!AX147)</f>
        <v/>
      </c>
      <c r="CQ149" s="290" t="str">
        <f>IF(ISBLANK('ARAT - Data Entry'!AZ147),"",'ARAT - Data Entry'!AZ147)</f>
        <v/>
      </c>
      <c r="CR149" s="290" t="str">
        <f>IF(ISBLANK('ARAT - Data Entry'!BA147),"",'ARAT - Data Entry'!BA147)</f>
        <v/>
      </c>
      <c r="CS149" s="290" t="str">
        <f>IF(ISBLANK('ARAT - Data Entry'!BC147),"",'ARAT - Data Entry'!BC147)</f>
        <v/>
      </c>
      <c r="CT149" s="290" t="str">
        <f>IF(ISBLANK('ARAT - Data Entry'!BD147),"",'ARAT - Data Entry'!BD147)</f>
        <v/>
      </c>
      <c r="CU149" s="290" t="str">
        <f>IF(ISBLANK('ARAT - Data Entry'!BF147),"",'ARAT - Data Entry'!BF147)</f>
        <v/>
      </c>
      <c r="CV149" s="290" t="str">
        <f>IF(ISBLANK('ARAT - Data Entry'!BG147),"",'ARAT - Data Entry'!BG147)</f>
        <v/>
      </c>
      <c r="CW149" s="290" t="str">
        <f>IF(ISBLANK('ARAT - Data Entry'!BI147),"",'ARAT - Data Entry'!BI147)</f>
        <v/>
      </c>
      <c r="CX149" s="290" t="str">
        <f>IF(ISBLANK('ARAT - Data Entry'!BJ147),"",'ARAT - Data Entry'!BJ147)</f>
        <v/>
      </c>
      <c r="CY149" s="290" t="str">
        <f>IF(ISBLANK('ARAT - Data Entry'!BL147),"",'ARAT - Data Entry'!BL147)</f>
        <v/>
      </c>
      <c r="CZ149" s="290" t="str">
        <f>IF(ISBLANK('ARAT - Data Entry'!BM147),"",'ARAT - Data Entry'!BM147)</f>
        <v/>
      </c>
      <c r="DA149" s="290" t="str">
        <f>IF(ISBLANK('ARAT - Data Entry'!BO147),"",'ARAT - Data Entry'!BO147)</f>
        <v/>
      </c>
      <c r="DB149" s="290" t="str">
        <f>IF(ISBLANK('ARAT - Data Entry'!BP147),"",'ARAT - Data Entry'!BP147)</f>
        <v/>
      </c>
      <c r="DC149" s="290" t="str">
        <f>IF(ISBLANK('ARAT - Data Entry'!BR147),"",'ARAT - Data Entry'!BR147)</f>
        <v/>
      </c>
      <c r="DD149" s="290" t="str">
        <f>IF(ISBLANK('ARAT - Data Entry'!BS147),"",'ARAT - Data Entry'!BS147)</f>
        <v/>
      </c>
      <c r="DE149" s="290" t="str">
        <f>IF(ISBLANK('ARAT - Data Entry'!BU147),"",'ARAT - Data Entry'!BU147)</f>
        <v/>
      </c>
      <c r="DF149" s="290" t="str">
        <f>IF(ISBLANK('ARAT - Data Entry'!BV147),"",'ARAT - Data Entry'!BV147)</f>
        <v/>
      </c>
      <c r="DG149" s="290" t="str">
        <f>IF(ISBLANK('ARAT - Data Entry'!CZ147),"",'ARAT - Data Entry'!CZ147)</f>
        <v/>
      </c>
    </row>
    <row r="150" spans="1:111" x14ac:dyDescent="0.25">
      <c r="A150" s="312" t="str">
        <f>IF(ISBLANK('ARAT - Data Entry'!A148),"",'ARAT - Data Entry'!A148)</f>
        <v/>
      </c>
      <c r="B150" s="312" t="str">
        <f>IF(ISBLANK('ARAT - Data Entry'!C148),"",'ARAT - Data Entry'!C148)</f>
        <v/>
      </c>
      <c r="C150" s="312" t="str">
        <f>IF(ISBLANK('ARAT - Data Entry'!D148),"",'ARAT - Data Entry'!D148)</f>
        <v/>
      </c>
      <c r="D150" s="312" t="str">
        <f>IF(ISBLANK('ARAT - Data Entry'!E148),"",'ARAT - Data Entry'!E148)</f>
        <v/>
      </c>
      <c r="E150" s="312" t="str">
        <f>IF(ISBLANK('ARAT - Data Entry'!F148),"",'ARAT - Data Entry'!F148)</f>
        <v/>
      </c>
      <c r="F150" s="312" t="str">
        <f>IF(ISBLANK('ARAT - Data Entry'!G148),"",'ARAT - Data Entry'!G148)</f>
        <v/>
      </c>
      <c r="G150" s="312" t="str">
        <f>IF(ISBLANK('ARAT - Data Entry'!H148),"",'ARAT - Data Entry'!H148)</f>
        <v/>
      </c>
      <c r="H150" s="312" t="str">
        <f>IF(ISBLANK('ARAT - Data Entry'!I148),"",'ARAT - Data Entry'!I148)</f>
        <v/>
      </c>
      <c r="I150" s="312" t="str">
        <f>IF(ISBLANK('ARAT - Data Entry'!J148),"",'ARAT - Data Entry'!J148)</f>
        <v/>
      </c>
      <c r="J150" s="357" t="str">
        <f>IF(ISBLANK('ARAT - Data Entry'!K148),"",'ARAT - Data Entry'!K148)</f>
        <v/>
      </c>
      <c r="K150" s="312" t="str">
        <f>IF(ISBLANK('ARAT - Data Entry'!L148),"",'ARAT - Data Entry'!L148)</f>
        <v/>
      </c>
      <c r="L150" s="312" t="str">
        <f>IF(ISBLANK('ARAT - Data Entry'!M148),"",'ARAT - Data Entry'!M148)</f>
        <v/>
      </c>
      <c r="M150" s="312" t="str">
        <f>IF(ISBLANK('ARAT - Data Entry'!N148),"",'ARAT - Data Entry'!N148)</f>
        <v/>
      </c>
      <c r="N150" s="312" t="str">
        <f>IF(ISBLANK('ARAT - Data Entry'!R148),"",'ARAT - Data Entry'!R148)</f>
        <v/>
      </c>
      <c r="O150" s="312" t="str">
        <f>IF(ISBLANK('ARAT - Data Entry'!T148),"",'ARAT - Data Entry'!T148)</f>
        <v/>
      </c>
      <c r="P150" s="298"/>
      <c r="Q150" s="4" t="str">
        <f t="shared" si="46"/>
        <v>No Improved Water Point/System</v>
      </c>
      <c r="R150" s="4" t="str">
        <f t="shared" si="47"/>
        <v>No Improved Water Point/System</v>
      </c>
      <c r="S150" s="5" t="str">
        <f t="shared" si="48"/>
        <v>No Improved Water Point/System</v>
      </c>
      <c r="T150" s="4" t="str">
        <f t="shared" si="49"/>
        <v>New Construction Needed</v>
      </c>
      <c r="U150" s="15">
        <f t="shared" si="50"/>
        <v>0</v>
      </c>
      <c r="V150" s="284"/>
      <c r="W150" s="291" t="str">
        <f t="shared" si="40"/>
        <v>New Construction Needed</v>
      </c>
      <c r="X150" s="292" t="str">
        <f t="shared" si="51"/>
        <v xml:space="preserve"> </v>
      </c>
      <c r="Y150" s="292" t="str">
        <f t="shared" si="52"/>
        <v>Plan For Investment and Construction</v>
      </c>
      <c r="Z150" s="285"/>
      <c r="AA150" s="290" t="str">
        <f t="shared" si="41"/>
        <v xml:space="preserve"> </v>
      </c>
      <c r="AB150" s="290" t="str">
        <f t="shared" si="42"/>
        <v xml:space="preserve"> </v>
      </c>
      <c r="AC150" s="290" t="str">
        <f t="shared" si="43"/>
        <v xml:space="preserve"> </v>
      </c>
      <c r="AD150" s="290" t="str">
        <f t="shared" si="44"/>
        <v xml:space="preserve"> </v>
      </c>
      <c r="AE150" s="290" t="str">
        <f t="shared" si="45"/>
        <v xml:space="preserve"> </v>
      </c>
      <c r="AF150" s="290" t="str">
        <f>IF(CG150=1,'ARAT - Reference Sheet'!C154-(A150-CH150)," ")</f>
        <v xml:space="preserve"> </v>
      </c>
      <c r="AG150" s="290" t="str">
        <f>IF(CI150=1,'ARAT - Reference Sheet'!$C$12-(A150-CJ150)," ")</f>
        <v xml:space="preserve"> </v>
      </c>
      <c r="AH150" s="290" t="str">
        <f>IF(CK150=1,'ARAT - Reference Sheet'!$C$13-(A150-CL150)," ")</f>
        <v xml:space="preserve"> </v>
      </c>
      <c r="AI150" s="290" t="str">
        <f>IF(CM150=1,'ARAT - Reference Sheet'!$C$14-(A150-CN150)," ")</f>
        <v xml:space="preserve"> </v>
      </c>
      <c r="AJ150" s="290" t="str">
        <f>IF(CO150=1,'ARAT - Reference Sheet'!$C$15-(A150-CP150)," ")</f>
        <v xml:space="preserve"> </v>
      </c>
      <c r="AK150" s="290" t="str">
        <f>IF(CQ150=1,'ARAT - Reference Sheet'!$C$16-(A150-CR150)," ")</f>
        <v xml:space="preserve"> </v>
      </c>
      <c r="AL150" s="290" t="str">
        <f>IF(CS150=1,'ARAT - Reference Sheet'!$C$17-(A150-CT150)," ")</f>
        <v xml:space="preserve"> </v>
      </c>
      <c r="AM150" s="290" t="str">
        <f>IF(CU150=1,'ARAT - Reference Sheet'!$C$18-(A150-CV150)," ")</f>
        <v xml:space="preserve"> </v>
      </c>
      <c r="AN150" s="290" t="str">
        <f>IF(CW150=1,'ARAT - Reference Sheet'!$C$19-(A150-CX150)," ")</f>
        <v xml:space="preserve"> </v>
      </c>
      <c r="AO150" s="290" t="str">
        <f>IF(CY150=1,'ARAT - Reference Sheet'!$C$20-(A150-CZ150)," ")</f>
        <v xml:space="preserve"> </v>
      </c>
      <c r="AP150" s="290" t="str">
        <f>IF(DA150=1,'ARAT - Reference Sheet'!$C$21-(A150-DB150)," ")</f>
        <v xml:space="preserve"> </v>
      </c>
      <c r="AQ150" s="290" t="str">
        <f>IF(DC150=1,'ARAT - Reference Sheet'!$C$22-(A150-DD150)," ")</f>
        <v xml:space="preserve"> </v>
      </c>
      <c r="AR150" s="290" t="str">
        <f>IF(DE150=1,'ARAT - Reference Sheet'!$C$23-(A150-DF150)," ")</f>
        <v xml:space="preserve"> </v>
      </c>
      <c r="AS150" s="288"/>
      <c r="AT150" s="313" t="str">
        <f>IF(ISBLANK('ARAT - Data Entry'!X148),"",'ARAT - Data Entry'!X148)</f>
        <v/>
      </c>
      <c r="AU150" s="313" t="str">
        <f>IF(ISBLANK('ARAT - Data Entry'!AA148),"",'ARAT - Data Entry'!AA148)</f>
        <v/>
      </c>
      <c r="AV150" s="313" t="str">
        <f>IF(ISBLANK('ARAT - Data Entry'!AD148),"",'ARAT - Data Entry'!AD148)</f>
        <v/>
      </c>
      <c r="AW150" s="313" t="str">
        <f>IF(ISBLANK('ARAT - Data Entry'!AG148),"",'ARAT - Data Entry'!AG148)</f>
        <v/>
      </c>
      <c r="AX150" s="313" t="str">
        <f>IF(ISBLANK('ARAT - Data Entry'!AJ148),"",'ARAT - Data Entry'!AJ148)</f>
        <v/>
      </c>
      <c r="AY150" s="313" t="str">
        <f>IF(ISBLANK('ARAT - Data Entry'!AM148),"",'ARAT - Data Entry'!AM148)</f>
        <v/>
      </c>
      <c r="AZ150" s="313" t="str">
        <f>IF(ISBLANK('ARAT - Data Entry'!AP148),"",'ARAT - Data Entry'!AP148)</f>
        <v/>
      </c>
      <c r="BA150" s="313" t="str">
        <f>IF(ISBLANK('ARAT - Data Entry'!AS148),"",'ARAT - Data Entry'!AS148)</f>
        <v/>
      </c>
      <c r="BB150" s="313" t="str">
        <f>IF(ISBLANK('ARAT - Data Entry'!AV148),"",'ARAT - Data Entry'!AV148)</f>
        <v/>
      </c>
      <c r="BC150" s="313" t="str">
        <f>IF(ISBLANK('ARAT - Data Entry'!AY148),"",'ARAT - Data Entry'!AY148)</f>
        <v/>
      </c>
      <c r="BD150" s="313" t="str">
        <f>IF(ISBLANK('ARAT - Data Entry'!BB148),"",'ARAT - Data Entry'!BB148)</f>
        <v/>
      </c>
      <c r="BE150" s="313" t="str">
        <f>IF(ISBLANK('ARAT - Data Entry'!BE148),"",'ARAT - Data Entry'!BE148)</f>
        <v/>
      </c>
      <c r="BF150" s="313" t="str">
        <f>IF(ISBLANK('ARAT - Data Entry'!BF148),"",'ARAT - Data Entry'!BF148)</f>
        <v/>
      </c>
      <c r="BG150" s="313" t="str">
        <f>IF(ISBLANK('ARAT - Data Entry'!BK148),"",'ARAT - Data Entry'!BK148)</f>
        <v/>
      </c>
      <c r="BH150" s="313" t="str">
        <f>IF(ISBLANK('ARAT - Data Entry'!BL148),"",'ARAT - Data Entry'!BL148)</f>
        <v/>
      </c>
      <c r="BI150" s="313" t="str">
        <f>IF(ISBLANK('ARAT - Data Entry'!BQ148),"",'ARAT - Data Entry'!BQ148)</f>
        <v/>
      </c>
      <c r="BJ150" s="313" t="str">
        <f>IF(ISBLANK('ARAT - Data Entry'!BR148),"",'ARAT - Data Entry'!BR148)</f>
        <v/>
      </c>
      <c r="BK150" s="313" t="str">
        <f>IF(ISBLANK('ARAT - Data Entry'!BW148),"",'ARAT - Data Entry'!BW148)</f>
        <v/>
      </c>
      <c r="BL150" s="313" t="str">
        <f>IF(ISBLANK('ARAT - Data Entry'!DB148),"",'ARAT - Data Entry'!DB148)</f>
        <v/>
      </c>
      <c r="BM150" s="296"/>
      <c r="BN150" s="290">
        <f>'ARAT - Data Entry'!P148</f>
        <v>0</v>
      </c>
      <c r="BO150" s="290">
        <f>'ARAT - Data Entry'!Q148</f>
        <v>0</v>
      </c>
      <c r="BP150" s="290">
        <f>'ARAT - Data Entry'!S148</f>
        <v>0</v>
      </c>
      <c r="BQ150" s="290">
        <f>'ARAT - Data Entry'!CG148</f>
        <v>0</v>
      </c>
      <c r="BR150" s="290">
        <f>'ARAT - Data Entry'!CU148</f>
        <v>0</v>
      </c>
      <c r="BS150" s="290">
        <f>'ARAT - Data Entry'!CY148</f>
        <v>0</v>
      </c>
      <c r="BT150" s="290">
        <f>'ARAT - Data Entry'!DA148</f>
        <v>0</v>
      </c>
      <c r="BU150" s="290">
        <f t="shared" si="53"/>
        <v>0</v>
      </c>
      <c r="BV150" s="288"/>
      <c r="BW150" s="290" t="str">
        <f>IF(ISBLANK('ARAT - Data Entry'!V148),"",'ARAT - Data Entry'!V148)</f>
        <v/>
      </c>
      <c r="BX150" s="290" t="str">
        <f>IF(ISBLANK('ARAT - Data Entry'!W148),"",'ARAT - Data Entry'!W148)</f>
        <v/>
      </c>
      <c r="BY150" s="290" t="str">
        <f>IF(ISBLANK('ARAT - Data Entry'!Y148),"",'ARAT - Data Entry'!Y148)</f>
        <v/>
      </c>
      <c r="BZ150" s="290" t="str">
        <f>IF(ISBLANK('ARAT - Data Entry'!Z148),"",'ARAT - Data Entry'!Z148)</f>
        <v/>
      </c>
      <c r="CA150" s="290" t="str">
        <f>IF(ISBLANK('ARAT - Data Entry'!AB148),"",'ARAT - Data Entry'!AB148)</f>
        <v/>
      </c>
      <c r="CB150" s="290" t="str">
        <f>IF(ISBLANK('ARAT - Data Entry'!AC148),"",'ARAT - Data Entry'!AC148)</f>
        <v/>
      </c>
      <c r="CC150" s="290" t="str">
        <f>IF(ISBLANK('ARAT - Data Entry'!AE148),"",'ARAT - Data Entry'!AE148)</f>
        <v/>
      </c>
      <c r="CD150" s="290" t="str">
        <f>IF(ISBLANK('ARAT - Data Entry'!AF148),"",'ARAT - Data Entry'!AF148)</f>
        <v/>
      </c>
      <c r="CE150" s="290" t="str">
        <f>IF(ISBLANK('ARAT - Data Entry'!AH148),"",'ARAT - Data Entry'!AH148)</f>
        <v/>
      </c>
      <c r="CF150" s="290" t="str">
        <f>IF(ISBLANK('ARAT - Data Entry'!AI148),"",'ARAT - Data Entry'!AI148)</f>
        <v/>
      </c>
      <c r="CG150" s="290" t="str">
        <f>IF(ISBLANK('ARAT - Data Entry'!AK148),"",'ARAT - Data Entry'!AK148)</f>
        <v/>
      </c>
      <c r="CH150" s="290" t="str">
        <f>IF(ISBLANK('ARAT - Data Entry'!AL148),"",'ARAT - Data Entry'!AL148)</f>
        <v/>
      </c>
      <c r="CI150" s="290" t="str">
        <f>IF(ISBLANK('ARAT - Data Entry'!AN148),"",'ARAT - Data Entry'!AN148)</f>
        <v/>
      </c>
      <c r="CJ150" s="290" t="str">
        <f>IF(ISBLANK('ARAT - Data Entry'!AO148),"",'ARAT - Data Entry'!AO148)</f>
        <v/>
      </c>
      <c r="CK150" s="290" t="str">
        <f>IF(ISBLANK('ARAT - Data Entry'!AQ148),"",'ARAT - Data Entry'!AQ148)</f>
        <v/>
      </c>
      <c r="CL150" s="290" t="str">
        <f>IF(ISBLANK('ARAT - Data Entry'!AR148),"",'ARAT - Data Entry'!AR148)</f>
        <v/>
      </c>
      <c r="CM150" s="290" t="str">
        <f>IF(ISBLANK('ARAT - Data Entry'!AT148),"",'ARAT - Data Entry'!AT148)</f>
        <v/>
      </c>
      <c r="CN150" s="290" t="str">
        <f>IF(ISBLANK('ARAT - Data Entry'!AU148),"",'ARAT - Data Entry'!AU148)</f>
        <v/>
      </c>
      <c r="CO150" s="290" t="str">
        <f>IF(ISBLANK('ARAT - Data Entry'!AW148),"",'ARAT - Data Entry'!AW148)</f>
        <v/>
      </c>
      <c r="CP150" s="290" t="str">
        <f>IF(ISBLANK('ARAT - Data Entry'!AX148),"",'ARAT - Data Entry'!AX148)</f>
        <v/>
      </c>
      <c r="CQ150" s="290" t="str">
        <f>IF(ISBLANK('ARAT - Data Entry'!AZ148),"",'ARAT - Data Entry'!AZ148)</f>
        <v/>
      </c>
      <c r="CR150" s="290" t="str">
        <f>IF(ISBLANK('ARAT - Data Entry'!BA148),"",'ARAT - Data Entry'!BA148)</f>
        <v/>
      </c>
      <c r="CS150" s="290" t="str">
        <f>IF(ISBLANK('ARAT - Data Entry'!BC148),"",'ARAT - Data Entry'!BC148)</f>
        <v/>
      </c>
      <c r="CT150" s="290" t="str">
        <f>IF(ISBLANK('ARAT - Data Entry'!BD148),"",'ARAT - Data Entry'!BD148)</f>
        <v/>
      </c>
      <c r="CU150" s="290" t="str">
        <f>IF(ISBLANK('ARAT - Data Entry'!BF148),"",'ARAT - Data Entry'!BF148)</f>
        <v/>
      </c>
      <c r="CV150" s="290" t="str">
        <f>IF(ISBLANK('ARAT - Data Entry'!BG148),"",'ARAT - Data Entry'!BG148)</f>
        <v/>
      </c>
      <c r="CW150" s="290" t="str">
        <f>IF(ISBLANK('ARAT - Data Entry'!BI148),"",'ARAT - Data Entry'!BI148)</f>
        <v/>
      </c>
      <c r="CX150" s="290" t="str">
        <f>IF(ISBLANK('ARAT - Data Entry'!BJ148),"",'ARAT - Data Entry'!BJ148)</f>
        <v/>
      </c>
      <c r="CY150" s="290" t="str">
        <f>IF(ISBLANK('ARAT - Data Entry'!BL148),"",'ARAT - Data Entry'!BL148)</f>
        <v/>
      </c>
      <c r="CZ150" s="290" t="str">
        <f>IF(ISBLANK('ARAT - Data Entry'!BM148),"",'ARAT - Data Entry'!BM148)</f>
        <v/>
      </c>
      <c r="DA150" s="290" t="str">
        <f>IF(ISBLANK('ARAT - Data Entry'!BO148),"",'ARAT - Data Entry'!BO148)</f>
        <v/>
      </c>
      <c r="DB150" s="290" t="str">
        <f>IF(ISBLANK('ARAT - Data Entry'!BP148),"",'ARAT - Data Entry'!BP148)</f>
        <v/>
      </c>
      <c r="DC150" s="290" t="str">
        <f>IF(ISBLANK('ARAT - Data Entry'!BR148),"",'ARAT - Data Entry'!BR148)</f>
        <v/>
      </c>
      <c r="DD150" s="290" t="str">
        <f>IF(ISBLANK('ARAT - Data Entry'!BS148),"",'ARAT - Data Entry'!BS148)</f>
        <v/>
      </c>
      <c r="DE150" s="290" t="str">
        <f>IF(ISBLANK('ARAT - Data Entry'!BU148),"",'ARAT - Data Entry'!BU148)</f>
        <v/>
      </c>
      <c r="DF150" s="290" t="str">
        <f>IF(ISBLANK('ARAT - Data Entry'!BV148),"",'ARAT - Data Entry'!BV148)</f>
        <v/>
      </c>
      <c r="DG150" s="290" t="str">
        <f>IF(ISBLANK('ARAT - Data Entry'!CZ148),"",'ARAT - Data Entry'!CZ148)</f>
        <v/>
      </c>
    </row>
    <row r="151" spans="1:111" x14ac:dyDescent="0.25">
      <c r="A151" s="312" t="str">
        <f>IF(ISBLANK('ARAT - Data Entry'!A149),"",'ARAT - Data Entry'!A149)</f>
        <v/>
      </c>
      <c r="B151" s="312" t="str">
        <f>IF(ISBLANK('ARAT - Data Entry'!C149),"",'ARAT - Data Entry'!C149)</f>
        <v/>
      </c>
      <c r="C151" s="312" t="str">
        <f>IF(ISBLANK('ARAT - Data Entry'!D149),"",'ARAT - Data Entry'!D149)</f>
        <v/>
      </c>
      <c r="D151" s="312" t="str">
        <f>IF(ISBLANK('ARAT - Data Entry'!E149),"",'ARAT - Data Entry'!E149)</f>
        <v/>
      </c>
      <c r="E151" s="312" t="str">
        <f>IF(ISBLANK('ARAT - Data Entry'!F149),"",'ARAT - Data Entry'!F149)</f>
        <v/>
      </c>
      <c r="F151" s="312" t="str">
        <f>IF(ISBLANK('ARAT - Data Entry'!G149),"",'ARAT - Data Entry'!G149)</f>
        <v/>
      </c>
      <c r="G151" s="312" t="str">
        <f>IF(ISBLANK('ARAT - Data Entry'!H149),"",'ARAT - Data Entry'!H149)</f>
        <v/>
      </c>
      <c r="H151" s="312" t="str">
        <f>IF(ISBLANK('ARAT - Data Entry'!I149),"",'ARAT - Data Entry'!I149)</f>
        <v/>
      </c>
      <c r="I151" s="312" t="str">
        <f>IF(ISBLANK('ARAT - Data Entry'!J149),"",'ARAT - Data Entry'!J149)</f>
        <v/>
      </c>
      <c r="J151" s="357" t="str">
        <f>IF(ISBLANK('ARAT - Data Entry'!K149),"",'ARAT - Data Entry'!K149)</f>
        <v/>
      </c>
      <c r="K151" s="312" t="str">
        <f>IF(ISBLANK('ARAT - Data Entry'!L149),"",'ARAT - Data Entry'!L149)</f>
        <v/>
      </c>
      <c r="L151" s="312" t="str">
        <f>IF(ISBLANK('ARAT - Data Entry'!M149),"",'ARAT - Data Entry'!M149)</f>
        <v/>
      </c>
      <c r="M151" s="312" t="str">
        <f>IF(ISBLANK('ARAT - Data Entry'!N149),"",'ARAT - Data Entry'!N149)</f>
        <v/>
      </c>
      <c r="N151" s="312" t="str">
        <f>IF(ISBLANK('ARAT - Data Entry'!R149),"",'ARAT - Data Entry'!R149)</f>
        <v/>
      </c>
      <c r="O151" s="312" t="str">
        <f>IF(ISBLANK('ARAT - Data Entry'!T149),"",'ARAT - Data Entry'!T149)</f>
        <v/>
      </c>
      <c r="P151" s="298"/>
      <c r="Q151" s="4" t="str">
        <f t="shared" si="46"/>
        <v>No Improved Water Point/System</v>
      </c>
      <c r="R151" s="4" t="str">
        <f t="shared" si="47"/>
        <v>No Improved Water Point/System</v>
      </c>
      <c r="S151" s="5" t="str">
        <f t="shared" si="48"/>
        <v>No Improved Water Point/System</v>
      </c>
      <c r="T151" s="4" t="str">
        <f t="shared" si="49"/>
        <v>New Construction Needed</v>
      </c>
      <c r="U151" s="15">
        <f t="shared" si="50"/>
        <v>0</v>
      </c>
      <c r="V151" s="284"/>
      <c r="W151" s="291" t="str">
        <f t="shared" si="40"/>
        <v>New Construction Needed</v>
      </c>
      <c r="X151" s="292" t="str">
        <f t="shared" si="51"/>
        <v xml:space="preserve"> </v>
      </c>
      <c r="Y151" s="292" t="str">
        <f t="shared" si="52"/>
        <v>Plan For Investment and Construction</v>
      </c>
      <c r="Z151" s="285"/>
      <c r="AA151" s="290" t="str">
        <f t="shared" si="41"/>
        <v xml:space="preserve"> </v>
      </c>
      <c r="AB151" s="290" t="str">
        <f t="shared" si="42"/>
        <v xml:space="preserve"> </v>
      </c>
      <c r="AC151" s="290" t="str">
        <f t="shared" si="43"/>
        <v xml:space="preserve"> </v>
      </c>
      <c r="AD151" s="290" t="str">
        <f t="shared" si="44"/>
        <v xml:space="preserve"> </v>
      </c>
      <c r="AE151" s="290" t="str">
        <f t="shared" si="45"/>
        <v xml:space="preserve"> </v>
      </c>
      <c r="AF151" s="290" t="str">
        <f>IF(CG151=1,'ARAT - Reference Sheet'!C155-(A151-CH151)," ")</f>
        <v xml:space="preserve"> </v>
      </c>
      <c r="AG151" s="290" t="str">
        <f>IF(CI151=1,'ARAT - Reference Sheet'!$C$12-(A151-CJ151)," ")</f>
        <v xml:space="preserve"> </v>
      </c>
      <c r="AH151" s="290" t="str">
        <f>IF(CK151=1,'ARAT - Reference Sheet'!$C$13-(A151-CL151)," ")</f>
        <v xml:space="preserve"> </v>
      </c>
      <c r="AI151" s="290" t="str">
        <f>IF(CM151=1,'ARAT - Reference Sheet'!$C$14-(A151-CN151)," ")</f>
        <v xml:space="preserve"> </v>
      </c>
      <c r="AJ151" s="290" t="str">
        <f>IF(CO151=1,'ARAT - Reference Sheet'!$C$15-(A151-CP151)," ")</f>
        <v xml:space="preserve"> </v>
      </c>
      <c r="AK151" s="290" t="str">
        <f>IF(CQ151=1,'ARAT - Reference Sheet'!$C$16-(A151-CR151)," ")</f>
        <v xml:space="preserve"> </v>
      </c>
      <c r="AL151" s="290" t="str">
        <f>IF(CS151=1,'ARAT - Reference Sheet'!$C$17-(A151-CT151)," ")</f>
        <v xml:space="preserve"> </v>
      </c>
      <c r="AM151" s="290" t="str">
        <f>IF(CU151=1,'ARAT - Reference Sheet'!$C$18-(A151-CV151)," ")</f>
        <v xml:space="preserve"> </v>
      </c>
      <c r="AN151" s="290" t="str">
        <f>IF(CW151=1,'ARAT - Reference Sheet'!$C$19-(A151-CX151)," ")</f>
        <v xml:space="preserve"> </v>
      </c>
      <c r="AO151" s="290" t="str">
        <f>IF(CY151=1,'ARAT - Reference Sheet'!$C$20-(A151-CZ151)," ")</f>
        <v xml:space="preserve"> </v>
      </c>
      <c r="AP151" s="290" t="str">
        <f>IF(DA151=1,'ARAT - Reference Sheet'!$C$21-(A151-DB151)," ")</f>
        <v xml:space="preserve"> </v>
      </c>
      <c r="AQ151" s="290" t="str">
        <f>IF(DC151=1,'ARAT - Reference Sheet'!$C$22-(A151-DD151)," ")</f>
        <v xml:space="preserve"> </v>
      </c>
      <c r="AR151" s="290" t="str">
        <f>IF(DE151=1,'ARAT - Reference Sheet'!$C$23-(A151-DF151)," ")</f>
        <v xml:space="preserve"> </v>
      </c>
      <c r="AS151" s="288"/>
      <c r="AT151" s="313" t="str">
        <f>IF(ISBLANK('ARAT - Data Entry'!X149),"",'ARAT - Data Entry'!X149)</f>
        <v/>
      </c>
      <c r="AU151" s="313" t="str">
        <f>IF(ISBLANK('ARAT - Data Entry'!AA149),"",'ARAT - Data Entry'!AA149)</f>
        <v/>
      </c>
      <c r="AV151" s="313" t="str">
        <f>IF(ISBLANK('ARAT - Data Entry'!AD149),"",'ARAT - Data Entry'!AD149)</f>
        <v/>
      </c>
      <c r="AW151" s="313" t="str">
        <f>IF(ISBLANK('ARAT - Data Entry'!AG149),"",'ARAT - Data Entry'!AG149)</f>
        <v/>
      </c>
      <c r="AX151" s="313" t="str">
        <f>IF(ISBLANK('ARAT - Data Entry'!AJ149),"",'ARAT - Data Entry'!AJ149)</f>
        <v/>
      </c>
      <c r="AY151" s="313" t="str">
        <f>IF(ISBLANK('ARAT - Data Entry'!AM149),"",'ARAT - Data Entry'!AM149)</f>
        <v/>
      </c>
      <c r="AZ151" s="313" t="str">
        <f>IF(ISBLANK('ARAT - Data Entry'!AP149),"",'ARAT - Data Entry'!AP149)</f>
        <v/>
      </c>
      <c r="BA151" s="313" t="str">
        <f>IF(ISBLANK('ARAT - Data Entry'!AS149),"",'ARAT - Data Entry'!AS149)</f>
        <v/>
      </c>
      <c r="BB151" s="313" t="str">
        <f>IF(ISBLANK('ARAT - Data Entry'!AV149),"",'ARAT - Data Entry'!AV149)</f>
        <v/>
      </c>
      <c r="BC151" s="313" t="str">
        <f>IF(ISBLANK('ARAT - Data Entry'!AY149),"",'ARAT - Data Entry'!AY149)</f>
        <v/>
      </c>
      <c r="BD151" s="313" t="str">
        <f>IF(ISBLANK('ARAT - Data Entry'!BB149),"",'ARAT - Data Entry'!BB149)</f>
        <v/>
      </c>
      <c r="BE151" s="313" t="str">
        <f>IF(ISBLANK('ARAT - Data Entry'!BE149),"",'ARAT - Data Entry'!BE149)</f>
        <v/>
      </c>
      <c r="BF151" s="313" t="str">
        <f>IF(ISBLANK('ARAT - Data Entry'!BF149),"",'ARAT - Data Entry'!BF149)</f>
        <v/>
      </c>
      <c r="BG151" s="313" t="str">
        <f>IF(ISBLANK('ARAT - Data Entry'!BK149),"",'ARAT - Data Entry'!BK149)</f>
        <v/>
      </c>
      <c r="BH151" s="313" t="str">
        <f>IF(ISBLANK('ARAT - Data Entry'!BL149),"",'ARAT - Data Entry'!BL149)</f>
        <v/>
      </c>
      <c r="BI151" s="313" t="str">
        <f>IF(ISBLANK('ARAT - Data Entry'!BQ149),"",'ARAT - Data Entry'!BQ149)</f>
        <v/>
      </c>
      <c r="BJ151" s="313" t="str">
        <f>IF(ISBLANK('ARAT - Data Entry'!BR149),"",'ARAT - Data Entry'!BR149)</f>
        <v/>
      </c>
      <c r="BK151" s="313" t="str">
        <f>IF(ISBLANK('ARAT - Data Entry'!BW149),"",'ARAT - Data Entry'!BW149)</f>
        <v/>
      </c>
      <c r="BL151" s="313" t="str">
        <f>IF(ISBLANK('ARAT - Data Entry'!DB149),"",'ARAT - Data Entry'!DB149)</f>
        <v/>
      </c>
      <c r="BM151" s="296"/>
      <c r="BN151" s="290">
        <f>'ARAT - Data Entry'!P149</f>
        <v>0</v>
      </c>
      <c r="BO151" s="290">
        <f>'ARAT - Data Entry'!Q149</f>
        <v>0</v>
      </c>
      <c r="BP151" s="290">
        <f>'ARAT - Data Entry'!S149</f>
        <v>0</v>
      </c>
      <c r="BQ151" s="290">
        <f>'ARAT - Data Entry'!CG149</f>
        <v>0</v>
      </c>
      <c r="BR151" s="290">
        <f>'ARAT - Data Entry'!CU149</f>
        <v>0</v>
      </c>
      <c r="BS151" s="290">
        <f>'ARAT - Data Entry'!CY149</f>
        <v>0</v>
      </c>
      <c r="BT151" s="290">
        <f>'ARAT - Data Entry'!DA149</f>
        <v>0</v>
      </c>
      <c r="BU151" s="290">
        <f t="shared" si="53"/>
        <v>0</v>
      </c>
      <c r="BV151" s="288"/>
      <c r="BW151" s="290" t="str">
        <f>IF(ISBLANK('ARAT - Data Entry'!V149),"",'ARAT - Data Entry'!V149)</f>
        <v/>
      </c>
      <c r="BX151" s="290" t="str">
        <f>IF(ISBLANK('ARAT - Data Entry'!W149),"",'ARAT - Data Entry'!W149)</f>
        <v/>
      </c>
      <c r="BY151" s="290" t="str">
        <f>IF(ISBLANK('ARAT - Data Entry'!Y149),"",'ARAT - Data Entry'!Y149)</f>
        <v/>
      </c>
      <c r="BZ151" s="290" t="str">
        <f>IF(ISBLANK('ARAT - Data Entry'!Z149),"",'ARAT - Data Entry'!Z149)</f>
        <v/>
      </c>
      <c r="CA151" s="290" t="str">
        <f>IF(ISBLANK('ARAT - Data Entry'!AB149),"",'ARAT - Data Entry'!AB149)</f>
        <v/>
      </c>
      <c r="CB151" s="290" t="str">
        <f>IF(ISBLANK('ARAT - Data Entry'!AC149),"",'ARAT - Data Entry'!AC149)</f>
        <v/>
      </c>
      <c r="CC151" s="290" t="str">
        <f>IF(ISBLANK('ARAT - Data Entry'!AE149),"",'ARAT - Data Entry'!AE149)</f>
        <v/>
      </c>
      <c r="CD151" s="290" t="str">
        <f>IF(ISBLANK('ARAT - Data Entry'!AF149),"",'ARAT - Data Entry'!AF149)</f>
        <v/>
      </c>
      <c r="CE151" s="290" t="str">
        <f>IF(ISBLANK('ARAT - Data Entry'!AH149),"",'ARAT - Data Entry'!AH149)</f>
        <v/>
      </c>
      <c r="CF151" s="290" t="str">
        <f>IF(ISBLANK('ARAT - Data Entry'!AI149),"",'ARAT - Data Entry'!AI149)</f>
        <v/>
      </c>
      <c r="CG151" s="290" t="str">
        <f>IF(ISBLANK('ARAT - Data Entry'!AK149),"",'ARAT - Data Entry'!AK149)</f>
        <v/>
      </c>
      <c r="CH151" s="290" t="str">
        <f>IF(ISBLANK('ARAT - Data Entry'!AL149),"",'ARAT - Data Entry'!AL149)</f>
        <v/>
      </c>
      <c r="CI151" s="290" t="str">
        <f>IF(ISBLANK('ARAT - Data Entry'!AN149),"",'ARAT - Data Entry'!AN149)</f>
        <v/>
      </c>
      <c r="CJ151" s="290" t="str">
        <f>IF(ISBLANK('ARAT - Data Entry'!AO149),"",'ARAT - Data Entry'!AO149)</f>
        <v/>
      </c>
      <c r="CK151" s="290" t="str">
        <f>IF(ISBLANK('ARAT - Data Entry'!AQ149),"",'ARAT - Data Entry'!AQ149)</f>
        <v/>
      </c>
      <c r="CL151" s="290" t="str">
        <f>IF(ISBLANK('ARAT - Data Entry'!AR149),"",'ARAT - Data Entry'!AR149)</f>
        <v/>
      </c>
      <c r="CM151" s="290" t="str">
        <f>IF(ISBLANK('ARAT - Data Entry'!AT149),"",'ARAT - Data Entry'!AT149)</f>
        <v/>
      </c>
      <c r="CN151" s="290" t="str">
        <f>IF(ISBLANK('ARAT - Data Entry'!AU149),"",'ARAT - Data Entry'!AU149)</f>
        <v/>
      </c>
      <c r="CO151" s="290" t="str">
        <f>IF(ISBLANK('ARAT - Data Entry'!AW149),"",'ARAT - Data Entry'!AW149)</f>
        <v/>
      </c>
      <c r="CP151" s="290" t="str">
        <f>IF(ISBLANK('ARAT - Data Entry'!AX149),"",'ARAT - Data Entry'!AX149)</f>
        <v/>
      </c>
      <c r="CQ151" s="290" t="str">
        <f>IF(ISBLANK('ARAT - Data Entry'!AZ149),"",'ARAT - Data Entry'!AZ149)</f>
        <v/>
      </c>
      <c r="CR151" s="290" t="str">
        <f>IF(ISBLANK('ARAT - Data Entry'!BA149),"",'ARAT - Data Entry'!BA149)</f>
        <v/>
      </c>
      <c r="CS151" s="290" t="str">
        <f>IF(ISBLANK('ARAT - Data Entry'!BC149),"",'ARAT - Data Entry'!BC149)</f>
        <v/>
      </c>
      <c r="CT151" s="290" t="str">
        <f>IF(ISBLANK('ARAT - Data Entry'!BD149),"",'ARAT - Data Entry'!BD149)</f>
        <v/>
      </c>
      <c r="CU151" s="290" t="str">
        <f>IF(ISBLANK('ARAT - Data Entry'!BF149),"",'ARAT - Data Entry'!BF149)</f>
        <v/>
      </c>
      <c r="CV151" s="290" t="str">
        <f>IF(ISBLANK('ARAT - Data Entry'!BG149),"",'ARAT - Data Entry'!BG149)</f>
        <v/>
      </c>
      <c r="CW151" s="290" t="str">
        <f>IF(ISBLANK('ARAT - Data Entry'!BI149),"",'ARAT - Data Entry'!BI149)</f>
        <v/>
      </c>
      <c r="CX151" s="290" t="str">
        <f>IF(ISBLANK('ARAT - Data Entry'!BJ149),"",'ARAT - Data Entry'!BJ149)</f>
        <v/>
      </c>
      <c r="CY151" s="290" t="str">
        <f>IF(ISBLANK('ARAT - Data Entry'!BL149),"",'ARAT - Data Entry'!BL149)</f>
        <v/>
      </c>
      <c r="CZ151" s="290" t="str">
        <f>IF(ISBLANK('ARAT - Data Entry'!BM149),"",'ARAT - Data Entry'!BM149)</f>
        <v/>
      </c>
      <c r="DA151" s="290" t="str">
        <f>IF(ISBLANK('ARAT - Data Entry'!BO149),"",'ARAT - Data Entry'!BO149)</f>
        <v/>
      </c>
      <c r="DB151" s="290" t="str">
        <f>IF(ISBLANK('ARAT - Data Entry'!BP149),"",'ARAT - Data Entry'!BP149)</f>
        <v/>
      </c>
      <c r="DC151" s="290" t="str">
        <f>IF(ISBLANK('ARAT - Data Entry'!BR149),"",'ARAT - Data Entry'!BR149)</f>
        <v/>
      </c>
      <c r="DD151" s="290" t="str">
        <f>IF(ISBLANK('ARAT - Data Entry'!BS149),"",'ARAT - Data Entry'!BS149)</f>
        <v/>
      </c>
      <c r="DE151" s="290" t="str">
        <f>IF(ISBLANK('ARAT - Data Entry'!BU149),"",'ARAT - Data Entry'!BU149)</f>
        <v/>
      </c>
      <c r="DF151" s="290" t="str">
        <f>IF(ISBLANK('ARAT - Data Entry'!BV149),"",'ARAT - Data Entry'!BV149)</f>
        <v/>
      </c>
      <c r="DG151" s="290" t="str">
        <f>IF(ISBLANK('ARAT - Data Entry'!CZ149),"",'ARAT - Data Entry'!CZ149)</f>
        <v/>
      </c>
    </row>
    <row r="152" spans="1:111" x14ac:dyDescent="0.25">
      <c r="A152" s="312" t="str">
        <f>IF(ISBLANK('ARAT - Data Entry'!A150),"",'ARAT - Data Entry'!A150)</f>
        <v/>
      </c>
      <c r="B152" s="312" t="str">
        <f>IF(ISBLANK('ARAT - Data Entry'!C150),"",'ARAT - Data Entry'!C150)</f>
        <v/>
      </c>
      <c r="C152" s="312" t="str">
        <f>IF(ISBLANK('ARAT - Data Entry'!D150),"",'ARAT - Data Entry'!D150)</f>
        <v/>
      </c>
      <c r="D152" s="312" t="str">
        <f>IF(ISBLANK('ARAT - Data Entry'!E150),"",'ARAT - Data Entry'!E150)</f>
        <v/>
      </c>
      <c r="E152" s="312" t="str">
        <f>IF(ISBLANK('ARAT - Data Entry'!F150),"",'ARAT - Data Entry'!F150)</f>
        <v/>
      </c>
      <c r="F152" s="312" t="str">
        <f>IF(ISBLANK('ARAT - Data Entry'!G150),"",'ARAT - Data Entry'!G150)</f>
        <v/>
      </c>
      <c r="G152" s="312" t="str">
        <f>IF(ISBLANK('ARAT - Data Entry'!H150),"",'ARAT - Data Entry'!H150)</f>
        <v/>
      </c>
      <c r="H152" s="312" t="str">
        <f>IF(ISBLANK('ARAT - Data Entry'!I150),"",'ARAT - Data Entry'!I150)</f>
        <v/>
      </c>
      <c r="I152" s="312" t="str">
        <f>IF(ISBLANK('ARAT - Data Entry'!J150),"",'ARAT - Data Entry'!J150)</f>
        <v/>
      </c>
      <c r="J152" s="357" t="str">
        <f>IF(ISBLANK('ARAT - Data Entry'!K150),"",'ARAT - Data Entry'!K150)</f>
        <v/>
      </c>
      <c r="K152" s="312" t="str">
        <f>IF(ISBLANK('ARAT - Data Entry'!L150),"",'ARAT - Data Entry'!L150)</f>
        <v/>
      </c>
      <c r="L152" s="312" t="str">
        <f>IF(ISBLANK('ARAT - Data Entry'!M150),"",'ARAT - Data Entry'!M150)</f>
        <v/>
      </c>
      <c r="M152" s="312" t="str">
        <f>IF(ISBLANK('ARAT - Data Entry'!N150),"",'ARAT - Data Entry'!N150)</f>
        <v/>
      </c>
      <c r="N152" s="312" t="str">
        <f>IF(ISBLANK('ARAT - Data Entry'!R150),"",'ARAT - Data Entry'!R150)</f>
        <v/>
      </c>
      <c r="O152" s="312" t="str">
        <f>IF(ISBLANK('ARAT - Data Entry'!T150),"",'ARAT - Data Entry'!T150)</f>
        <v/>
      </c>
      <c r="P152" s="298"/>
      <c r="Q152" s="4" t="str">
        <f t="shared" si="46"/>
        <v>No Improved Water Point/System</v>
      </c>
      <c r="R152" s="4" t="str">
        <f t="shared" si="47"/>
        <v>No Improved Water Point/System</v>
      </c>
      <c r="S152" s="5" t="str">
        <f t="shared" si="48"/>
        <v>No Improved Water Point/System</v>
      </c>
      <c r="T152" s="4" t="str">
        <f t="shared" si="49"/>
        <v>New Construction Needed</v>
      </c>
      <c r="U152" s="15">
        <f t="shared" si="50"/>
        <v>0</v>
      </c>
      <c r="V152" s="284"/>
      <c r="W152" s="291" t="str">
        <f t="shared" si="40"/>
        <v>New Construction Needed</v>
      </c>
      <c r="X152" s="292" t="str">
        <f t="shared" si="51"/>
        <v xml:space="preserve"> </v>
      </c>
      <c r="Y152" s="292" t="str">
        <f t="shared" si="52"/>
        <v>Plan For Investment and Construction</v>
      </c>
      <c r="Z152" s="285"/>
      <c r="AA152" s="290" t="str">
        <f t="shared" si="41"/>
        <v xml:space="preserve"> </v>
      </c>
      <c r="AB152" s="290" t="str">
        <f t="shared" si="42"/>
        <v xml:space="preserve"> </v>
      </c>
      <c r="AC152" s="290" t="str">
        <f t="shared" si="43"/>
        <v xml:space="preserve"> </v>
      </c>
      <c r="AD152" s="290" t="str">
        <f t="shared" si="44"/>
        <v xml:space="preserve"> </v>
      </c>
      <c r="AE152" s="290" t="str">
        <f t="shared" si="45"/>
        <v xml:space="preserve"> </v>
      </c>
      <c r="AF152" s="290" t="str">
        <f>IF(CG152=1,'ARAT - Reference Sheet'!C156-(A152-CH152)," ")</f>
        <v xml:space="preserve"> </v>
      </c>
      <c r="AG152" s="290" t="str">
        <f>IF(CI152=1,'ARAT - Reference Sheet'!$C$12-(A152-CJ152)," ")</f>
        <v xml:space="preserve"> </v>
      </c>
      <c r="AH152" s="290" t="str">
        <f>IF(CK152=1,'ARAT - Reference Sheet'!$C$13-(A152-CL152)," ")</f>
        <v xml:space="preserve"> </v>
      </c>
      <c r="AI152" s="290" t="str">
        <f>IF(CM152=1,'ARAT - Reference Sheet'!$C$14-(A152-CN152)," ")</f>
        <v xml:space="preserve"> </v>
      </c>
      <c r="AJ152" s="290" t="str">
        <f>IF(CO152=1,'ARAT - Reference Sheet'!$C$15-(A152-CP152)," ")</f>
        <v xml:space="preserve"> </v>
      </c>
      <c r="AK152" s="290" t="str">
        <f>IF(CQ152=1,'ARAT - Reference Sheet'!$C$16-(A152-CR152)," ")</f>
        <v xml:space="preserve"> </v>
      </c>
      <c r="AL152" s="290" t="str">
        <f>IF(CS152=1,'ARAT - Reference Sheet'!$C$17-(A152-CT152)," ")</f>
        <v xml:space="preserve"> </v>
      </c>
      <c r="AM152" s="290" t="str">
        <f>IF(CU152=1,'ARAT - Reference Sheet'!$C$18-(A152-CV152)," ")</f>
        <v xml:space="preserve"> </v>
      </c>
      <c r="AN152" s="290" t="str">
        <f>IF(CW152=1,'ARAT - Reference Sheet'!$C$19-(A152-CX152)," ")</f>
        <v xml:space="preserve"> </v>
      </c>
      <c r="AO152" s="290" t="str">
        <f>IF(CY152=1,'ARAT - Reference Sheet'!$C$20-(A152-CZ152)," ")</f>
        <v xml:space="preserve"> </v>
      </c>
      <c r="AP152" s="290" t="str">
        <f>IF(DA152=1,'ARAT - Reference Sheet'!$C$21-(A152-DB152)," ")</f>
        <v xml:space="preserve"> </v>
      </c>
      <c r="AQ152" s="290" t="str">
        <f>IF(DC152=1,'ARAT - Reference Sheet'!$C$22-(A152-DD152)," ")</f>
        <v xml:space="preserve"> </v>
      </c>
      <c r="AR152" s="290" t="str">
        <f>IF(DE152=1,'ARAT - Reference Sheet'!$C$23-(A152-DF152)," ")</f>
        <v xml:space="preserve"> </v>
      </c>
      <c r="AS152" s="288"/>
      <c r="AT152" s="313" t="str">
        <f>IF(ISBLANK('ARAT - Data Entry'!X150),"",'ARAT - Data Entry'!X150)</f>
        <v/>
      </c>
      <c r="AU152" s="313" t="str">
        <f>IF(ISBLANK('ARAT - Data Entry'!AA150),"",'ARAT - Data Entry'!AA150)</f>
        <v/>
      </c>
      <c r="AV152" s="313" t="str">
        <f>IF(ISBLANK('ARAT - Data Entry'!AD150),"",'ARAT - Data Entry'!AD150)</f>
        <v/>
      </c>
      <c r="AW152" s="313" t="str">
        <f>IF(ISBLANK('ARAT - Data Entry'!AG150),"",'ARAT - Data Entry'!AG150)</f>
        <v/>
      </c>
      <c r="AX152" s="313" t="str">
        <f>IF(ISBLANK('ARAT - Data Entry'!AJ150),"",'ARAT - Data Entry'!AJ150)</f>
        <v/>
      </c>
      <c r="AY152" s="313" t="str">
        <f>IF(ISBLANK('ARAT - Data Entry'!AM150),"",'ARAT - Data Entry'!AM150)</f>
        <v/>
      </c>
      <c r="AZ152" s="313" t="str">
        <f>IF(ISBLANK('ARAT - Data Entry'!AP150),"",'ARAT - Data Entry'!AP150)</f>
        <v/>
      </c>
      <c r="BA152" s="313" t="str">
        <f>IF(ISBLANK('ARAT - Data Entry'!AS150),"",'ARAT - Data Entry'!AS150)</f>
        <v/>
      </c>
      <c r="BB152" s="313" t="str">
        <f>IF(ISBLANK('ARAT - Data Entry'!AV150),"",'ARAT - Data Entry'!AV150)</f>
        <v/>
      </c>
      <c r="BC152" s="313" t="str">
        <f>IF(ISBLANK('ARAT - Data Entry'!AY150),"",'ARAT - Data Entry'!AY150)</f>
        <v/>
      </c>
      <c r="BD152" s="313" t="str">
        <f>IF(ISBLANK('ARAT - Data Entry'!BB150),"",'ARAT - Data Entry'!BB150)</f>
        <v/>
      </c>
      <c r="BE152" s="313" t="str">
        <f>IF(ISBLANK('ARAT - Data Entry'!BE150),"",'ARAT - Data Entry'!BE150)</f>
        <v/>
      </c>
      <c r="BF152" s="313" t="str">
        <f>IF(ISBLANK('ARAT - Data Entry'!BF150),"",'ARAT - Data Entry'!BF150)</f>
        <v/>
      </c>
      <c r="BG152" s="313" t="str">
        <f>IF(ISBLANK('ARAT - Data Entry'!BK150),"",'ARAT - Data Entry'!BK150)</f>
        <v/>
      </c>
      <c r="BH152" s="313" t="str">
        <f>IF(ISBLANK('ARAT - Data Entry'!BL150),"",'ARAT - Data Entry'!BL150)</f>
        <v/>
      </c>
      <c r="BI152" s="313" t="str">
        <f>IF(ISBLANK('ARAT - Data Entry'!BQ150),"",'ARAT - Data Entry'!BQ150)</f>
        <v/>
      </c>
      <c r="BJ152" s="313" t="str">
        <f>IF(ISBLANK('ARAT - Data Entry'!BR150),"",'ARAT - Data Entry'!BR150)</f>
        <v/>
      </c>
      <c r="BK152" s="313" t="str">
        <f>IF(ISBLANK('ARAT - Data Entry'!BW150),"",'ARAT - Data Entry'!BW150)</f>
        <v/>
      </c>
      <c r="BL152" s="313" t="str">
        <f>IF(ISBLANK('ARAT - Data Entry'!DB150),"",'ARAT - Data Entry'!DB150)</f>
        <v/>
      </c>
      <c r="BM152" s="296"/>
      <c r="BN152" s="290">
        <f>'ARAT - Data Entry'!P150</f>
        <v>0</v>
      </c>
      <c r="BO152" s="290">
        <f>'ARAT - Data Entry'!Q150</f>
        <v>0</v>
      </c>
      <c r="BP152" s="290">
        <f>'ARAT - Data Entry'!S150</f>
        <v>0</v>
      </c>
      <c r="BQ152" s="290">
        <f>'ARAT - Data Entry'!CG150</f>
        <v>0</v>
      </c>
      <c r="BR152" s="290">
        <f>'ARAT - Data Entry'!CU150</f>
        <v>0</v>
      </c>
      <c r="BS152" s="290">
        <f>'ARAT - Data Entry'!CY150</f>
        <v>0</v>
      </c>
      <c r="BT152" s="290">
        <f>'ARAT - Data Entry'!DA150</f>
        <v>0</v>
      </c>
      <c r="BU152" s="290">
        <f t="shared" si="53"/>
        <v>0</v>
      </c>
      <c r="BV152" s="288"/>
      <c r="BW152" s="290" t="str">
        <f>IF(ISBLANK('ARAT - Data Entry'!V150),"",'ARAT - Data Entry'!V150)</f>
        <v/>
      </c>
      <c r="BX152" s="290" t="str">
        <f>IF(ISBLANK('ARAT - Data Entry'!W150),"",'ARAT - Data Entry'!W150)</f>
        <v/>
      </c>
      <c r="BY152" s="290" t="str">
        <f>IF(ISBLANK('ARAT - Data Entry'!Y150),"",'ARAT - Data Entry'!Y150)</f>
        <v/>
      </c>
      <c r="BZ152" s="290" t="str">
        <f>IF(ISBLANK('ARAT - Data Entry'!Z150),"",'ARAT - Data Entry'!Z150)</f>
        <v/>
      </c>
      <c r="CA152" s="290" t="str">
        <f>IF(ISBLANK('ARAT - Data Entry'!AB150),"",'ARAT - Data Entry'!AB150)</f>
        <v/>
      </c>
      <c r="CB152" s="290" t="str">
        <f>IF(ISBLANK('ARAT - Data Entry'!AC150),"",'ARAT - Data Entry'!AC150)</f>
        <v/>
      </c>
      <c r="CC152" s="290" t="str">
        <f>IF(ISBLANK('ARAT - Data Entry'!AE150),"",'ARAT - Data Entry'!AE150)</f>
        <v/>
      </c>
      <c r="CD152" s="290" t="str">
        <f>IF(ISBLANK('ARAT - Data Entry'!AF150),"",'ARAT - Data Entry'!AF150)</f>
        <v/>
      </c>
      <c r="CE152" s="290" t="str">
        <f>IF(ISBLANK('ARAT - Data Entry'!AH150),"",'ARAT - Data Entry'!AH150)</f>
        <v/>
      </c>
      <c r="CF152" s="290" t="str">
        <f>IF(ISBLANK('ARAT - Data Entry'!AI150),"",'ARAT - Data Entry'!AI150)</f>
        <v/>
      </c>
      <c r="CG152" s="290" t="str">
        <f>IF(ISBLANK('ARAT - Data Entry'!AK150),"",'ARAT - Data Entry'!AK150)</f>
        <v/>
      </c>
      <c r="CH152" s="290" t="str">
        <f>IF(ISBLANK('ARAT - Data Entry'!AL150),"",'ARAT - Data Entry'!AL150)</f>
        <v/>
      </c>
      <c r="CI152" s="290" t="str">
        <f>IF(ISBLANK('ARAT - Data Entry'!AN150),"",'ARAT - Data Entry'!AN150)</f>
        <v/>
      </c>
      <c r="CJ152" s="290" t="str">
        <f>IF(ISBLANK('ARAT - Data Entry'!AO150),"",'ARAT - Data Entry'!AO150)</f>
        <v/>
      </c>
      <c r="CK152" s="290" t="str">
        <f>IF(ISBLANK('ARAT - Data Entry'!AQ150),"",'ARAT - Data Entry'!AQ150)</f>
        <v/>
      </c>
      <c r="CL152" s="290" t="str">
        <f>IF(ISBLANK('ARAT - Data Entry'!AR150),"",'ARAT - Data Entry'!AR150)</f>
        <v/>
      </c>
      <c r="CM152" s="290" t="str">
        <f>IF(ISBLANK('ARAT - Data Entry'!AT150),"",'ARAT - Data Entry'!AT150)</f>
        <v/>
      </c>
      <c r="CN152" s="290" t="str">
        <f>IF(ISBLANK('ARAT - Data Entry'!AU150),"",'ARAT - Data Entry'!AU150)</f>
        <v/>
      </c>
      <c r="CO152" s="290" t="str">
        <f>IF(ISBLANK('ARAT - Data Entry'!AW150),"",'ARAT - Data Entry'!AW150)</f>
        <v/>
      </c>
      <c r="CP152" s="290" t="str">
        <f>IF(ISBLANK('ARAT - Data Entry'!AX150),"",'ARAT - Data Entry'!AX150)</f>
        <v/>
      </c>
      <c r="CQ152" s="290" t="str">
        <f>IF(ISBLANK('ARAT - Data Entry'!AZ150),"",'ARAT - Data Entry'!AZ150)</f>
        <v/>
      </c>
      <c r="CR152" s="290" t="str">
        <f>IF(ISBLANK('ARAT - Data Entry'!BA150),"",'ARAT - Data Entry'!BA150)</f>
        <v/>
      </c>
      <c r="CS152" s="290" t="str">
        <f>IF(ISBLANK('ARAT - Data Entry'!BC150),"",'ARAT - Data Entry'!BC150)</f>
        <v/>
      </c>
      <c r="CT152" s="290" t="str">
        <f>IF(ISBLANK('ARAT - Data Entry'!BD150),"",'ARAT - Data Entry'!BD150)</f>
        <v/>
      </c>
      <c r="CU152" s="290" t="str">
        <f>IF(ISBLANK('ARAT - Data Entry'!BF150),"",'ARAT - Data Entry'!BF150)</f>
        <v/>
      </c>
      <c r="CV152" s="290" t="str">
        <f>IF(ISBLANK('ARAT - Data Entry'!BG150),"",'ARAT - Data Entry'!BG150)</f>
        <v/>
      </c>
      <c r="CW152" s="290" t="str">
        <f>IF(ISBLANK('ARAT - Data Entry'!BI150),"",'ARAT - Data Entry'!BI150)</f>
        <v/>
      </c>
      <c r="CX152" s="290" t="str">
        <f>IF(ISBLANK('ARAT - Data Entry'!BJ150),"",'ARAT - Data Entry'!BJ150)</f>
        <v/>
      </c>
      <c r="CY152" s="290" t="str">
        <f>IF(ISBLANK('ARAT - Data Entry'!BL150),"",'ARAT - Data Entry'!BL150)</f>
        <v/>
      </c>
      <c r="CZ152" s="290" t="str">
        <f>IF(ISBLANK('ARAT - Data Entry'!BM150),"",'ARAT - Data Entry'!BM150)</f>
        <v/>
      </c>
      <c r="DA152" s="290" t="str">
        <f>IF(ISBLANK('ARAT - Data Entry'!BO150),"",'ARAT - Data Entry'!BO150)</f>
        <v/>
      </c>
      <c r="DB152" s="290" t="str">
        <f>IF(ISBLANK('ARAT - Data Entry'!BP150),"",'ARAT - Data Entry'!BP150)</f>
        <v/>
      </c>
      <c r="DC152" s="290" t="str">
        <f>IF(ISBLANK('ARAT - Data Entry'!BR150),"",'ARAT - Data Entry'!BR150)</f>
        <v/>
      </c>
      <c r="DD152" s="290" t="str">
        <f>IF(ISBLANK('ARAT - Data Entry'!BS150),"",'ARAT - Data Entry'!BS150)</f>
        <v/>
      </c>
      <c r="DE152" s="290" t="str">
        <f>IF(ISBLANK('ARAT - Data Entry'!BU150),"",'ARAT - Data Entry'!BU150)</f>
        <v/>
      </c>
      <c r="DF152" s="290" t="str">
        <f>IF(ISBLANK('ARAT - Data Entry'!BV150),"",'ARAT - Data Entry'!BV150)</f>
        <v/>
      </c>
      <c r="DG152" s="290" t="str">
        <f>IF(ISBLANK('ARAT - Data Entry'!CZ150),"",'ARAT - Data Entry'!CZ150)</f>
        <v/>
      </c>
    </row>
    <row r="153" spans="1:111" x14ac:dyDescent="0.25">
      <c r="A153" s="312" t="str">
        <f>IF(ISBLANK('ARAT - Data Entry'!A151),"",'ARAT - Data Entry'!A151)</f>
        <v/>
      </c>
      <c r="B153" s="312" t="str">
        <f>IF(ISBLANK('ARAT - Data Entry'!C151),"",'ARAT - Data Entry'!C151)</f>
        <v/>
      </c>
      <c r="C153" s="312" t="str">
        <f>IF(ISBLANK('ARAT - Data Entry'!D151),"",'ARAT - Data Entry'!D151)</f>
        <v/>
      </c>
      <c r="D153" s="312" t="str">
        <f>IF(ISBLANK('ARAT - Data Entry'!E151),"",'ARAT - Data Entry'!E151)</f>
        <v/>
      </c>
      <c r="E153" s="312" t="str">
        <f>IF(ISBLANK('ARAT - Data Entry'!F151),"",'ARAT - Data Entry'!F151)</f>
        <v/>
      </c>
      <c r="F153" s="312" t="str">
        <f>IF(ISBLANK('ARAT - Data Entry'!G151),"",'ARAT - Data Entry'!G151)</f>
        <v/>
      </c>
      <c r="G153" s="312" t="str">
        <f>IF(ISBLANK('ARAT - Data Entry'!H151),"",'ARAT - Data Entry'!H151)</f>
        <v/>
      </c>
      <c r="H153" s="312" t="str">
        <f>IF(ISBLANK('ARAT - Data Entry'!I151),"",'ARAT - Data Entry'!I151)</f>
        <v/>
      </c>
      <c r="I153" s="312" t="str">
        <f>IF(ISBLANK('ARAT - Data Entry'!J151),"",'ARAT - Data Entry'!J151)</f>
        <v/>
      </c>
      <c r="J153" s="357" t="str">
        <f>IF(ISBLANK('ARAT - Data Entry'!K151),"",'ARAT - Data Entry'!K151)</f>
        <v/>
      </c>
      <c r="K153" s="312" t="str">
        <f>IF(ISBLANK('ARAT - Data Entry'!L151),"",'ARAT - Data Entry'!L151)</f>
        <v/>
      </c>
      <c r="L153" s="312" t="str">
        <f>IF(ISBLANK('ARAT - Data Entry'!M151),"",'ARAT - Data Entry'!M151)</f>
        <v/>
      </c>
      <c r="M153" s="312" t="str">
        <f>IF(ISBLANK('ARAT - Data Entry'!N151),"",'ARAT - Data Entry'!N151)</f>
        <v/>
      </c>
      <c r="N153" s="312" t="str">
        <f>IF(ISBLANK('ARAT - Data Entry'!R151),"",'ARAT - Data Entry'!R151)</f>
        <v/>
      </c>
      <c r="O153" s="312" t="str">
        <f>IF(ISBLANK('ARAT - Data Entry'!T151),"",'ARAT - Data Entry'!T151)</f>
        <v/>
      </c>
      <c r="P153" s="298"/>
      <c r="Q153" s="4" t="str">
        <f t="shared" si="46"/>
        <v>No Improved Water Point/System</v>
      </c>
      <c r="R153" s="4" t="str">
        <f t="shared" si="47"/>
        <v>No Improved Water Point/System</v>
      </c>
      <c r="S153" s="5" t="str">
        <f t="shared" si="48"/>
        <v>No Improved Water Point/System</v>
      </c>
      <c r="T153" s="4" t="str">
        <f t="shared" si="49"/>
        <v>New Construction Needed</v>
      </c>
      <c r="U153" s="15">
        <f t="shared" si="50"/>
        <v>0</v>
      </c>
      <c r="V153" s="284"/>
      <c r="W153" s="291" t="str">
        <f t="shared" si="40"/>
        <v>New Construction Needed</v>
      </c>
      <c r="X153" s="292" t="str">
        <f t="shared" si="51"/>
        <v xml:space="preserve"> </v>
      </c>
      <c r="Y153" s="292" t="str">
        <f t="shared" si="52"/>
        <v>Plan For Investment and Construction</v>
      </c>
      <c r="Z153" s="285"/>
      <c r="AA153" s="290" t="str">
        <f t="shared" si="41"/>
        <v xml:space="preserve"> </v>
      </c>
      <c r="AB153" s="290" t="str">
        <f t="shared" si="42"/>
        <v xml:space="preserve"> </v>
      </c>
      <c r="AC153" s="290" t="str">
        <f t="shared" si="43"/>
        <v xml:space="preserve"> </v>
      </c>
      <c r="AD153" s="290" t="str">
        <f t="shared" si="44"/>
        <v xml:space="preserve"> </v>
      </c>
      <c r="AE153" s="290" t="str">
        <f t="shared" si="45"/>
        <v xml:space="preserve"> </v>
      </c>
      <c r="AF153" s="290" t="str">
        <f>IF(CG153=1,'ARAT - Reference Sheet'!C157-(A153-CH153)," ")</f>
        <v xml:space="preserve"> </v>
      </c>
      <c r="AG153" s="290" t="str">
        <f>IF(CI153=1,'ARAT - Reference Sheet'!$C$12-(A153-CJ153)," ")</f>
        <v xml:space="preserve"> </v>
      </c>
      <c r="AH153" s="290" t="str">
        <f>IF(CK153=1,'ARAT - Reference Sheet'!$C$13-(A153-CL153)," ")</f>
        <v xml:space="preserve"> </v>
      </c>
      <c r="AI153" s="290" t="str">
        <f>IF(CM153=1,'ARAT - Reference Sheet'!$C$14-(A153-CN153)," ")</f>
        <v xml:space="preserve"> </v>
      </c>
      <c r="AJ153" s="290" t="str">
        <f>IF(CO153=1,'ARAT - Reference Sheet'!$C$15-(A153-CP153)," ")</f>
        <v xml:space="preserve"> </v>
      </c>
      <c r="AK153" s="290" t="str">
        <f>IF(CQ153=1,'ARAT - Reference Sheet'!$C$16-(A153-CR153)," ")</f>
        <v xml:space="preserve"> </v>
      </c>
      <c r="AL153" s="290" t="str">
        <f>IF(CS153=1,'ARAT - Reference Sheet'!$C$17-(A153-CT153)," ")</f>
        <v xml:space="preserve"> </v>
      </c>
      <c r="AM153" s="290" t="str">
        <f>IF(CU153=1,'ARAT - Reference Sheet'!$C$18-(A153-CV153)," ")</f>
        <v xml:space="preserve"> </v>
      </c>
      <c r="AN153" s="290" t="str">
        <f>IF(CW153=1,'ARAT - Reference Sheet'!$C$19-(A153-CX153)," ")</f>
        <v xml:space="preserve"> </v>
      </c>
      <c r="AO153" s="290" t="str">
        <f>IF(CY153=1,'ARAT - Reference Sheet'!$C$20-(A153-CZ153)," ")</f>
        <v xml:space="preserve"> </v>
      </c>
      <c r="AP153" s="290" t="str">
        <f>IF(DA153=1,'ARAT - Reference Sheet'!$C$21-(A153-DB153)," ")</f>
        <v xml:space="preserve"> </v>
      </c>
      <c r="AQ153" s="290" t="str">
        <f>IF(DC153=1,'ARAT - Reference Sheet'!$C$22-(A153-DD153)," ")</f>
        <v xml:space="preserve"> </v>
      </c>
      <c r="AR153" s="290" t="str">
        <f>IF(DE153=1,'ARAT - Reference Sheet'!$C$23-(A153-DF153)," ")</f>
        <v xml:space="preserve"> </v>
      </c>
      <c r="AS153" s="288"/>
      <c r="AT153" s="313" t="str">
        <f>IF(ISBLANK('ARAT - Data Entry'!X151),"",'ARAT - Data Entry'!X151)</f>
        <v/>
      </c>
      <c r="AU153" s="313" t="str">
        <f>IF(ISBLANK('ARAT - Data Entry'!AA151),"",'ARAT - Data Entry'!AA151)</f>
        <v/>
      </c>
      <c r="AV153" s="313" t="str">
        <f>IF(ISBLANK('ARAT - Data Entry'!AD151),"",'ARAT - Data Entry'!AD151)</f>
        <v/>
      </c>
      <c r="AW153" s="313" t="str">
        <f>IF(ISBLANK('ARAT - Data Entry'!AG151),"",'ARAT - Data Entry'!AG151)</f>
        <v/>
      </c>
      <c r="AX153" s="313" t="str">
        <f>IF(ISBLANK('ARAT - Data Entry'!AJ151),"",'ARAT - Data Entry'!AJ151)</f>
        <v/>
      </c>
      <c r="AY153" s="313" t="str">
        <f>IF(ISBLANK('ARAT - Data Entry'!AM151),"",'ARAT - Data Entry'!AM151)</f>
        <v/>
      </c>
      <c r="AZ153" s="313" t="str">
        <f>IF(ISBLANK('ARAT - Data Entry'!AP151),"",'ARAT - Data Entry'!AP151)</f>
        <v/>
      </c>
      <c r="BA153" s="313" t="str">
        <f>IF(ISBLANK('ARAT - Data Entry'!AS151),"",'ARAT - Data Entry'!AS151)</f>
        <v/>
      </c>
      <c r="BB153" s="313" t="str">
        <f>IF(ISBLANK('ARAT - Data Entry'!AV151),"",'ARAT - Data Entry'!AV151)</f>
        <v/>
      </c>
      <c r="BC153" s="313" t="str">
        <f>IF(ISBLANK('ARAT - Data Entry'!AY151),"",'ARAT - Data Entry'!AY151)</f>
        <v/>
      </c>
      <c r="BD153" s="313" t="str">
        <f>IF(ISBLANK('ARAT - Data Entry'!BB151),"",'ARAT - Data Entry'!BB151)</f>
        <v/>
      </c>
      <c r="BE153" s="313" t="str">
        <f>IF(ISBLANK('ARAT - Data Entry'!BE151),"",'ARAT - Data Entry'!BE151)</f>
        <v/>
      </c>
      <c r="BF153" s="313" t="str">
        <f>IF(ISBLANK('ARAT - Data Entry'!BF151),"",'ARAT - Data Entry'!BF151)</f>
        <v/>
      </c>
      <c r="BG153" s="313" t="str">
        <f>IF(ISBLANK('ARAT - Data Entry'!BK151),"",'ARAT - Data Entry'!BK151)</f>
        <v/>
      </c>
      <c r="BH153" s="313" t="str">
        <f>IF(ISBLANK('ARAT - Data Entry'!BL151),"",'ARAT - Data Entry'!BL151)</f>
        <v/>
      </c>
      <c r="BI153" s="313" t="str">
        <f>IF(ISBLANK('ARAT - Data Entry'!BQ151),"",'ARAT - Data Entry'!BQ151)</f>
        <v/>
      </c>
      <c r="BJ153" s="313" t="str">
        <f>IF(ISBLANK('ARAT - Data Entry'!BR151),"",'ARAT - Data Entry'!BR151)</f>
        <v/>
      </c>
      <c r="BK153" s="313" t="str">
        <f>IF(ISBLANK('ARAT - Data Entry'!BW151),"",'ARAT - Data Entry'!BW151)</f>
        <v/>
      </c>
      <c r="BL153" s="313" t="str">
        <f>IF(ISBLANK('ARAT - Data Entry'!DB151),"",'ARAT - Data Entry'!DB151)</f>
        <v/>
      </c>
      <c r="BM153" s="296"/>
      <c r="BN153" s="290">
        <f>'ARAT - Data Entry'!P151</f>
        <v>0</v>
      </c>
      <c r="BO153" s="290">
        <f>'ARAT - Data Entry'!Q151</f>
        <v>0</v>
      </c>
      <c r="BP153" s="290">
        <f>'ARAT - Data Entry'!S151</f>
        <v>0</v>
      </c>
      <c r="BQ153" s="290">
        <f>'ARAT - Data Entry'!CG151</f>
        <v>0</v>
      </c>
      <c r="BR153" s="290">
        <f>'ARAT - Data Entry'!CU151</f>
        <v>0</v>
      </c>
      <c r="BS153" s="290">
        <f>'ARAT - Data Entry'!CY151</f>
        <v>0</v>
      </c>
      <c r="BT153" s="290">
        <f>'ARAT - Data Entry'!DA151</f>
        <v>0</v>
      </c>
      <c r="BU153" s="290">
        <f t="shared" si="53"/>
        <v>0</v>
      </c>
      <c r="BV153" s="288"/>
      <c r="BW153" s="290" t="str">
        <f>IF(ISBLANK('ARAT - Data Entry'!V151),"",'ARAT - Data Entry'!V151)</f>
        <v/>
      </c>
      <c r="BX153" s="290" t="str">
        <f>IF(ISBLANK('ARAT - Data Entry'!W151),"",'ARAT - Data Entry'!W151)</f>
        <v/>
      </c>
      <c r="BY153" s="290" t="str">
        <f>IF(ISBLANK('ARAT - Data Entry'!Y151),"",'ARAT - Data Entry'!Y151)</f>
        <v/>
      </c>
      <c r="BZ153" s="290" t="str">
        <f>IF(ISBLANK('ARAT - Data Entry'!Z151),"",'ARAT - Data Entry'!Z151)</f>
        <v/>
      </c>
      <c r="CA153" s="290" t="str">
        <f>IF(ISBLANK('ARAT - Data Entry'!AB151),"",'ARAT - Data Entry'!AB151)</f>
        <v/>
      </c>
      <c r="CB153" s="290" t="str">
        <f>IF(ISBLANK('ARAT - Data Entry'!AC151),"",'ARAT - Data Entry'!AC151)</f>
        <v/>
      </c>
      <c r="CC153" s="290" t="str">
        <f>IF(ISBLANK('ARAT - Data Entry'!AE151),"",'ARAT - Data Entry'!AE151)</f>
        <v/>
      </c>
      <c r="CD153" s="290" t="str">
        <f>IF(ISBLANK('ARAT - Data Entry'!AF151),"",'ARAT - Data Entry'!AF151)</f>
        <v/>
      </c>
      <c r="CE153" s="290" t="str">
        <f>IF(ISBLANK('ARAT - Data Entry'!AH151),"",'ARAT - Data Entry'!AH151)</f>
        <v/>
      </c>
      <c r="CF153" s="290" t="str">
        <f>IF(ISBLANK('ARAT - Data Entry'!AI151),"",'ARAT - Data Entry'!AI151)</f>
        <v/>
      </c>
      <c r="CG153" s="290" t="str">
        <f>IF(ISBLANK('ARAT - Data Entry'!AK151),"",'ARAT - Data Entry'!AK151)</f>
        <v/>
      </c>
      <c r="CH153" s="290" t="str">
        <f>IF(ISBLANK('ARAT - Data Entry'!AL151),"",'ARAT - Data Entry'!AL151)</f>
        <v/>
      </c>
      <c r="CI153" s="290" t="str">
        <f>IF(ISBLANK('ARAT - Data Entry'!AN151),"",'ARAT - Data Entry'!AN151)</f>
        <v/>
      </c>
      <c r="CJ153" s="290" t="str">
        <f>IF(ISBLANK('ARAT - Data Entry'!AO151),"",'ARAT - Data Entry'!AO151)</f>
        <v/>
      </c>
      <c r="CK153" s="290" t="str">
        <f>IF(ISBLANK('ARAT - Data Entry'!AQ151),"",'ARAT - Data Entry'!AQ151)</f>
        <v/>
      </c>
      <c r="CL153" s="290" t="str">
        <f>IF(ISBLANK('ARAT - Data Entry'!AR151),"",'ARAT - Data Entry'!AR151)</f>
        <v/>
      </c>
      <c r="CM153" s="290" t="str">
        <f>IF(ISBLANK('ARAT - Data Entry'!AT151),"",'ARAT - Data Entry'!AT151)</f>
        <v/>
      </c>
      <c r="CN153" s="290" t="str">
        <f>IF(ISBLANK('ARAT - Data Entry'!AU151),"",'ARAT - Data Entry'!AU151)</f>
        <v/>
      </c>
      <c r="CO153" s="290" t="str">
        <f>IF(ISBLANK('ARAT - Data Entry'!AW151),"",'ARAT - Data Entry'!AW151)</f>
        <v/>
      </c>
      <c r="CP153" s="290" t="str">
        <f>IF(ISBLANK('ARAT - Data Entry'!AX151),"",'ARAT - Data Entry'!AX151)</f>
        <v/>
      </c>
      <c r="CQ153" s="290" t="str">
        <f>IF(ISBLANK('ARAT - Data Entry'!AZ151),"",'ARAT - Data Entry'!AZ151)</f>
        <v/>
      </c>
      <c r="CR153" s="290" t="str">
        <f>IF(ISBLANK('ARAT - Data Entry'!BA151),"",'ARAT - Data Entry'!BA151)</f>
        <v/>
      </c>
      <c r="CS153" s="290" t="str">
        <f>IF(ISBLANK('ARAT - Data Entry'!BC151),"",'ARAT - Data Entry'!BC151)</f>
        <v/>
      </c>
      <c r="CT153" s="290" t="str">
        <f>IF(ISBLANK('ARAT - Data Entry'!BD151),"",'ARAT - Data Entry'!BD151)</f>
        <v/>
      </c>
      <c r="CU153" s="290" t="str">
        <f>IF(ISBLANK('ARAT - Data Entry'!BF151),"",'ARAT - Data Entry'!BF151)</f>
        <v/>
      </c>
      <c r="CV153" s="290" t="str">
        <f>IF(ISBLANK('ARAT - Data Entry'!BG151),"",'ARAT - Data Entry'!BG151)</f>
        <v/>
      </c>
      <c r="CW153" s="290" t="str">
        <f>IF(ISBLANK('ARAT - Data Entry'!BI151),"",'ARAT - Data Entry'!BI151)</f>
        <v/>
      </c>
      <c r="CX153" s="290" t="str">
        <f>IF(ISBLANK('ARAT - Data Entry'!BJ151),"",'ARAT - Data Entry'!BJ151)</f>
        <v/>
      </c>
      <c r="CY153" s="290" t="str">
        <f>IF(ISBLANK('ARAT - Data Entry'!BL151),"",'ARAT - Data Entry'!BL151)</f>
        <v/>
      </c>
      <c r="CZ153" s="290" t="str">
        <f>IF(ISBLANK('ARAT - Data Entry'!BM151),"",'ARAT - Data Entry'!BM151)</f>
        <v/>
      </c>
      <c r="DA153" s="290" t="str">
        <f>IF(ISBLANK('ARAT - Data Entry'!BO151),"",'ARAT - Data Entry'!BO151)</f>
        <v/>
      </c>
      <c r="DB153" s="290" t="str">
        <f>IF(ISBLANK('ARAT - Data Entry'!BP151),"",'ARAT - Data Entry'!BP151)</f>
        <v/>
      </c>
      <c r="DC153" s="290" t="str">
        <f>IF(ISBLANK('ARAT - Data Entry'!BR151),"",'ARAT - Data Entry'!BR151)</f>
        <v/>
      </c>
      <c r="DD153" s="290" t="str">
        <f>IF(ISBLANK('ARAT - Data Entry'!BS151),"",'ARAT - Data Entry'!BS151)</f>
        <v/>
      </c>
      <c r="DE153" s="290" t="str">
        <f>IF(ISBLANK('ARAT - Data Entry'!BU151),"",'ARAT - Data Entry'!BU151)</f>
        <v/>
      </c>
      <c r="DF153" s="290" t="str">
        <f>IF(ISBLANK('ARAT - Data Entry'!BV151),"",'ARAT - Data Entry'!BV151)</f>
        <v/>
      </c>
      <c r="DG153" s="290" t="str">
        <f>IF(ISBLANK('ARAT - Data Entry'!CZ151),"",'ARAT - Data Entry'!CZ151)</f>
        <v/>
      </c>
    </row>
    <row r="154" spans="1:111" x14ac:dyDescent="0.25">
      <c r="A154" s="312" t="str">
        <f>IF(ISBLANK('ARAT - Data Entry'!A152),"",'ARAT - Data Entry'!A152)</f>
        <v/>
      </c>
      <c r="B154" s="312" t="str">
        <f>IF(ISBLANK('ARAT - Data Entry'!C152),"",'ARAT - Data Entry'!C152)</f>
        <v/>
      </c>
      <c r="C154" s="312" t="str">
        <f>IF(ISBLANK('ARAT - Data Entry'!D152),"",'ARAT - Data Entry'!D152)</f>
        <v/>
      </c>
      <c r="D154" s="312" t="str">
        <f>IF(ISBLANK('ARAT - Data Entry'!E152),"",'ARAT - Data Entry'!E152)</f>
        <v/>
      </c>
      <c r="E154" s="312" t="str">
        <f>IF(ISBLANK('ARAT - Data Entry'!F152),"",'ARAT - Data Entry'!F152)</f>
        <v/>
      </c>
      <c r="F154" s="312" t="str">
        <f>IF(ISBLANK('ARAT - Data Entry'!G152),"",'ARAT - Data Entry'!G152)</f>
        <v/>
      </c>
      <c r="G154" s="312" t="str">
        <f>IF(ISBLANK('ARAT - Data Entry'!H152),"",'ARAT - Data Entry'!H152)</f>
        <v/>
      </c>
      <c r="H154" s="312" t="str">
        <f>IF(ISBLANK('ARAT - Data Entry'!I152),"",'ARAT - Data Entry'!I152)</f>
        <v/>
      </c>
      <c r="I154" s="312" t="str">
        <f>IF(ISBLANK('ARAT - Data Entry'!J152),"",'ARAT - Data Entry'!J152)</f>
        <v/>
      </c>
      <c r="J154" s="357" t="str">
        <f>IF(ISBLANK('ARAT - Data Entry'!K152),"",'ARAT - Data Entry'!K152)</f>
        <v/>
      </c>
      <c r="K154" s="312" t="str">
        <f>IF(ISBLANK('ARAT - Data Entry'!L152),"",'ARAT - Data Entry'!L152)</f>
        <v/>
      </c>
      <c r="L154" s="312" t="str">
        <f>IF(ISBLANK('ARAT - Data Entry'!M152),"",'ARAT - Data Entry'!M152)</f>
        <v/>
      </c>
      <c r="M154" s="312" t="str">
        <f>IF(ISBLANK('ARAT - Data Entry'!N152),"",'ARAT - Data Entry'!N152)</f>
        <v/>
      </c>
      <c r="N154" s="312" t="str">
        <f>IF(ISBLANK('ARAT - Data Entry'!R152),"",'ARAT - Data Entry'!R152)</f>
        <v/>
      </c>
      <c r="O154" s="312" t="str">
        <f>IF(ISBLANK('ARAT - Data Entry'!T152),"",'ARAT - Data Entry'!T152)</f>
        <v/>
      </c>
      <c r="P154" s="298"/>
      <c r="Q154" s="4" t="str">
        <f t="shared" si="46"/>
        <v>No Improved Water Point/System</v>
      </c>
      <c r="R154" s="4" t="str">
        <f t="shared" si="47"/>
        <v>No Improved Water Point/System</v>
      </c>
      <c r="S154" s="5" t="str">
        <f t="shared" si="48"/>
        <v>No Improved Water Point/System</v>
      </c>
      <c r="T154" s="4" t="str">
        <f t="shared" si="49"/>
        <v>New Construction Needed</v>
      </c>
      <c r="U154" s="15">
        <f t="shared" si="50"/>
        <v>0</v>
      </c>
      <c r="V154" s="284"/>
      <c r="W154" s="291" t="str">
        <f t="shared" si="40"/>
        <v>New Construction Needed</v>
      </c>
      <c r="X154" s="292" t="str">
        <f t="shared" si="51"/>
        <v xml:space="preserve"> </v>
      </c>
      <c r="Y154" s="292" t="str">
        <f t="shared" si="52"/>
        <v>Plan For Investment and Construction</v>
      </c>
      <c r="Z154" s="285"/>
      <c r="AA154" s="290" t="str">
        <f t="shared" si="41"/>
        <v xml:space="preserve"> </v>
      </c>
      <c r="AB154" s="290" t="str">
        <f t="shared" si="42"/>
        <v xml:space="preserve"> </v>
      </c>
      <c r="AC154" s="290" t="str">
        <f t="shared" si="43"/>
        <v xml:space="preserve"> </v>
      </c>
      <c r="AD154" s="290" t="str">
        <f t="shared" si="44"/>
        <v xml:space="preserve"> </v>
      </c>
      <c r="AE154" s="290" t="str">
        <f t="shared" si="45"/>
        <v xml:space="preserve"> </v>
      </c>
      <c r="AF154" s="290" t="str">
        <f>IF(CG154=1,'ARAT - Reference Sheet'!C158-(A154-CH154)," ")</f>
        <v xml:space="preserve"> </v>
      </c>
      <c r="AG154" s="290" t="str">
        <f>IF(CI154=1,'ARAT - Reference Sheet'!$C$12-(A154-CJ154)," ")</f>
        <v xml:space="preserve"> </v>
      </c>
      <c r="AH154" s="290" t="str">
        <f>IF(CK154=1,'ARAT - Reference Sheet'!$C$13-(A154-CL154)," ")</f>
        <v xml:space="preserve"> </v>
      </c>
      <c r="AI154" s="290" t="str">
        <f>IF(CM154=1,'ARAT - Reference Sheet'!$C$14-(A154-CN154)," ")</f>
        <v xml:space="preserve"> </v>
      </c>
      <c r="AJ154" s="290" t="str">
        <f>IF(CO154=1,'ARAT - Reference Sheet'!$C$15-(A154-CP154)," ")</f>
        <v xml:space="preserve"> </v>
      </c>
      <c r="AK154" s="290" t="str">
        <f>IF(CQ154=1,'ARAT - Reference Sheet'!$C$16-(A154-CR154)," ")</f>
        <v xml:space="preserve"> </v>
      </c>
      <c r="AL154" s="290" t="str">
        <f>IF(CS154=1,'ARAT - Reference Sheet'!$C$17-(A154-CT154)," ")</f>
        <v xml:space="preserve"> </v>
      </c>
      <c r="AM154" s="290" t="str">
        <f>IF(CU154=1,'ARAT - Reference Sheet'!$C$18-(A154-CV154)," ")</f>
        <v xml:space="preserve"> </v>
      </c>
      <c r="AN154" s="290" t="str">
        <f>IF(CW154=1,'ARAT - Reference Sheet'!$C$19-(A154-CX154)," ")</f>
        <v xml:space="preserve"> </v>
      </c>
      <c r="AO154" s="290" t="str">
        <f>IF(CY154=1,'ARAT - Reference Sheet'!$C$20-(A154-CZ154)," ")</f>
        <v xml:space="preserve"> </v>
      </c>
      <c r="AP154" s="290" t="str">
        <f>IF(DA154=1,'ARAT - Reference Sheet'!$C$21-(A154-DB154)," ")</f>
        <v xml:space="preserve"> </v>
      </c>
      <c r="AQ154" s="290" t="str">
        <f>IF(DC154=1,'ARAT - Reference Sheet'!$C$22-(A154-DD154)," ")</f>
        <v xml:space="preserve"> </v>
      </c>
      <c r="AR154" s="290" t="str">
        <f>IF(DE154=1,'ARAT - Reference Sheet'!$C$23-(A154-DF154)," ")</f>
        <v xml:space="preserve"> </v>
      </c>
      <c r="AS154" s="288"/>
      <c r="AT154" s="313" t="str">
        <f>IF(ISBLANK('ARAT - Data Entry'!X152),"",'ARAT - Data Entry'!X152)</f>
        <v/>
      </c>
      <c r="AU154" s="313" t="str">
        <f>IF(ISBLANK('ARAT - Data Entry'!AA152),"",'ARAT - Data Entry'!AA152)</f>
        <v/>
      </c>
      <c r="AV154" s="313" t="str">
        <f>IF(ISBLANK('ARAT - Data Entry'!AD152),"",'ARAT - Data Entry'!AD152)</f>
        <v/>
      </c>
      <c r="AW154" s="313" t="str">
        <f>IF(ISBLANK('ARAT - Data Entry'!AG152),"",'ARAT - Data Entry'!AG152)</f>
        <v/>
      </c>
      <c r="AX154" s="313" t="str">
        <f>IF(ISBLANK('ARAT - Data Entry'!AJ152),"",'ARAT - Data Entry'!AJ152)</f>
        <v/>
      </c>
      <c r="AY154" s="313" t="str">
        <f>IF(ISBLANK('ARAT - Data Entry'!AM152),"",'ARAT - Data Entry'!AM152)</f>
        <v/>
      </c>
      <c r="AZ154" s="313" t="str">
        <f>IF(ISBLANK('ARAT - Data Entry'!AP152),"",'ARAT - Data Entry'!AP152)</f>
        <v/>
      </c>
      <c r="BA154" s="313" t="str">
        <f>IF(ISBLANK('ARAT - Data Entry'!AS152),"",'ARAT - Data Entry'!AS152)</f>
        <v/>
      </c>
      <c r="BB154" s="313" t="str">
        <f>IF(ISBLANK('ARAT - Data Entry'!AV152),"",'ARAT - Data Entry'!AV152)</f>
        <v/>
      </c>
      <c r="BC154" s="313" t="str">
        <f>IF(ISBLANK('ARAT - Data Entry'!AY152),"",'ARAT - Data Entry'!AY152)</f>
        <v/>
      </c>
      <c r="BD154" s="313" t="str">
        <f>IF(ISBLANK('ARAT - Data Entry'!BB152),"",'ARAT - Data Entry'!BB152)</f>
        <v/>
      </c>
      <c r="BE154" s="313" t="str">
        <f>IF(ISBLANK('ARAT - Data Entry'!BE152),"",'ARAT - Data Entry'!BE152)</f>
        <v/>
      </c>
      <c r="BF154" s="313" t="str">
        <f>IF(ISBLANK('ARAT - Data Entry'!BF152),"",'ARAT - Data Entry'!BF152)</f>
        <v/>
      </c>
      <c r="BG154" s="313" t="str">
        <f>IF(ISBLANK('ARAT - Data Entry'!BK152),"",'ARAT - Data Entry'!BK152)</f>
        <v/>
      </c>
      <c r="BH154" s="313" t="str">
        <f>IF(ISBLANK('ARAT - Data Entry'!BL152),"",'ARAT - Data Entry'!BL152)</f>
        <v/>
      </c>
      <c r="BI154" s="313" t="str">
        <f>IF(ISBLANK('ARAT - Data Entry'!BQ152),"",'ARAT - Data Entry'!BQ152)</f>
        <v/>
      </c>
      <c r="BJ154" s="313" t="str">
        <f>IF(ISBLANK('ARAT - Data Entry'!BR152),"",'ARAT - Data Entry'!BR152)</f>
        <v/>
      </c>
      <c r="BK154" s="313" t="str">
        <f>IF(ISBLANK('ARAT - Data Entry'!BW152),"",'ARAT - Data Entry'!BW152)</f>
        <v/>
      </c>
      <c r="BL154" s="313" t="str">
        <f>IF(ISBLANK('ARAT - Data Entry'!DB152),"",'ARAT - Data Entry'!DB152)</f>
        <v/>
      </c>
      <c r="BM154" s="296"/>
      <c r="BN154" s="290">
        <f>'ARAT - Data Entry'!P152</f>
        <v>0</v>
      </c>
      <c r="BO154" s="290">
        <f>'ARAT - Data Entry'!Q152</f>
        <v>0</v>
      </c>
      <c r="BP154" s="290">
        <f>'ARAT - Data Entry'!S152</f>
        <v>0</v>
      </c>
      <c r="BQ154" s="290">
        <f>'ARAT - Data Entry'!CG152</f>
        <v>0</v>
      </c>
      <c r="BR154" s="290">
        <f>'ARAT - Data Entry'!CU152</f>
        <v>0</v>
      </c>
      <c r="BS154" s="290">
        <f>'ARAT - Data Entry'!CY152</f>
        <v>0</v>
      </c>
      <c r="BT154" s="290">
        <f>'ARAT - Data Entry'!DA152</f>
        <v>0</v>
      </c>
      <c r="BU154" s="290">
        <f t="shared" si="53"/>
        <v>0</v>
      </c>
      <c r="BV154" s="288"/>
      <c r="BW154" s="290" t="str">
        <f>IF(ISBLANK('ARAT - Data Entry'!V152),"",'ARAT - Data Entry'!V152)</f>
        <v/>
      </c>
      <c r="BX154" s="290" t="str">
        <f>IF(ISBLANK('ARAT - Data Entry'!W152),"",'ARAT - Data Entry'!W152)</f>
        <v/>
      </c>
      <c r="BY154" s="290" t="str">
        <f>IF(ISBLANK('ARAT - Data Entry'!Y152),"",'ARAT - Data Entry'!Y152)</f>
        <v/>
      </c>
      <c r="BZ154" s="290" t="str">
        <f>IF(ISBLANK('ARAT - Data Entry'!Z152),"",'ARAT - Data Entry'!Z152)</f>
        <v/>
      </c>
      <c r="CA154" s="290" t="str">
        <f>IF(ISBLANK('ARAT - Data Entry'!AB152),"",'ARAT - Data Entry'!AB152)</f>
        <v/>
      </c>
      <c r="CB154" s="290" t="str">
        <f>IF(ISBLANK('ARAT - Data Entry'!AC152),"",'ARAT - Data Entry'!AC152)</f>
        <v/>
      </c>
      <c r="CC154" s="290" t="str">
        <f>IF(ISBLANK('ARAT - Data Entry'!AE152),"",'ARAT - Data Entry'!AE152)</f>
        <v/>
      </c>
      <c r="CD154" s="290" t="str">
        <f>IF(ISBLANK('ARAT - Data Entry'!AF152),"",'ARAT - Data Entry'!AF152)</f>
        <v/>
      </c>
      <c r="CE154" s="290" t="str">
        <f>IF(ISBLANK('ARAT - Data Entry'!AH152),"",'ARAT - Data Entry'!AH152)</f>
        <v/>
      </c>
      <c r="CF154" s="290" t="str">
        <f>IF(ISBLANK('ARAT - Data Entry'!AI152),"",'ARAT - Data Entry'!AI152)</f>
        <v/>
      </c>
      <c r="CG154" s="290" t="str">
        <f>IF(ISBLANK('ARAT - Data Entry'!AK152),"",'ARAT - Data Entry'!AK152)</f>
        <v/>
      </c>
      <c r="CH154" s="290" t="str">
        <f>IF(ISBLANK('ARAT - Data Entry'!AL152),"",'ARAT - Data Entry'!AL152)</f>
        <v/>
      </c>
      <c r="CI154" s="290" t="str">
        <f>IF(ISBLANK('ARAT - Data Entry'!AN152),"",'ARAT - Data Entry'!AN152)</f>
        <v/>
      </c>
      <c r="CJ154" s="290" t="str">
        <f>IF(ISBLANK('ARAT - Data Entry'!AO152),"",'ARAT - Data Entry'!AO152)</f>
        <v/>
      </c>
      <c r="CK154" s="290" t="str">
        <f>IF(ISBLANK('ARAT - Data Entry'!AQ152),"",'ARAT - Data Entry'!AQ152)</f>
        <v/>
      </c>
      <c r="CL154" s="290" t="str">
        <f>IF(ISBLANK('ARAT - Data Entry'!AR152),"",'ARAT - Data Entry'!AR152)</f>
        <v/>
      </c>
      <c r="CM154" s="290" t="str">
        <f>IF(ISBLANK('ARAT - Data Entry'!AT152),"",'ARAT - Data Entry'!AT152)</f>
        <v/>
      </c>
      <c r="CN154" s="290" t="str">
        <f>IF(ISBLANK('ARAT - Data Entry'!AU152),"",'ARAT - Data Entry'!AU152)</f>
        <v/>
      </c>
      <c r="CO154" s="290" t="str">
        <f>IF(ISBLANK('ARAT - Data Entry'!AW152),"",'ARAT - Data Entry'!AW152)</f>
        <v/>
      </c>
      <c r="CP154" s="290" t="str">
        <f>IF(ISBLANK('ARAT - Data Entry'!AX152),"",'ARAT - Data Entry'!AX152)</f>
        <v/>
      </c>
      <c r="CQ154" s="290" t="str">
        <f>IF(ISBLANK('ARAT - Data Entry'!AZ152),"",'ARAT - Data Entry'!AZ152)</f>
        <v/>
      </c>
      <c r="CR154" s="290" t="str">
        <f>IF(ISBLANK('ARAT - Data Entry'!BA152),"",'ARAT - Data Entry'!BA152)</f>
        <v/>
      </c>
      <c r="CS154" s="290" t="str">
        <f>IF(ISBLANK('ARAT - Data Entry'!BC152),"",'ARAT - Data Entry'!BC152)</f>
        <v/>
      </c>
      <c r="CT154" s="290" t="str">
        <f>IF(ISBLANK('ARAT - Data Entry'!BD152),"",'ARAT - Data Entry'!BD152)</f>
        <v/>
      </c>
      <c r="CU154" s="290" t="str">
        <f>IF(ISBLANK('ARAT - Data Entry'!BF152),"",'ARAT - Data Entry'!BF152)</f>
        <v/>
      </c>
      <c r="CV154" s="290" t="str">
        <f>IF(ISBLANK('ARAT - Data Entry'!BG152),"",'ARAT - Data Entry'!BG152)</f>
        <v/>
      </c>
      <c r="CW154" s="290" t="str">
        <f>IF(ISBLANK('ARAT - Data Entry'!BI152),"",'ARAT - Data Entry'!BI152)</f>
        <v/>
      </c>
      <c r="CX154" s="290" t="str">
        <f>IF(ISBLANK('ARAT - Data Entry'!BJ152),"",'ARAT - Data Entry'!BJ152)</f>
        <v/>
      </c>
      <c r="CY154" s="290" t="str">
        <f>IF(ISBLANK('ARAT - Data Entry'!BL152),"",'ARAT - Data Entry'!BL152)</f>
        <v/>
      </c>
      <c r="CZ154" s="290" t="str">
        <f>IF(ISBLANK('ARAT - Data Entry'!BM152),"",'ARAT - Data Entry'!BM152)</f>
        <v/>
      </c>
      <c r="DA154" s="290" t="str">
        <f>IF(ISBLANK('ARAT - Data Entry'!BO152),"",'ARAT - Data Entry'!BO152)</f>
        <v/>
      </c>
      <c r="DB154" s="290" t="str">
        <f>IF(ISBLANK('ARAT - Data Entry'!BP152),"",'ARAT - Data Entry'!BP152)</f>
        <v/>
      </c>
      <c r="DC154" s="290" t="str">
        <f>IF(ISBLANK('ARAT - Data Entry'!BR152),"",'ARAT - Data Entry'!BR152)</f>
        <v/>
      </c>
      <c r="DD154" s="290" t="str">
        <f>IF(ISBLANK('ARAT - Data Entry'!BS152),"",'ARAT - Data Entry'!BS152)</f>
        <v/>
      </c>
      <c r="DE154" s="290" t="str">
        <f>IF(ISBLANK('ARAT - Data Entry'!BU152),"",'ARAT - Data Entry'!BU152)</f>
        <v/>
      </c>
      <c r="DF154" s="290" t="str">
        <f>IF(ISBLANK('ARAT - Data Entry'!BV152),"",'ARAT - Data Entry'!BV152)</f>
        <v/>
      </c>
      <c r="DG154" s="290" t="str">
        <f>IF(ISBLANK('ARAT - Data Entry'!CZ152),"",'ARAT - Data Entry'!CZ152)</f>
        <v/>
      </c>
    </row>
    <row r="155" spans="1:111" x14ac:dyDescent="0.25">
      <c r="A155" s="312" t="str">
        <f>IF(ISBLANK('ARAT - Data Entry'!A153),"",'ARAT - Data Entry'!A153)</f>
        <v/>
      </c>
      <c r="B155" s="312" t="str">
        <f>IF(ISBLANK('ARAT - Data Entry'!C153),"",'ARAT - Data Entry'!C153)</f>
        <v/>
      </c>
      <c r="C155" s="312" t="str">
        <f>IF(ISBLANK('ARAT - Data Entry'!D153),"",'ARAT - Data Entry'!D153)</f>
        <v/>
      </c>
      <c r="D155" s="312" t="str">
        <f>IF(ISBLANK('ARAT - Data Entry'!E153),"",'ARAT - Data Entry'!E153)</f>
        <v/>
      </c>
      <c r="E155" s="312" t="str">
        <f>IF(ISBLANK('ARAT - Data Entry'!F153),"",'ARAT - Data Entry'!F153)</f>
        <v/>
      </c>
      <c r="F155" s="312" t="str">
        <f>IF(ISBLANK('ARAT - Data Entry'!G153),"",'ARAT - Data Entry'!G153)</f>
        <v/>
      </c>
      <c r="G155" s="312" t="str">
        <f>IF(ISBLANK('ARAT - Data Entry'!H153),"",'ARAT - Data Entry'!H153)</f>
        <v/>
      </c>
      <c r="H155" s="312" t="str">
        <f>IF(ISBLANK('ARAT - Data Entry'!I153),"",'ARAT - Data Entry'!I153)</f>
        <v/>
      </c>
      <c r="I155" s="312" t="str">
        <f>IF(ISBLANK('ARAT - Data Entry'!J153),"",'ARAT - Data Entry'!J153)</f>
        <v/>
      </c>
      <c r="J155" s="357" t="str">
        <f>IF(ISBLANK('ARAT - Data Entry'!K153),"",'ARAT - Data Entry'!K153)</f>
        <v/>
      </c>
      <c r="K155" s="312" t="str">
        <f>IF(ISBLANK('ARAT - Data Entry'!L153),"",'ARAT - Data Entry'!L153)</f>
        <v/>
      </c>
      <c r="L155" s="312" t="str">
        <f>IF(ISBLANK('ARAT - Data Entry'!M153),"",'ARAT - Data Entry'!M153)</f>
        <v/>
      </c>
      <c r="M155" s="312" t="str">
        <f>IF(ISBLANK('ARAT - Data Entry'!N153),"",'ARAT - Data Entry'!N153)</f>
        <v/>
      </c>
      <c r="N155" s="312" t="str">
        <f>IF(ISBLANK('ARAT - Data Entry'!R153),"",'ARAT - Data Entry'!R153)</f>
        <v/>
      </c>
      <c r="O155" s="312" t="str">
        <f>IF(ISBLANK('ARAT - Data Entry'!T153),"",'ARAT - Data Entry'!T153)</f>
        <v/>
      </c>
      <c r="P155" s="298"/>
      <c r="Q155" s="4" t="str">
        <f t="shared" si="46"/>
        <v>No Improved Water Point/System</v>
      </c>
      <c r="R155" s="4" t="str">
        <f t="shared" si="47"/>
        <v>No Improved Water Point/System</v>
      </c>
      <c r="S155" s="5" t="str">
        <f t="shared" si="48"/>
        <v>No Improved Water Point/System</v>
      </c>
      <c r="T155" s="4" t="str">
        <f t="shared" si="49"/>
        <v>New Construction Needed</v>
      </c>
      <c r="U155" s="15">
        <f t="shared" si="50"/>
        <v>0</v>
      </c>
      <c r="V155" s="284"/>
      <c r="W155" s="291" t="str">
        <f t="shared" si="40"/>
        <v>New Construction Needed</v>
      </c>
      <c r="X155" s="292" t="str">
        <f t="shared" si="51"/>
        <v xml:space="preserve"> </v>
      </c>
      <c r="Y155" s="292" t="str">
        <f t="shared" si="52"/>
        <v>Plan For Investment and Construction</v>
      </c>
      <c r="Z155" s="285"/>
      <c r="AA155" s="290" t="str">
        <f t="shared" si="41"/>
        <v xml:space="preserve"> </v>
      </c>
      <c r="AB155" s="290" t="str">
        <f t="shared" si="42"/>
        <v xml:space="preserve"> </v>
      </c>
      <c r="AC155" s="290" t="str">
        <f t="shared" si="43"/>
        <v xml:space="preserve"> </v>
      </c>
      <c r="AD155" s="290" t="str">
        <f t="shared" si="44"/>
        <v xml:space="preserve"> </v>
      </c>
      <c r="AE155" s="290" t="str">
        <f t="shared" si="45"/>
        <v xml:space="preserve"> </v>
      </c>
      <c r="AF155" s="290" t="str">
        <f>IF(CG155=1,'ARAT - Reference Sheet'!C159-(A155-CH155)," ")</f>
        <v xml:space="preserve"> </v>
      </c>
      <c r="AG155" s="290" t="str">
        <f>IF(CI155=1,'ARAT - Reference Sheet'!$C$12-(A155-CJ155)," ")</f>
        <v xml:space="preserve"> </v>
      </c>
      <c r="AH155" s="290" t="str">
        <f>IF(CK155=1,'ARAT - Reference Sheet'!$C$13-(A155-CL155)," ")</f>
        <v xml:space="preserve"> </v>
      </c>
      <c r="AI155" s="290" t="str">
        <f>IF(CM155=1,'ARAT - Reference Sheet'!$C$14-(A155-CN155)," ")</f>
        <v xml:space="preserve"> </v>
      </c>
      <c r="AJ155" s="290" t="str">
        <f>IF(CO155=1,'ARAT - Reference Sheet'!$C$15-(A155-CP155)," ")</f>
        <v xml:space="preserve"> </v>
      </c>
      <c r="AK155" s="290" t="str">
        <f>IF(CQ155=1,'ARAT - Reference Sheet'!$C$16-(A155-CR155)," ")</f>
        <v xml:space="preserve"> </v>
      </c>
      <c r="AL155" s="290" t="str">
        <f>IF(CS155=1,'ARAT - Reference Sheet'!$C$17-(A155-CT155)," ")</f>
        <v xml:space="preserve"> </v>
      </c>
      <c r="AM155" s="290" t="str">
        <f>IF(CU155=1,'ARAT - Reference Sheet'!$C$18-(A155-CV155)," ")</f>
        <v xml:space="preserve"> </v>
      </c>
      <c r="AN155" s="290" t="str">
        <f>IF(CW155=1,'ARAT - Reference Sheet'!$C$19-(A155-CX155)," ")</f>
        <v xml:space="preserve"> </v>
      </c>
      <c r="AO155" s="290" t="str">
        <f>IF(CY155=1,'ARAT - Reference Sheet'!$C$20-(A155-CZ155)," ")</f>
        <v xml:space="preserve"> </v>
      </c>
      <c r="AP155" s="290" t="str">
        <f>IF(DA155=1,'ARAT - Reference Sheet'!$C$21-(A155-DB155)," ")</f>
        <v xml:space="preserve"> </v>
      </c>
      <c r="AQ155" s="290" t="str">
        <f>IF(DC155=1,'ARAT - Reference Sheet'!$C$22-(A155-DD155)," ")</f>
        <v xml:space="preserve"> </v>
      </c>
      <c r="AR155" s="290" t="str">
        <f>IF(DE155=1,'ARAT - Reference Sheet'!$C$23-(A155-DF155)," ")</f>
        <v xml:space="preserve"> </v>
      </c>
      <c r="AS155" s="288"/>
      <c r="AT155" s="313" t="str">
        <f>IF(ISBLANK('ARAT - Data Entry'!X153),"",'ARAT - Data Entry'!X153)</f>
        <v/>
      </c>
      <c r="AU155" s="313" t="str">
        <f>IF(ISBLANK('ARAT - Data Entry'!AA153),"",'ARAT - Data Entry'!AA153)</f>
        <v/>
      </c>
      <c r="AV155" s="313" t="str">
        <f>IF(ISBLANK('ARAT - Data Entry'!AD153),"",'ARAT - Data Entry'!AD153)</f>
        <v/>
      </c>
      <c r="AW155" s="313" t="str">
        <f>IF(ISBLANK('ARAT - Data Entry'!AG153),"",'ARAT - Data Entry'!AG153)</f>
        <v/>
      </c>
      <c r="AX155" s="313" t="str">
        <f>IF(ISBLANK('ARAT - Data Entry'!AJ153),"",'ARAT - Data Entry'!AJ153)</f>
        <v/>
      </c>
      <c r="AY155" s="313" t="str">
        <f>IF(ISBLANK('ARAT - Data Entry'!AM153),"",'ARAT - Data Entry'!AM153)</f>
        <v/>
      </c>
      <c r="AZ155" s="313" t="str">
        <f>IF(ISBLANK('ARAT - Data Entry'!AP153),"",'ARAT - Data Entry'!AP153)</f>
        <v/>
      </c>
      <c r="BA155" s="313" t="str">
        <f>IF(ISBLANK('ARAT - Data Entry'!AS153),"",'ARAT - Data Entry'!AS153)</f>
        <v/>
      </c>
      <c r="BB155" s="313" t="str">
        <f>IF(ISBLANK('ARAT - Data Entry'!AV153),"",'ARAT - Data Entry'!AV153)</f>
        <v/>
      </c>
      <c r="BC155" s="313" t="str">
        <f>IF(ISBLANK('ARAT - Data Entry'!AY153),"",'ARAT - Data Entry'!AY153)</f>
        <v/>
      </c>
      <c r="BD155" s="313" t="str">
        <f>IF(ISBLANK('ARAT - Data Entry'!BB153),"",'ARAT - Data Entry'!BB153)</f>
        <v/>
      </c>
      <c r="BE155" s="313" t="str">
        <f>IF(ISBLANK('ARAT - Data Entry'!BE153),"",'ARAT - Data Entry'!BE153)</f>
        <v/>
      </c>
      <c r="BF155" s="313" t="str">
        <f>IF(ISBLANK('ARAT - Data Entry'!BF153),"",'ARAT - Data Entry'!BF153)</f>
        <v/>
      </c>
      <c r="BG155" s="313" t="str">
        <f>IF(ISBLANK('ARAT - Data Entry'!BK153),"",'ARAT - Data Entry'!BK153)</f>
        <v/>
      </c>
      <c r="BH155" s="313" t="str">
        <f>IF(ISBLANK('ARAT - Data Entry'!BL153),"",'ARAT - Data Entry'!BL153)</f>
        <v/>
      </c>
      <c r="BI155" s="313" t="str">
        <f>IF(ISBLANK('ARAT - Data Entry'!BQ153),"",'ARAT - Data Entry'!BQ153)</f>
        <v/>
      </c>
      <c r="BJ155" s="313" t="str">
        <f>IF(ISBLANK('ARAT - Data Entry'!BR153),"",'ARAT - Data Entry'!BR153)</f>
        <v/>
      </c>
      <c r="BK155" s="313" t="str">
        <f>IF(ISBLANK('ARAT - Data Entry'!BW153),"",'ARAT - Data Entry'!BW153)</f>
        <v/>
      </c>
      <c r="BL155" s="313" t="str">
        <f>IF(ISBLANK('ARAT - Data Entry'!DB153),"",'ARAT - Data Entry'!DB153)</f>
        <v/>
      </c>
      <c r="BM155" s="296"/>
      <c r="BN155" s="290">
        <f>'ARAT - Data Entry'!P153</f>
        <v>0</v>
      </c>
      <c r="BO155" s="290">
        <f>'ARAT - Data Entry'!Q153</f>
        <v>0</v>
      </c>
      <c r="BP155" s="290">
        <f>'ARAT - Data Entry'!S153</f>
        <v>0</v>
      </c>
      <c r="BQ155" s="290">
        <f>'ARAT - Data Entry'!CG153</f>
        <v>0</v>
      </c>
      <c r="BR155" s="290">
        <f>'ARAT - Data Entry'!CU153</f>
        <v>0</v>
      </c>
      <c r="BS155" s="290">
        <f>'ARAT - Data Entry'!CY153</f>
        <v>0</v>
      </c>
      <c r="BT155" s="290">
        <f>'ARAT - Data Entry'!DA153</f>
        <v>0</v>
      </c>
      <c r="BU155" s="290">
        <f t="shared" si="53"/>
        <v>0</v>
      </c>
      <c r="BV155" s="288"/>
      <c r="BW155" s="290" t="str">
        <f>IF(ISBLANK('ARAT - Data Entry'!V153),"",'ARAT - Data Entry'!V153)</f>
        <v/>
      </c>
      <c r="BX155" s="290" t="str">
        <f>IF(ISBLANK('ARAT - Data Entry'!W153),"",'ARAT - Data Entry'!W153)</f>
        <v/>
      </c>
      <c r="BY155" s="290" t="str">
        <f>IF(ISBLANK('ARAT - Data Entry'!Y153),"",'ARAT - Data Entry'!Y153)</f>
        <v/>
      </c>
      <c r="BZ155" s="290" t="str">
        <f>IF(ISBLANK('ARAT - Data Entry'!Z153),"",'ARAT - Data Entry'!Z153)</f>
        <v/>
      </c>
      <c r="CA155" s="290" t="str">
        <f>IF(ISBLANK('ARAT - Data Entry'!AB153),"",'ARAT - Data Entry'!AB153)</f>
        <v/>
      </c>
      <c r="CB155" s="290" t="str">
        <f>IF(ISBLANK('ARAT - Data Entry'!AC153),"",'ARAT - Data Entry'!AC153)</f>
        <v/>
      </c>
      <c r="CC155" s="290" t="str">
        <f>IF(ISBLANK('ARAT - Data Entry'!AE153),"",'ARAT - Data Entry'!AE153)</f>
        <v/>
      </c>
      <c r="CD155" s="290" t="str">
        <f>IF(ISBLANK('ARAT - Data Entry'!AF153),"",'ARAT - Data Entry'!AF153)</f>
        <v/>
      </c>
      <c r="CE155" s="290" t="str">
        <f>IF(ISBLANK('ARAT - Data Entry'!AH153),"",'ARAT - Data Entry'!AH153)</f>
        <v/>
      </c>
      <c r="CF155" s="290" t="str">
        <f>IF(ISBLANK('ARAT - Data Entry'!AI153),"",'ARAT - Data Entry'!AI153)</f>
        <v/>
      </c>
      <c r="CG155" s="290" t="str">
        <f>IF(ISBLANK('ARAT - Data Entry'!AK153),"",'ARAT - Data Entry'!AK153)</f>
        <v/>
      </c>
      <c r="CH155" s="290" t="str">
        <f>IF(ISBLANK('ARAT - Data Entry'!AL153),"",'ARAT - Data Entry'!AL153)</f>
        <v/>
      </c>
      <c r="CI155" s="290" t="str">
        <f>IF(ISBLANK('ARAT - Data Entry'!AN153),"",'ARAT - Data Entry'!AN153)</f>
        <v/>
      </c>
      <c r="CJ155" s="290" t="str">
        <f>IF(ISBLANK('ARAT - Data Entry'!AO153),"",'ARAT - Data Entry'!AO153)</f>
        <v/>
      </c>
      <c r="CK155" s="290" t="str">
        <f>IF(ISBLANK('ARAT - Data Entry'!AQ153),"",'ARAT - Data Entry'!AQ153)</f>
        <v/>
      </c>
      <c r="CL155" s="290" t="str">
        <f>IF(ISBLANK('ARAT - Data Entry'!AR153),"",'ARAT - Data Entry'!AR153)</f>
        <v/>
      </c>
      <c r="CM155" s="290" t="str">
        <f>IF(ISBLANK('ARAT - Data Entry'!AT153),"",'ARAT - Data Entry'!AT153)</f>
        <v/>
      </c>
      <c r="CN155" s="290" t="str">
        <f>IF(ISBLANK('ARAT - Data Entry'!AU153),"",'ARAT - Data Entry'!AU153)</f>
        <v/>
      </c>
      <c r="CO155" s="290" t="str">
        <f>IF(ISBLANK('ARAT - Data Entry'!AW153),"",'ARAT - Data Entry'!AW153)</f>
        <v/>
      </c>
      <c r="CP155" s="290" t="str">
        <f>IF(ISBLANK('ARAT - Data Entry'!AX153),"",'ARAT - Data Entry'!AX153)</f>
        <v/>
      </c>
      <c r="CQ155" s="290" t="str">
        <f>IF(ISBLANK('ARAT - Data Entry'!AZ153),"",'ARAT - Data Entry'!AZ153)</f>
        <v/>
      </c>
      <c r="CR155" s="290" t="str">
        <f>IF(ISBLANK('ARAT - Data Entry'!BA153),"",'ARAT - Data Entry'!BA153)</f>
        <v/>
      </c>
      <c r="CS155" s="290" t="str">
        <f>IF(ISBLANK('ARAT - Data Entry'!BC153),"",'ARAT - Data Entry'!BC153)</f>
        <v/>
      </c>
      <c r="CT155" s="290" t="str">
        <f>IF(ISBLANK('ARAT - Data Entry'!BD153),"",'ARAT - Data Entry'!BD153)</f>
        <v/>
      </c>
      <c r="CU155" s="290" t="str">
        <f>IF(ISBLANK('ARAT - Data Entry'!BF153),"",'ARAT - Data Entry'!BF153)</f>
        <v/>
      </c>
      <c r="CV155" s="290" t="str">
        <f>IF(ISBLANK('ARAT - Data Entry'!BG153),"",'ARAT - Data Entry'!BG153)</f>
        <v/>
      </c>
      <c r="CW155" s="290" t="str">
        <f>IF(ISBLANK('ARAT - Data Entry'!BI153),"",'ARAT - Data Entry'!BI153)</f>
        <v/>
      </c>
      <c r="CX155" s="290" t="str">
        <f>IF(ISBLANK('ARAT - Data Entry'!BJ153),"",'ARAT - Data Entry'!BJ153)</f>
        <v/>
      </c>
      <c r="CY155" s="290" t="str">
        <f>IF(ISBLANK('ARAT - Data Entry'!BL153),"",'ARAT - Data Entry'!BL153)</f>
        <v/>
      </c>
      <c r="CZ155" s="290" t="str">
        <f>IF(ISBLANK('ARAT - Data Entry'!BM153),"",'ARAT - Data Entry'!BM153)</f>
        <v/>
      </c>
      <c r="DA155" s="290" t="str">
        <f>IF(ISBLANK('ARAT - Data Entry'!BO153),"",'ARAT - Data Entry'!BO153)</f>
        <v/>
      </c>
      <c r="DB155" s="290" t="str">
        <f>IF(ISBLANK('ARAT - Data Entry'!BP153),"",'ARAT - Data Entry'!BP153)</f>
        <v/>
      </c>
      <c r="DC155" s="290" t="str">
        <f>IF(ISBLANK('ARAT - Data Entry'!BR153),"",'ARAT - Data Entry'!BR153)</f>
        <v/>
      </c>
      <c r="DD155" s="290" t="str">
        <f>IF(ISBLANK('ARAT - Data Entry'!BS153),"",'ARAT - Data Entry'!BS153)</f>
        <v/>
      </c>
      <c r="DE155" s="290" t="str">
        <f>IF(ISBLANK('ARAT - Data Entry'!BU153),"",'ARAT - Data Entry'!BU153)</f>
        <v/>
      </c>
      <c r="DF155" s="290" t="str">
        <f>IF(ISBLANK('ARAT - Data Entry'!BV153),"",'ARAT - Data Entry'!BV153)</f>
        <v/>
      </c>
      <c r="DG155" s="290" t="str">
        <f>IF(ISBLANK('ARAT - Data Entry'!CZ153),"",'ARAT - Data Entry'!CZ153)</f>
        <v/>
      </c>
    </row>
    <row r="156" spans="1:111" x14ac:dyDescent="0.25">
      <c r="A156" s="312" t="str">
        <f>IF(ISBLANK('ARAT - Data Entry'!A154),"",'ARAT - Data Entry'!A154)</f>
        <v/>
      </c>
      <c r="B156" s="312" t="str">
        <f>IF(ISBLANK('ARAT - Data Entry'!C154),"",'ARAT - Data Entry'!C154)</f>
        <v/>
      </c>
      <c r="C156" s="312" t="str">
        <f>IF(ISBLANK('ARAT - Data Entry'!D154),"",'ARAT - Data Entry'!D154)</f>
        <v/>
      </c>
      <c r="D156" s="312" t="str">
        <f>IF(ISBLANK('ARAT - Data Entry'!E154),"",'ARAT - Data Entry'!E154)</f>
        <v/>
      </c>
      <c r="E156" s="312" t="str">
        <f>IF(ISBLANK('ARAT - Data Entry'!F154),"",'ARAT - Data Entry'!F154)</f>
        <v/>
      </c>
      <c r="F156" s="312" t="str">
        <f>IF(ISBLANK('ARAT - Data Entry'!G154),"",'ARAT - Data Entry'!G154)</f>
        <v/>
      </c>
      <c r="G156" s="312" t="str">
        <f>IF(ISBLANK('ARAT - Data Entry'!H154),"",'ARAT - Data Entry'!H154)</f>
        <v/>
      </c>
      <c r="H156" s="312" t="str">
        <f>IF(ISBLANK('ARAT - Data Entry'!I154),"",'ARAT - Data Entry'!I154)</f>
        <v/>
      </c>
      <c r="I156" s="312" t="str">
        <f>IF(ISBLANK('ARAT - Data Entry'!J154),"",'ARAT - Data Entry'!J154)</f>
        <v/>
      </c>
      <c r="J156" s="357" t="str">
        <f>IF(ISBLANK('ARAT - Data Entry'!K154),"",'ARAT - Data Entry'!K154)</f>
        <v/>
      </c>
      <c r="K156" s="312" t="str">
        <f>IF(ISBLANK('ARAT - Data Entry'!L154),"",'ARAT - Data Entry'!L154)</f>
        <v/>
      </c>
      <c r="L156" s="312" t="str">
        <f>IF(ISBLANK('ARAT - Data Entry'!M154),"",'ARAT - Data Entry'!M154)</f>
        <v/>
      </c>
      <c r="M156" s="312" t="str">
        <f>IF(ISBLANK('ARAT - Data Entry'!N154),"",'ARAT - Data Entry'!N154)</f>
        <v/>
      </c>
      <c r="N156" s="312" t="str">
        <f>IF(ISBLANK('ARAT - Data Entry'!R154),"",'ARAT - Data Entry'!R154)</f>
        <v/>
      </c>
      <c r="O156" s="312" t="str">
        <f>IF(ISBLANK('ARAT - Data Entry'!T154),"",'ARAT - Data Entry'!T154)</f>
        <v/>
      </c>
      <c r="P156" s="298"/>
      <c r="Q156" s="4" t="str">
        <f t="shared" si="46"/>
        <v>No Improved Water Point/System</v>
      </c>
      <c r="R156" s="4" t="str">
        <f t="shared" si="47"/>
        <v>No Improved Water Point/System</v>
      </c>
      <c r="S156" s="5" t="str">
        <f t="shared" si="48"/>
        <v>No Improved Water Point/System</v>
      </c>
      <c r="T156" s="4" t="str">
        <f t="shared" si="49"/>
        <v>New Construction Needed</v>
      </c>
      <c r="U156" s="15">
        <f t="shared" si="50"/>
        <v>0</v>
      </c>
      <c r="V156" s="284"/>
      <c r="W156" s="291" t="str">
        <f t="shared" si="40"/>
        <v>New Construction Needed</v>
      </c>
      <c r="X156" s="292" t="str">
        <f t="shared" si="51"/>
        <v xml:space="preserve"> </v>
      </c>
      <c r="Y156" s="292" t="str">
        <f t="shared" si="52"/>
        <v>Plan For Investment and Construction</v>
      </c>
      <c r="Z156" s="285"/>
      <c r="AA156" s="290" t="str">
        <f t="shared" si="41"/>
        <v xml:space="preserve"> </v>
      </c>
      <c r="AB156" s="290" t="str">
        <f t="shared" si="42"/>
        <v xml:space="preserve"> </v>
      </c>
      <c r="AC156" s="290" t="str">
        <f t="shared" si="43"/>
        <v xml:space="preserve"> </v>
      </c>
      <c r="AD156" s="290" t="str">
        <f t="shared" si="44"/>
        <v xml:space="preserve"> </v>
      </c>
      <c r="AE156" s="290" t="str">
        <f t="shared" si="45"/>
        <v xml:space="preserve"> </v>
      </c>
      <c r="AF156" s="290" t="str">
        <f>IF(CG156=1,'ARAT - Reference Sheet'!C160-(A156-CH156)," ")</f>
        <v xml:space="preserve"> </v>
      </c>
      <c r="AG156" s="290" t="str">
        <f>IF(CI156=1,'ARAT - Reference Sheet'!$C$12-(A156-CJ156)," ")</f>
        <v xml:space="preserve"> </v>
      </c>
      <c r="AH156" s="290" t="str">
        <f>IF(CK156=1,'ARAT - Reference Sheet'!$C$13-(A156-CL156)," ")</f>
        <v xml:space="preserve"> </v>
      </c>
      <c r="AI156" s="290" t="str">
        <f>IF(CM156=1,'ARAT - Reference Sheet'!$C$14-(A156-CN156)," ")</f>
        <v xml:space="preserve"> </v>
      </c>
      <c r="AJ156" s="290" t="str">
        <f>IF(CO156=1,'ARAT - Reference Sheet'!$C$15-(A156-CP156)," ")</f>
        <v xml:space="preserve"> </v>
      </c>
      <c r="AK156" s="290" t="str">
        <f>IF(CQ156=1,'ARAT - Reference Sheet'!$C$16-(A156-CR156)," ")</f>
        <v xml:space="preserve"> </v>
      </c>
      <c r="AL156" s="290" t="str">
        <f>IF(CS156=1,'ARAT - Reference Sheet'!$C$17-(A156-CT156)," ")</f>
        <v xml:space="preserve"> </v>
      </c>
      <c r="AM156" s="290" t="str">
        <f>IF(CU156=1,'ARAT - Reference Sheet'!$C$18-(A156-CV156)," ")</f>
        <v xml:space="preserve"> </v>
      </c>
      <c r="AN156" s="290" t="str">
        <f>IF(CW156=1,'ARAT - Reference Sheet'!$C$19-(A156-CX156)," ")</f>
        <v xml:space="preserve"> </v>
      </c>
      <c r="AO156" s="290" t="str">
        <f>IF(CY156=1,'ARAT - Reference Sheet'!$C$20-(A156-CZ156)," ")</f>
        <v xml:space="preserve"> </v>
      </c>
      <c r="AP156" s="290" t="str">
        <f>IF(DA156=1,'ARAT - Reference Sheet'!$C$21-(A156-DB156)," ")</f>
        <v xml:space="preserve"> </v>
      </c>
      <c r="AQ156" s="290" t="str">
        <f>IF(DC156=1,'ARAT - Reference Sheet'!$C$22-(A156-DD156)," ")</f>
        <v xml:space="preserve"> </v>
      </c>
      <c r="AR156" s="290" t="str">
        <f>IF(DE156=1,'ARAT - Reference Sheet'!$C$23-(A156-DF156)," ")</f>
        <v xml:space="preserve"> </v>
      </c>
      <c r="AS156" s="288"/>
      <c r="AT156" s="313" t="str">
        <f>IF(ISBLANK('ARAT - Data Entry'!X154),"",'ARAT - Data Entry'!X154)</f>
        <v/>
      </c>
      <c r="AU156" s="313" t="str">
        <f>IF(ISBLANK('ARAT - Data Entry'!AA154),"",'ARAT - Data Entry'!AA154)</f>
        <v/>
      </c>
      <c r="AV156" s="313" t="str">
        <f>IF(ISBLANK('ARAT - Data Entry'!AD154),"",'ARAT - Data Entry'!AD154)</f>
        <v/>
      </c>
      <c r="AW156" s="313" t="str">
        <f>IF(ISBLANK('ARAT - Data Entry'!AG154),"",'ARAT - Data Entry'!AG154)</f>
        <v/>
      </c>
      <c r="AX156" s="313" t="str">
        <f>IF(ISBLANK('ARAT - Data Entry'!AJ154),"",'ARAT - Data Entry'!AJ154)</f>
        <v/>
      </c>
      <c r="AY156" s="313" t="str">
        <f>IF(ISBLANK('ARAT - Data Entry'!AM154),"",'ARAT - Data Entry'!AM154)</f>
        <v/>
      </c>
      <c r="AZ156" s="313" t="str">
        <f>IF(ISBLANK('ARAT - Data Entry'!AP154),"",'ARAT - Data Entry'!AP154)</f>
        <v/>
      </c>
      <c r="BA156" s="313" t="str">
        <f>IF(ISBLANK('ARAT - Data Entry'!AS154),"",'ARAT - Data Entry'!AS154)</f>
        <v/>
      </c>
      <c r="BB156" s="313" t="str">
        <f>IF(ISBLANK('ARAT - Data Entry'!AV154),"",'ARAT - Data Entry'!AV154)</f>
        <v/>
      </c>
      <c r="BC156" s="313" t="str">
        <f>IF(ISBLANK('ARAT - Data Entry'!AY154),"",'ARAT - Data Entry'!AY154)</f>
        <v/>
      </c>
      <c r="BD156" s="313" t="str">
        <f>IF(ISBLANK('ARAT - Data Entry'!BB154),"",'ARAT - Data Entry'!BB154)</f>
        <v/>
      </c>
      <c r="BE156" s="313" t="str">
        <f>IF(ISBLANK('ARAT - Data Entry'!BE154),"",'ARAT - Data Entry'!BE154)</f>
        <v/>
      </c>
      <c r="BF156" s="313" t="str">
        <f>IF(ISBLANK('ARAT - Data Entry'!BF154),"",'ARAT - Data Entry'!BF154)</f>
        <v/>
      </c>
      <c r="BG156" s="313" t="str">
        <f>IF(ISBLANK('ARAT - Data Entry'!BK154),"",'ARAT - Data Entry'!BK154)</f>
        <v/>
      </c>
      <c r="BH156" s="313" t="str">
        <f>IF(ISBLANK('ARAT - Data Entry'!BL154),"",'ARAT - Data Entry'!BL154)</f>
        <v/>
      </c>
      <c r="BI156" s="313" t="str">
        <f>IF(ISBLANK('ARAT - Data Entry'!BQ154),"",'ARAT - Data Entry'!BQ154)</f>
        <v/>
      </c>
      <c r="BJ156" s="313" t="str">
        <f>IF(ISBLANK('ARAT - Data Entry'!BR154),"",'ARAT - Data Entry'!BR154)</f>
        <v/>
      </c>
      <c r="BK156" s="313" t="str">
        <f>IF(ISBLANK('ARAT - Data Entry'!BW154),"",'ARAT - Data Entry'!BW154)</f>
        <v/>
      </c>
      <c r="BL156" s="313" t="str">
        <f>IF(ISBLANK('ARAT - Data Entry'!DB154),"",'ARAT - Data Entry'!DB154)</f>
        <v/>
      </c>
      <c r="BM156" s="296"/>
      <c r="BN156" s="290">
        <f>'ARAT - Data Entry'!P154</f>
        <v>0</v>
      </c>
      <c r="BO156" s="290">
        <f>'ARAT - Data Entry'!Q154</f>
        <v>0</v>
      </c>
      <c r="BP156" s="290">
        <f>'ARAT - Data Entry'!S154</f>
        <v>0</v>
      </c>
      <c r="BQ156" s="290">
        <f>'ARAT - Data Entry'!CG154</f>
        <v>0</v>
      </c>
      <c r="BR156" s="290">
        <f>'ARAT - Data Entry'!CU154</f>
        <v>0</v>
      </c>
      <c r="BS156" s="290">
        <f>'ARAT - Data Entry'!CY154</f>
        <v>0</v>
      </c>
      <c r="BT156" s="290">
        <f>'ARAT - Data Entry'!DA154</f>
        <v>0</v>
      </c>
      <c r="BU156" s="290">
        <f t="shared" si="53"/>
        <v>0</v>
      </c>
      <c r="BV156" s="288"/>
      <c r="BW156" s="290" t="str">
        <f>IF(ISBLANK('ARAT - Data Entry'!V154),"",'ARAT - Data Entry'!V154)</f>
        <v/>
      </c>
      <c r="BX156" s="290" t="str">
        <f>IF(ISBLANK('ARAT - Data Entry'!W154),"",'ARAT - Data Entry'!W154)</f>
        <v/>
      </c>
      <c r="BY156" s="290" t="str">
        <f>IF(ISBLANK('ARAT - Data Entry'!Y154),"",'ARAT - Data Entry'!Y154)</f>
        <v/>
      </c>
      <c r="BZ156" s="290" t="str">
        <f>IF(ISBLANK('ARAT - Data Entry'!Z154),"",'ARAT - Data Entry'!Z154)</f>
        <v/>
      </c>
      <c r="CA156" s="290" t="str">
        <f>IF(ISBLANK('ARAT - Data Entry'!AB154),"",'ARAT - Data Entry'!AB154)</f>
        <v/>
      </c>
      <c r="CB156" s="290" t="str">
        <f>IF(ISBLANK('ARAT - Data Entry'!AC154),"",'ARAT - Data Entry'!AC154)</f>
        <v/>
      </c>
      <c r="CC156" s="290" t="str">
        <f>IF(ISBLANK('ARAT - Data Entry'!AE154),"",'ARAT - Data Entry'!AE154)</f>
        <v/>
      </c>
      <c r="CD156" s="290" t="str">
        <f>IF(ISBLANK('ARAT - Data Entry'!AF154),"",'ARAT - Data Entry'!AF154)</f>
        <v/>
      </c>
      <c r="CE156" s="290" t="str">
        <f>IF(ISBLANK('ARAT - Data Entry'!AH154),"",'ARAT - Data Entry'!AH154)</f>
        <v/>
      </c>
      <c r="CF156" s="290" t="str">
        <f>IF(ISBLANK('ARAT - Data Entry'!AI154),"",'ARAT - Data Entry'!AI154)</f>
        <v/>
      </c>
      <c r="CG156" s="290" t="str">
        <f>IF(ISBLANK('ARAT - Data Entry'!AK154),"",'ARAT - Data Entry'!AK154)</f>
        <v/>
      </c>
      <c r="CH156" s="290" t="str">
        <f>IF(ISBLANK('ARAT - Data Entry'!AL154),"",'ARAT - Data Entry'!AL154)</f>
        <v/>
      </c>
      <c r="CI156" s="290" t="str">
        <f>IF(ISBLANK('ARAT - Data Entry'!AN154),"",'ARAT - Data Entry'!AN154)</f>
        <v/>
      </c>
      <c r="CJ156" s="290" t="str">
        <f>IF(ISBLANK('ARAT - Data Entry'!AO154),"",'ARAT - Data Entry'!AO154)</f>
        <v/>
      </c>
      <c r="CK156" s="290" t="str">
        <f>IF(ISBLANK('ARAT - Data Entry'!AQ154),"",'ARAT - Data Entry'!AQ154)</f>
        <v/>
      </c>
      <c r="CL156" s="290" t="str">
        <f>IF(ISBLANK('ARAT - Data Entry'!AR154),"",'ARAT - Data Entry'!AR154)</f>
        <v/>
      </c>
      <c r="CM156" s="290" t="str">
        <f>IF(ISBLANK('ARAT - Data Entry'!AT154),"",'ARAT - Data Entry'!AT154)</f>
        <v/>
      </c>
      <c r="CN156" s="290" t="str">
        <f>IF(ISBLANK('ARAT - Data Entry'!AU154),"",'ARAT - Data Entry'!AU154)</f>
        <v/>
      </c>
      <c r="CO156" s="290" t="str">
        <f>IF(ISBLANK('ARAT - Data Entry'!AW154),"",'ARAT - Data Entry'!AW154)</f>
        <v/>
      </c>
      <c r="CP156" s="290" t="str">
        <f>IF(ISBLANK('ARAT - Data Entry'!AX154),"",'ARAT - Data Entry'!AX154)</f>
        <v/>
      </c>
      <c r="CQ156" s="290" t="str">
        <f>IF(ISBLANK('ARAT - Data Entry'!AZ154),"",'ARAT - Data Entry'!AZ154)</f>
        <v/>
      </c>
      <c r="CR156" s="290" t="str">
        <f>IF(ISBLANK('ARAT - Data Entry'!BA154),"",'ARAT - Data Entry'!BA154)</f>
        <v/>
      </c>
      <c r="CS156" s="290" t="str">
        <f>IF(ISBLANK('ARAT - Data Entry'!BC154),"",'ARAT - Data Entry'!BC154)</f>
        <v/>
      </c>
      <c r="CT156" s="290" t="str">
        <f>IF(ISBLANK('ARAT - Data Entry'!BD154),"",'ARAT - Data Entry'!BD154)</f>
        <v/>
      </c>
      <c r="CU156" s="290" t="str">
        <f>IF(ISBLANK('ARAT - Data Entry'!BF154),"",'ARAT - Data Entry'!BF154)</f>
        <v/>
      </c>
      <c r="CV156" s="290" t="str">
        <f>IF(ISBLANK('ARAT - Data Entry'!BG154),"",'ARAT - Data Entry'!BG154)</f>
        <v/>
      </c>
      <c r="CW156" s="290" t="str">
        <f>IF(ISBLANK('ARAT - Data Entry'!BI154),"",'ARAT - Data Entry'!BI154)</f>
        <v/>
      </c>
      <c r="CX156" s="290" t="str">
        <f>IF(ISBLANK('ARAT - Data Entry'!BJ154),"",'ARAT - Data Entry'!BJ154)</f>
        <v/>
      </c>
      <c r="CY156" s="290" t="str">
        <f>IF(ISBLANK('ARAT - Data Entry'!BL154),"",'ARAT - Data Entry'!BL154)</f>
        <v/>
      </c>
      <c r="CZ156" s="290" t="str">
        <f>IF(ISBLANK('ARAT - Data Entry'!BM154),"",'ARAT - Data Entry'!BM154)</f>
        <v/>
      </c>
      <c r="DA156" s="290" t="str">
        <f>IF(ISBLANK('ARAT - Data Entry'!BO154),"",'ARAT - Data Entry'!BO154)</f>
        <v/>
      </c>
      <c r="DB156" s="290" t="str">
        <f>IF(ISBLANK('ARAT - Data Entry'!BP154),"",'ARAT - Data Entry'!BP154)</f>
        <v/>
      </c>
      <c r="DC156" s="290" t="str">
        <f>IF(ISBLANK('ARAT - Data Entry'!BR154),"",'ARAT - Data Entry'!BR154)</f>
        <v/>
      </c>
      <c r="DD156" s="290" t="str">
        <f>IF(ISBLANK('ARAT - Data Entry'!BS154),"",'ARAT - Data Entry'!BS154)</f>
        <v/>
      </c>
      <c r="DE156" s="290" t="str">
        <f>IF(ISBLANK('ARAT - Data Entry'!BU154),"",'ARAT - Data Entry'!BU154)</f>
        <v/>
      </c>
      <c r="DF156" s="290" t="str">
        <f>IF(ISBLANK('ARAT - Data Entry'!BV154),"",'ARAT - Data Entry'!BV154)</f>
        <v/>
      </c>
      <c r="DG156" s="290" t="str">
        <f>IF(ISBLANK('ARAT - Data Entry'!CZ154),"",'ARAT - Data Entry'!CZ154)</f>
        <v/>
      </c>
    </row>
    <row r="157" spans="1:111" x14ac:dyDescent="0.25">
      <c r="A157" s="312" t="str">
        <f>IF(ISBLANK('ARAT - Data Entry'!A155),"",'ARAT - Data Entry'!A155)</f>
        <v/>
      </c>
      <c r="B157" s="312" t="str">
        <f>IF(ISBLANK('ARAT - Data Entry'!C155),"",'ARAT - Data Entry'!C155)</f>
        <v/>
      </c>
      <c r="C157" s="312" t="str">
        <f>IF(ISBLANK('ARAT - Data Entry'!D155),"",'ARAT - Data Entry'!D155)</f>
        <v/>
      </c>
      <c r="D157" s="312" t="str">
        <f>IF(ISBLANK('ARAT - Data Entry'!E155),"",'ARAT - Data Entry'!E155)</f>
        <v/>
      </c>
      <c r="E157" s="312" t="str">
        <f>IF(ISBLANK('ARAT - Data Entry'!F155),"",'ARAT - Data Entry'!F155)</f>
        <v/>
      </c>
      <c r="F157" s="312" t="str">
        <f>IF(ISBLANK('ARAT - Data Entry'!G155),"",'ARAT - Data Entry'!G155)</f>
        <v/>
      </c>
      <c r="G157" s="312" t="str">
        <f>IF(ISBLANK('ARAT - Data Entry'!H155),"",'ARAT - Data Entry'!H155)</f>
        <v/>
      </c>
      <c r="H157" s="312" t="str">
        <f>IF(ISBLANK('ARAT - Data Entry'!I155),"",'ARAT - Data Entry'!I155)</f>
        <v/>
      </c>
      <c r="I157" s="312" t="str">
        <f>IF(ISBLANK('ARAT - Data Entry'!J155),"",'ARAT - Data Entry'!J155)</f>
        <v/>
      </c>
      <c r="J157" s="357" t="str">
        <f>IF(ISBLANK('ARAT - Data Entry'!K155),"",'ARAT - Data Entry'!K155)</f>
        <v/>
      </c>
      <c r="K157" s="312" t="str">
        <f>IF(ISBLANK('ARAT - Data Entry'!L155),"",'ARAT - Data Entry'!L155)</f>
        <v/>
      </c>
      <c r="L157" s="312" t="str">
        <f>IF(ISBLANK('ARAT - Data Entry'!M155),"",'ARAT - Data Entry'!M155)</f>
        <v/>
      </c>
      <c r="M157" s="312" t="str">
        <f>IF(ISBLANK('ARAT - Data Entry'!N155),"",'ARAT - Data Entry'!N155)</f>
        <v/>
      </c>
      <c r="N157" s="312" t="str">
        <f>IF(ISBLANK('ARAT - Data Entry'!R155),"",'ARAT - Data Entry'!R155)</f>
        <v/>
      </c>
      <c r="O157" s="312" t="str">
        <f>IF(ISBLANK('ARAT - Data Entry'!T155),"",'ARAT - Data Entry'!T155)</f>
        <v/>
      </c>
      <c r="P157" s="298"/>
      <c r="Q157" s="4" t="str">
        <f t="shared" si="46"/>
        <v>No Improved Water Point/System</v>
      </c>
      <c r="R157" s="4" t="str">
        <f t="shared" si="47"/>
        <v>No Improved Water Point/System</v>
      </c>
      <c r="S157" s="5" t="str">
        <f t="shared" si="48"/>
        <v>No Improved Water Point/System</v>
      </c>
      <c r="T157" s="4" t="str">
        <f t="shared" si="49"/>
        <v>New Construction Needed</v>
      </c>
      <c r="U157" s="15">
        <f t="shared" si="50"/>
        <v>0</v>
      </c>
      <c r="V157" s="284"/>
      <c r="W157" s="291" t="str">
        <f t="shared" si="40"/>
        <v>New Construction Needed</v>
      </c>
      <c r="X157" s="292" t="str">
        <f t="shared" si="51"/>
        <v xml:space="preserve"> </v>
      </c>
      <c r="Y157" s="292" t="str">
        <f t="shared" si="52"/>
        <v>Plan For Investment and Construction</v>
      </c>
      <c r="Z157" s="285"/>
      <c r="AA157" s="290" t="str">
        <f t="shared" si="41"/>
        <v xml:space="preserve"> </v>
      </c>
      <c r="AB157" s="290" t="str">
        <f t="shared" si="42"/>
        <v xml:space="preserve"> </v>
      </c>
      <c r="AC157" s="290" t="str">
        <f t="shared" si="43"/>
        <v xml:space="preserve"> </v>
      </c>
      <c r="AD157" s="290" t="str">
        <f t="shared" si="44"/>
        <v xml:space="preserve"> </v>
      </c>
      <c r="AE157" s="290" t="str">
        <f t="shared" si="45"/>
        <v xml:space="preserve"> </v>
      </c>
      <c r="AF157" s="290" t="str">
        <f>IF(CG157=1,'ARAT - Reference Sheet'!C161-(A157-CH157)," ")</f>
        <v xml:space="preserve"> </v>
      </c>
      <c r="AG157" s="290" t="str">
        <f>IF(CI157=1,'ARAT - Reference Sheet'!$C$12-(A157-CJ157)," ")</f>
        <v xml:space="preserve"> </v>
      </c>
      <c r="AH157" s="290" t="str">
        <f>IF(CK157=1,'ARAT - Reference Sheet'!$C$13-(A157-CL157)," ")</f>
        <v xml:space="preserve"> </v>
      </c>
      <c r="AI157" s="290" t="str">
        <f>IF(CM157=1,'ARAT - Reference Sheet'!$C$14-(A157-CN157)," ")</f>
        <v xml:space="preserve"> </v>
      </c>
      <c r="AJ157" s="290" t="str">
        <f>IF(CO157=1,'ARAT - Reference Sheet'!$C$15-(A157-CP157)," ")</f>
        <v xml:space="preserve"> </v>
      </c>
      <c r="AK157" s="290" t="str">
        <f>IF(CQ157=1,'ARAT - Reference Sheet'!$C$16-(A157-CR157)," ")</f>
        <v xml:space="preserve"> </v>
      </c>
      <c r="AL157" s="290" t="str">
        <f>IF(CS157=1,'ARAT - Reference Sheet'!$C$17-(A157-CT157)," ")</f>
        <v xml:space="preserve"> </v>
      </c>
      <c r="AM157" s="290" t="str">
        <f>IF(CU157=1,'ARAT - Reference Sheet'!$C$18-(A157-CV157)," ")</f>
        <v xml:space="preserve"> </v>
      </c>
      <c r="AN157" s="290" t="str">
        <f>IF(CW157=1,'ARAT - Reference Sheet'!$C$19-(A157-CX157)," ")</f>
        <v xml:space="preserve"> </v>
      </c>
      <c r="AO157" s="290" t="str">
        <f>IF(CY157=1,'ARAT - Reference Sheet'!$C$20-(A157-CZ157)," ")</f>
        <v xml:space="preserve"> </v>
      </c>
      <c r="AP157" s="290" t="str">
        <f>IF(DA157=1,'ARAT - Reference Sheet'!$C$21-(A157-DB157)," ")</f>
        <v xml:space="preserve"> </v>
      </c>
      <c r="AQ157" s="290" t="str">
        <f>IF(DC157=1,'ARAT - Reference Sheet'!$C$22-(A157-DD157)," ")</f>
        <v xml:space="preserve"> </v>
      </c>
      <c r="AR157" s="290" t="str">
        <f>IF(DE157=1,'ARAT - Reference Sheet'!$C$23-(A157-DF157)," ")</f>
        <v xml:space="preserve"> </v>
      </c>
      <c r="AS157" s="288"/>
      <c r="AT157" s="313" t="str">
        <f>IF(ISBLANK('ARAT - Data Entry'!X155),"",'ARAT - Data Entry'!X155)</f>
        <v/>
      </c>
      <c r="AU157" s="313" t="str">
        <f>IF(ISBLANK('ARAT - Data Entry'!AA155),"",'ARAT - Data Entry'!AA155)</f>
        <v/>
      </c>
      <c r="AV157" s="313" t="str">
        <f>IF(ISBLANK('ARAT - Data Entry'!AD155),"",'ARAT - Data Entry'!AD155)</f>
        <v/>
      </c>
      <c r="AW157" s="313" t="str">
        <f>IF(ISBLANK('ARAT - Data Entry'!AG155),"",'ARAT - Data Entry'!AG155)</f>
        <v/>
      </c>
      <c r="AX157" s="313" t="str">
        <f>IF(ISBLANK('ARAT - Data Entry'!AJ155),"",'ARAT - Data Entry'!AJ155)</f>
        <v/>
      </c>
      <c r="AY157" s="313" t="str">
        <f>IF(ISBLANK('ARAT - Data Entry'!AM155),"",'ARAT - Data Entry'!AM155)</f>
        <v/>
      </c>
      <c r="AZ157" s="313" t="str">
        <f>IF(ISBLANK('ARAT - Data Entry'!AP155),"",'ARAT - Data Entry'!AP155)</f>
        <v/>
      </c>
      <c r="BA157" s="313" t="str">
        <f>IF(ISBLANK('ARAT - Data Entry'!AS155),"",'ARAT - Data Entry'!AS155)</f>
        <v/>
      </c>
      <c r="BB157" s="313" t="str">
        <f>IF(ISBLANK('ARAT - Data Entry'!AV155),"",'ARAT - Data Entry'!AV155)</f>
        <v/>
      </c>
      <c r="BC157" s="313" t="str">
        <f>IF(ISBLANK('ARAT - Data Entry'!AY155),"",'ARAT - Data Entry'!AY155)</f>
        <v/>
      </c>
      <c r="BD157" s="313" t="str">
        <f>IF(ISBLANK('ARAT - Data Entry'!BB155),"",'ARAT - Data Entry'!BB155)</f>
        <v/>
      </c>
      <c r="BE157" s="313" t="str">
        <f>IF(ISBLANK('ARAT - Data Entry'!BE155),"",'ARAT - Data Entry'!BE155)</f>
        <v/>
      </c>
      <c r="BF157" s="313" t="str">
        <f>IF(ISBLANK('ARAT - Data Entry'!BF155),"",'ARAT - Data Entry'!BF155)</f>
        <v/>
      </c>
      <c r="BG157" s="313" t="str">
        <f>IF(ISBLANK('ARAT - Data Entry'!BK155),"",'ARAT - Data Entry'!BK155)</f>
        <v/>
      </c>
      <c r="BH157" s="313" t="str">
        <f>IF(ISBLANK('ARAT - Data Entry'!BL155),"",'ARAT - Data Entry'!BL155)</f>
        <v/>
      </c>
      <c r="BI157" s="313" t="str">
        <f>IF(ISBLANK('ARAT - Data Entry'!BQ155),"",'ARAT - Data Entry'!BQ155)</f>
        <v/>
      </c>
      <c r="BJ157" s="313" t="str">
        <f>IF(ISBLANK('ARAT - Data Entry'!BR155),"",'ARAT - Data Entry'!BR155)</f>
        <v/>
      </c>
      <c r="BK157" s="313" t="str">
        <f>IF(ISBLANK('ARAT - Data Entry'!BW155),"",'ARAT - Data Entry'!BW155)</f>
        <v/>
      </c>
      <c r="BL157" s="313" t="str">
        <f>IF(ISBLANK('ARAT - Data Entry'!DB155),"",'ARAT - Data Entry'!DB155)</f>
        <v/>
      </c>
      <c r="BM157" s="296"/>
      <c r="BN157" s="290">
        <f>'ARAT - Data Entry'!P155</f>
        <v>0</v>
      </c>
      <c r="BO157" s="290">
        <f>'ARAT - Data Entry'!Q155</f>
        <v>0</v>
      </c>
      <c r="BP157" s="290">
        <f>'ARAT - Data Entry'!S155</f>
        <v>0</v>
      </c>
      <c r="BQ157" s="290">
        <f>'ARAT - Data Entry'!CG155</f>
        <v>0</v>
      </c>
      <c r="BR157" s="290">
        <f>'ARAT - Data Entry'!CU155</f>
        <v>0</v>
      </c>
      <c r="BS157" s="290">
        <f>'ARAT - Data Entry'!CY155</f>
        <v>0</v>
      </c>
      <c r="BT157" s="290">
        <f>'ARAT - Data Entry'!DA155</f>
        <v>0</v>
      </c>
      <c r="BU157" s="290">
        <f t="shared" si="53"/>
        <v>0</v>
      </c>
      <c r="BV157" s="288"/>
      <c r="BW157" s="290" t="str">
        <f>IF(ISBLANK('ARAT - Data Entry'!V155),"",'ARAT - Data Entry'!V155)</f>
        <v/>
      </c>
      <c r="BX157" s="290" t="str">
        <f>IF(ISBLANK('ARAT - Data Entry'!W155),"",'ARAT - Data Entry'!W155)</f>
        <v/>
      </c>
      <c r="BY157" s="290" t="str">
        <f>IF(ISBLANK('ARAT - Data Entry'!Y155),"",'ARAT - Data Entry'!Y155)</f>
        <v/>
      </c>
      <c r="BZ157" s="290" t="str">
        <f>IF(ISBLANK('ARAT - Data Entry'!Z155),"",'ARAT - Data Entry'!Z155)</f>
        <v/>
      </c>
      <c r="CA157" s="290" t="str">
        <f>IF(ISBLANK('ARAT - Data Entry'!AB155),"",'ARAT - Data Entry'!AB155)</f>
        <v/>
      </c>
      <c r="CB157" s="290" t="str">
        <f>IF(ISBLANK('ARAT - Data Entry'!AC155),"",'ARAT - Data Entry'!AC155)</f>
        <v/>
      </c>
      <c r="CC157" s="290" t="str">
        <f>IF(ISBLANK('ARAT - Data Entry'!AE155),"",'ARAT - Data Entry'!AE155)</f>
        <v/>
      </c>
      <c r="CD157" s="290" t="str">
        <f>IF(ISBLANK('ARAT - Data Entry'!AF155),"",'ARAT - Data Entry'!AF155)</f>
        <v/>
      </c>
      <c r="CE157" s="290" t="str">
        <f>IF(ISBLANK('ARAT - Data Entry'!AH155),"",'ARAT - Data Entry'!AH155)</f>
        <v/>
      </c>
      <c r="CF157" s="290" t="str">
        <f>IF(ISBLANK('ARAT - Data Entry'!AI155),"",'ARAT - Data Entry'!AI155)</f>
        <v/>
      </c>
      <c r="CG157" s="290" t="str">
        <f>IF(ISBLANK('ARAT - Data Entry'!AK155),"",'ARAT - Data Entry'!AK155)</f>
        <v/>
      </c>
      <c r="CH157" s="290" t="str">
        <f>IF(ISBLANK('ARAT - Data Entry'!AL155),"",'ARAT - Data Entry'!AL155)</f>
        <v/>
      </c>
      <c r="CI157" s="290" t="str">
        <f>IF(ISBLANK('ARAT - Data Entry'!AN155),"",'ARAT - Data Entry'!AN155)</f>
        <v/>
      </c>
      <c r="CJ157" s="290" t="str">
        <f>IF(ISBLANK('ARAT - Data Entry'!AO155),"",'ARAT - Data Entry'!AO155)</f>
        <v/>
      </c>
      <c r="CK157" s="290" t="str">
        <f>IF(ISBLANK('ARAT - Data Entry'!AQ155),"",'ARAT - Data Entry'!AQ155)</f>
        <v/>
      </c>
      <c r="CL157" s="290" t="str">
        <f>IF(ISBLANK('ARAT - Data Entry'!AR155),"",'ARAT - Data Entry'!AR155)</f>
        <v/>
      </c>
      <c r="CM157" s="290" t="str">
        <f>IF(ISBLANK('ARAT - Data Entry'!AT155),"",'ARAT - Data Entry'!AT155)</f>
        <v/>
      </c>
      <c r="CN157" s="290" t="str">
        <f>IF(ISBLANK('ARAT - Data Entry'!AU155),"",'ARAT - Data Entry'!AU155)</f>
        <v/>
      </c>
      <c r="CO157" s="290" t="str">
        <f>IF(ISBLANK('ARAT - Data Entry'!AW155),"",'ARAT - Data Entry'!AW155)</f>
        <v/>
      </c>
      <c r="CP157" s="290" t="str">
        <f>IF(ISBLANK('ARAT - Data Entry'!AX155),"",'ARAT - Data Entry'!AX155)</f>
        <v/>
      </c>
      <c r="CQ157" s="290" t="str">
        <f>IF(ISBLANK('ARAT - Data Entry'!AZ155),"",'ARAT - Data Entry'!AZ155)</f>
        <v/>
      </c>
      <c r="CR157" s="290" t="str">
        <f>IF(ISBLANK('ARAT - Data Entry'!BA155),"",'ARAT - Data Entry'!BA155)</f>
        <v/>
      </c>
      <c r="CS157" s="290" t="str">
        <f>IF(ISBLANK('ARAT - Data Entry'!BC155),"",'ARAT - Data Entry'!BC155)</f>
        <v/>
      </c>
      <c r="CT157" s="290" t="str">
        <f>IF(ISBLANK('ARAT - Data Entry'!BD155),"",'ARAT - Data Entry'!BD155)</f>
        <v/>
      </c>
      <c r="CU157" s="290" t="str">
        <f>IF(ISBLANK('ARAT - Data Entry'!BF155),"",'ARAT - Data Entry'!BF155)</f>
        <v/>
      </c>
      <c r="CV157" s="290" t="str">
        <f>IF(ISBLANK('ARAT - Data Entry'!BG155),"",'ARAT - Data Entry'!BG155)</f>
        <v/>
      </c>
      <c r="CW157" s="290" t="str">
        <f>IF(ISBLANK('ARAT - Data Entry'!BI155),"",'ARAT - Data Entry'!BI155)</f>
        <v/>
      </c>
      <c r="CX157" s="290" t="str">
        <f>IF(ISBLANK('ARAT - Data Entry'!BJ155),"",'ARAT - Data Entry'!BJ155)</f>
        <v/>
      </c>
      <c r="CY157" s="290" t="str">
        <f>IF(ISBLANK('ARAT - Data Entry'!BL155),"",'ARAT - Data Entry'!BL155)</f>
        <v/>
      </c>
      <c r="CZ157" s="290" t="str">
        <f>IF(ISBLANK('ARAT - Data Entry'!BM155),"",'ARAT - Data Entry'!BM155)</f>
        <v/>
      </c>
      <c r="DA157" s="290" t="str">
        <f>IF(ISBLANK('ARAT - Data Entry'!BO155),"",'ARAT - Data Entry'!BO155)</f>
        <v/>
      </c>
      <c r="DB157" s="290" t="str">
        <f>IF(ISBLANK('ARAT - Data Entry'!BP155),"",'ARAT - Data Entry'!BP155)</f>
        <v/>
      </c>
      <c r="DC157" s="290" t="str">
        <f>IF(ISBLANK('ARAT - Data Entry'!BR155),"",'ARAT - Data Entry'!BR155)</f>
        <v/>
      </c>
      <c r="DD157" s="290" t="str">
        <f>IF(ISBLANK('ARAT - Data Entry'!BS155),"",'ARAT - Data Entry'!BS155)</f>
        <v/>
      </c>
      <c r="DE157" s="290" t="str">
        <f>IF(ISBLANK('ARAT - Data Entry'!BU155),"",'ARAT - Data Entry'!BU155)</f>
        <v/>
      </c>
      <c r="DF157" s="290" t="str">
        <f>IF(ISBLANK('ARAT - Data Entry'!BV155),"",'ARAT - Data Entry'!BV155)</f>
        <v/>
      </c>
      <c r="DG157" s="290" t="str">
        <f>IF(ISBLANK('ARAT - Data Entry'!CZ155),"",'ARAT - Data Entry'!CZ155)</f>
        <v/>
      </c>
    </row>
    <row r="158" spans="1:111" x14ac:dyDescent="0.25">
      <c r="A158" s="312" t="str">
        <f>IF(ISBLANK('ARAT - Data Entry'!A156),"",'ARAT - Data Entry'!A156)</f>
        <v/>
      </c>
      <c r="B158" s="312" t="str">
        <f>IF(ISBLANK('ARAT - Data Entry'!C156),"",'ARAT - Data Entry'!C156)</f>
        <v/>
      </c>
      <c r="C158" s="312" t="str">
        <f>IF(ISBLANK('ARAT - Data Entry'!D156),"",'ARAT - Data Entry'!D156)</f>
        <v/>
      </c>
      <c r="D158" s="312" t="str">
        <f>IF(ISBLANK('ARAT - Data Entry'!E156),"",'ARAT - Data Entry'!E156)</f>
        <v/>
      </c>
      <c r="E158" s="312" t="str">
        <f>IF(ISBLANK('ARAT - Data Entry'!F156),"",'ARAT - Data Entry'!F156)</f>
        <v/>
      </c>
      <c r="F158" s="312" t="str">
        <f>IF(ISBLANK('ARAT - Data Entry'!G156),"",'ARAT - Data Entry'!G156)</f>
        <v/>
      </c>
      <c r="G158" s="312" t="str">
        <f>IF(ISBLANK('ARAT - Data Entry'!H156),"",'ARAT - Data Entry'!H156)</f>
        <v/>
      </c>
      <c r="H158" s="312" t="str">
        <f>IF(ISBLANK('ARAT - Data Entry'!I156),"",'ARAT - Data Entry'!I156)</f>
        <v/>
      </c>
      <c r="I158" s="312" t="str">
        <f>IF(ISBLANK('ARAT - Data Entry'!J156),"",'ARAT - Data Entry'!J156)</f>
        <v/>
      </c>
      <c r="J158" s="357" t="str">
        <f>IF(ISBLANK('ARAT - Data Entry'!K156),"",'ARAT - Data Entry'!K156)</f>
        <v/>
      </c>
      <c r="K158" s="312" t="str">
        <f>IF(ISBLANK('ARAT - Data Entry'!L156),"",'ARAT - Data Entry'!L156)</f>
        <v/>
      </c>
      <c r="L158" s="312" t="str">
        <f>IF(ISBLANK('ARAT - Data Entry'!M156),"",'ARAT - Data Entry'!M156)</f>
        <v/>
      </c>
      <c r="M158" s="312" t="str">
        <f>IF(ISBLANK('ARAT - Data Entry'!N156),"",'ARAT - Data Entry'!N156)</f>
        <v/>
      </c>
      <c r="N158" s="312" t="str">
        <f>IF(ISBLANK('ARAT - Data Entry'!R156),"",'ARAT - Data Entry'!R156)</f>
        <v/>
      </c>
      <c r="O158" s="312" t="str">
        <f>IF(ISBLANK('ARAT - Data Entry'!T156),"",'ARAT - Data Entry'!T156)</f>
        <v/>
      </c>
      <c r="P158" s="298"/>
      <c r="Q158" s="4" t="str">
        <f t="shared" si="46"/>
        <v>No Improved Water Point/System</v>
      </c>
      <c r="R158" s="4" t="str">
        <f t="shared" si="47"/>
        <v>No Improved Water Point/System</v>
      </c>
      <c r="S158" s="5" t="str">
        <f t="shared" si="48"/>
        <v>No Improved Water Point/System</v>
      </c>
      <c r="T158" s="4" t="str">
        <f t="shared" si="49"/>
        <v>New Construction Needed</v>
      </c>
      <c r="U158" s="15">
        <f t="shared" si="50"/>
        <v>0</v>
      </c>
      <c r="V158" s="284"/>
      <c r="W158" s="291" t="str">
        <f t="shared" si="40"/>
        <v>New Construction Needed</v>
      </c>
      <c r="X158" s="292" t="str">
        <f t="shared" si="51"/>
        <v xml:space="preserve"> </v>
      </c>
      <c r="Y158" s="292" t="str">
        <f t="shared" si="52"/>
        <v>Plan For Investment and Construction</v>
      </c>
      <c r="Z158" s="285"/>
      <c r="AA158" s="290" t="str">
        <f t="shared" si="41"/>
        <v xml:space="preserve"> </v>
      </c>
      <c r="AB158" s="290" t="str">
        <f t="shared" si="42"/>
        <v xml:space="preserve"> </v>
      </c>
      <c r="AC158" s="290" t="str">
        <f t="shared" si="43"/>
        <v xml:space="preserve"> </v>
      </c>
      <c r="AD158" s="290" t="str">
        <f t="shared" si="44"/>
        <v xml:space="preserve"> </v>
      </c>
      <c r="AE158" s="290" t="str">
        <f t="shared" si="45"/>
        <v xml:space="preserve"> </v>
      </c>
      <c r="AF158" s="290" t="str">
        <f>IF(CG158=1,'ARAT - Reference Sheet'!C162-(A158-CH158)," ")</f>
        <v xml:space="preserve"> </v>
      </c>
      <c r="AG158" s="290" t="str">
        <f>IF(CI158=1,'ARAT - Reference Sheet'!$C$12-(A158-CJ158)," ")</f>
        <v xml:space="preserve"> </v>
      </c>
      <c r="AH158" s="290" t="str">
        <f>IF(CK158=1,'ARAT - Reference Sheet'!$C$13-(A158-CL158)," ")</f>
        <v xml:space="preserve"> </v>
      </c>
      <c r="AI158" s="290" t="str">
        <f>IF(CM158=1,'ARAT - Reference Sheet'!$C$14-(A158-CN158)," ")</f>
        <v xml:space="preserve"> </v>
      </c>
      <c r="AJ158" s="290" t="str">
        <f>IF(CO158=1,'ARAT - Reference Sheet'!$C$15-(A158-CP158)," ")</f>
        <v xml:space="preserve"> </v>
      </c>
      <c r="AK158" s="290" t="str">
        <f>IF(CQ158=1,'ARAT - Reference Sheet'!$C$16-(A158-CR158)," ")</f>
        <v xml:space="preserve"> </v>
      </c>
      <c r="AL158" s="290" t="str">
        <f>IF(CS158=1,'ARAT - Reference Sheet'!$C$17-(A158-CT158)," ")</f>
        <v xml:space="preserve"> </v>
      </c>
      <c r="AM158" s="290" t="str">
        <f>IF(CU158=1,'ARAT - Reference Sheet'!$C$18-(A158-CV158)," ")</f>
        <v xml:space="preserve"> </v>
      </c>
      <c r="AN158" s="290" t="str">
        <f>IF(CW158=1,'ARAT - Reference Sheet'!$C$19-(A158-CX158)," ")</f>
        <v xml:space="preserve"> </v>
      </c>
      <c r="AO158" s="290" t="str">
        <f>IF(CY158=1,'ARAT - Reference Sheet'!$C$20-(A158-CZ158)," ")</f>
        <v xml:space="preserve"> </v>
      </c>
      <c r="AP158" s="290" t="str">
        <f>IF(DA158=1,'ARAT - Reference Sheet'!$C$21-(A158-DB158)," ")</f>
        <v xml:space="preserve"> </v>
      </c>
      <c r="AQ158" s="290" t="str">
        <f>IF(DC158=1,'ARAT - Reference Sheet'!$C$22-(A158-DD158)," ")</f>
        <v xml:space="preserve"> </v>
      </c>
      <c r="AR158" s="290" t="str">
        <f>IF(DE158=1,'ARAT - Reference Sheet'!$C$23-(A158-DF158)," ")</f>
        <v xml:space="preserve"> </v>
      </c>
      <c r="AS158" s="288"/>
      <c r="AT158" s="313" t="str">
        <f>IF(ISBLANK('ARAT - Data Entry'!X156),"",'ARAT - Data Entry'!X156)</f>
        <v/>
      </c>
      <c r="AU158" s="313" t="str">
        <f>IF(ISBLANK('ARAT - Data Entry'!AA156),"",'ARAT - Data Entry'!AA156)</f>
        <v/>
      </c>
      <c r="AV158" s="313" t="str">
        <f>IF(ISBLANK('ARAT - Data Entry'!AD156),"",'ARAT - Data Entry'!AD156)</f>
        <v/>
      </c>
      <c r="AW158" s="313" t="str">
        <f>IF(ISBLANK('ARAT - Data Entry'!AG156),"",'ARAT - Data Entry'!AG156)</f>
        <v/>
      </c>
      <c r="AX158" s="313" t="str">
        <f>IF(ISBLANK('ARAT - Data Entry'!AJ156),"",'ARAT - Data Entry'!AJ156)</f>
        <v/>
      </c>
      <c r="AY158" s="313" t="str">
        <f>IF(ISBLANK('ARAT - Data Entry'!AM156),"",'ARAT - Data Entry'!AM156)</f>
        <v/>
      </c>
      <c r="AZ158" s="313" t="str">
        <f>IF(ISBLANK('ARAT - Data Entry'!AP156),"",'ARAT - Data Entry'!AP156)</f>
        <v/>
      </c>
      <c r="BA158" s="313" t="str">
        <f>IF(ISBLANK('ARAT - Data Entry'!AS156),"",'ARAT - Data Entry'!AS156)</f>
        <v/>
      </c>
      <c r="BB158" s="313" t="str">
        <f>IF(ISBLANK('ARAT - Data Entry'!AV156),"",'ARAT - Data Entry'!AV156)</f>
        <v/>
      </c>
      <c r="BC158" s="313" t="str">
        <f>IF(ISBLANK('ARAT - Data Entry'!AY156),"",'ARAT - Data Entry'!AY156)</f>
        <v/>
      </c>
      <c r="BD158" s="313" t="str">
        <f>IF(ISBLANK('ARAT - Data Entry'!BB156),"",'ARAT - Data Entry'!BB156)</f>
        <v/>
      </c>
      <c r="BE158" s="313" t="str">
        <f>IF(ISBLANK('ARAT - Data Entry'!BE156),"",'ARAT - Data Entry'!BE156)</f>
        <v/>
      </c>
      <c r="BF158" s="313" t="str">
        <f>IF(ISBLANK('ARAT - Data Entry'!BF156),"",'ARAT - Data Entry'!BF156)</f>
        <v/>
      </c>
      <c r="BG158" s="313" t="str">
        <f>IF(ISBLANK('ARAT - Data Entry'!BK156),"",'ARAT - Data Entry'!BK156)</f>
        <v/>
      </c>
      <c r="BH158" s="313" t="str">
        <f>IF(ISBLANK('ARAT - Data Entry'!BL156),"",'ARAT - Data Entry'!BL156)</f>
        <v/>
      </c>
      <c r="BI158" s="313" t="str">
        <f>IF(ISBLANK('ARAT - Data Entry'!BQ156),"",'ARAT - Data Entry'!BQ156)</f>
        <v/>
      </c>
      <c r="BJ158" s="313" t="str">
        <f>IF(ISBLANK('ARAT - Data Entry'!BR156),"",'ARAT - Data Entry'!BR156)</f>
        <v/>
      </c>
      <c r="BK158" s="313" t="str">
        <f>IF(ISBLANK('ARAT - Data Entry'!BW156),"",'ARAT - Data Entry'!BW156)</f>
        <v/>
      </c>
      <c r="BL158" s="313" t="str">
        <f>IF(ISBLANK('ARAT - Data Entry'!DB156),"",'ARAT - Data Entry'!DB156)</f>
        <v/>
      </c>
      <c r="BM158" s="296"/>
      <c r="BN158" s="290">
        <f>'ARAT - Data Entry'!P156</f>
        <v>0</v>
      </c>
      <c r="BO158" s="290">
        <f>'ARAT - Data Entry'!Q156</f>
        <v>0</v>
      </c>
      <c r="BP158" s="290">
        <f>'ARAT - Data Entry'!S156</f>
        <v>0</v>
      </c>
      <c r="BQ158" s="290">
        <f>'ARAT - Data Entry'!CG156</f>
        <v>0</v>
      </c>
      <c r="BR158" s="290">
        <f>'ARAT - Data Entry'!CU156</f>
        <v>0</v>
      </c>
      <c r="BS158" s="290">
        <f>'ARAT - Data Entry'!CY156</f>
        <v>0</v>
      </c>
      <c r="BT158" s="290">
        <f>'ARAT - Data Entry'!DA156</f>
        <v>0</v>
      </c>
      <c r="BU158" s="290">
        <f t="shared" si="53"/>
        <v>0</v>
      </c>
      <c r="BV158" s="288"/>
      <c r="BW158" s="290" t="str">
        <f>IF(ISBLANK('ARAT - Data Entry'!V156),"",'ARAT - Data Entry'!V156)</f>
        <v/>
      </c>
      <c r="BX158" s="290" t="str">
        <f>IF(ISBLANK('ARAT - Data Entry'!W156),"",'ARAT - Data Entry'!W156)</f>
        <v/>
      </c>
      <c r="BY158" s="290" t="str">
        <f>IF(ISBLANK('ARAT - Data Entry'!Y156),"",'ARAT - Data Entry'!Y156)</f>
        <v/>
      </c>
      <c r="BZ158" s="290" t="str">
        <f>IF(ISBLANK('ARAT - Data Entry'!Z156),"",'ARAT - Data Entry'!Z156)</f>
        <v/>
      </c>
      <c r="CA158" s="290" t="str">
        <f>IF(ISBLANK('ARAT - Data Entry'!AB156),"",'ARAT - Data Entry'!AB156)</f>
        <v/>
      </c>
      <c r="CB158" s="290" t="str">
        <f>IF(ISBLANK('ARAT - Data Entry'!AC156),"",'ARAT - Data Entry'!AC156)</f>
        <v/>
      </c>
      <c r="CC158" s="290" t="str">
        <f>IF(ISBLANK('ARAT - Data Entry'!AE156),"",'ARAT - Data Entry'!AE156)</f>
        <v/>
      </c>
      <c r="CD158" s="290" t="str">
        <f>IF(ISBLANK('ARAT - Data Entry'!AF156),"",'ARAT - Data Entry'!AF156)</f>
        <v/>
      </c>
      <c r="CE158" s="290" t="str">
        <f>IF(ISBLANK('ARAT - Data Entry'!AH156),"",'ARAT - Data Entry'!AH156)</f>
        <v/>
      </c>
      <c r="CF158" s="290" t="str">
        <f>IF(ISBLANK('ARAT - Data Entry'!AI156),"",'ARAT - Data Entry'!AI156)</f>
        <v/>
      </c>
      <c r="CG158" s="290" t="str">
        <f>IF(ISBLANK('ARAT - Data Entry'!AK156),"",'ARAT - Data Entry'!AK156)</f>
        <v/>
      </c>
      <c r="CH158" s="290" t="str">
        <f>IF(ISBLANK('ARAT - Data Entry'!AL156),"",'ARAT - Data Entry'!AL156)</f>
        <v/>
      </c>
      <c r="CI158" s="290" t="str">
        <f>IF(ISBLANK('ARAT - Data Entry'!AN156),"",'ARAT - Data Entry'!AN156)</f>
        <v/>
      </c>
      <c r="CJ158" s="290" t="str">
        <f>IF(ISBLANK('ARAT - Data Entry'!AO156),"",'ARAT - Data Entry'!AO156)</f>
        <v/>
      </c>
      <c r="CK158" s="290" t="str">
        <f>IF(ISBLANK('ARAT - Data Entry'!AQ156),"",'ARAT - Data Entry'!AQ156)</f>
        <v/>
      </c>
      <c r="CL158" s="290" t="str">
        <f>IF(ISBLANK('ARAT - Data Entry'!AR156),"",'ARAT - Data Entry'!AR156)</f>
        <v/>
      </c>
      <c r="CM158" s="290" t="str">
        <f>IF(ISBLANK('ARAT - Data Entry'!AT156),"",'ARAT - Data Entry'!AT156)</f>
        <v/>
      </c>
      <c r="CN158" s="290" t="str">
        <f>IF(ISBLANK('ARAT - Data Entry'!AU156),"",'ARAT - Data Entry'!AU156)</f>
        <v/>
      </c>
      <c r="CO158" s="290" t="str">
        <f>IF(ISBLANK('ARAT - Data Entry'!AW156),"",'ARAT - Data Entry'!AW156)</f>
        <v/>
      </c>
      <c r="CP158" s="290" t="str">
        <f>IF(ISBLANK('ARAT - Data Entry'!AX156),"",'ARAT - Data Entry'!AX156)</f>
        <v/>
      </c>
      <c r="CQ158" s="290" t="str">
        <f>IF(ISBLANK('ARAT - Data Entry'!AZ156),"",'ARAT - Data Entry'!AZ156)</f>
        <v/>
      </c>
      <c r="CR158" s="290" t="str">
        <f>IF(ISBLANK('ARAT - Data Entry'!BA156),"",'ARAT - Data Entry'!BA156)</f>
        <v/>
      </c>
      <c r="CS158" s="290" t="str">
        <f>IF(ISBLANK('ARAT - Data Entry'!BC156),"",'ARAT - Data Entry'!BC156)</f>
        <v/>
      </c>
      <c r="CT158" s="290" t="str">
        <f>IF(ISBLANK('ARAT - Data Entry'!BD156),"",'ARAT - Data Entry'!BD156)</f>
        <v/>
      </c>
      <c r="CU158" s="290" t="str">
        <f>IF(ISBLANK('ARAT - Data Entry'!BF156),"",'ARAT - Data Entry'!BF156)</f>
        <v/>
      </c>
      <c r="CV158" s="290" t="str">
        <f>IF(ISBLANK('ARAT - Data Entry'!BG156),"",'ARAT - Data Entry'!BG156)</f>
        <v/>
      </c>
      <c r="CW158" s="290" t="str">
        <f>IF(ISBLANK('ARAT - Data Entry'!BI156),"",'ARAT - Data Entry'!BI156)</f>
        <v/>
      </c>
      <c r="CX158" s="290" t="str">
        <f>IF(ISBLANK('ARAT - Data Entry'!BJ156),"",'ARAT - Data Entry'!BJ156)</f>
        <v/>
      </c>
      <c r="CY158" s="290" t="str">
        <f>IF(ISBLANK('ARAT - Data Entry'!BL156),"",'ARAT - Data Entry'!BL156)</f>
        <v/>
      </c>
      <c r="CZ158" s="290" t="str">
        <f>IF(ISBLANK('ARAT - Data Entry'!BM156),"",'ARAT - Data Entry'!BM156)</f>
        <v/>
      </c>
      <c r="DA158" s="290" t="str">
        <f>IF(ISBLANK('ARAT - Data Entry'!BO156),"",'ARAT - Data Entry'!BO156)</f>
        <v/>
      </c>
      <c r="DB158" s="290" t="str">
        <f>IF(ISBLANK('ARAT - Data Entry'!BP156),"",'ARAT - Data Entry'!BP156)</f>
        <v/>
      </c>
      <c r="DC158" s="290" t="str">
        <f>IF(ISBLANK('ARAT - Data Entry'!BR156),"",'ARAT - Data Entry'!BR156)</f>
        <v/>
      </c>
      <c r="DD158" s="290" t="str">
        <f>IF(ISBLANK('ARAT - Data Entry'!BS156),"",'ARAT - Data Entry'!BS156)</f>
        <v/>
      </c>
      <c r="DE158" s="290" t="str">
        <f>IF(ISBLANK('ARAT - Data Entry'!BU156),"",'ARAT - Data Entry'!BU156)</f>
        <v/>
      </c>
      <c r="DF158" s="290" t="str">
        <f>IF(ISBLANK('ARAT - Data Entry'!BV156),"",'ARAT - Data Entry'!BV156)</f>
        <v/>
      </c>
      <c r="DG158" s="290" t="str">
        <f>IF(ISBLANK('ARAT - Data Entry'!CZ156),"",'ARAT - Data Entry'!CZ156)</f>
        <v/>
      </c>
    </row>
    <row r="159" spans="1:111" x14ac:dyDescent="0.25">
      <c r="A159" s="312" t="str">
        <f>IF(ISBLANK('ARAT - Data Entry'!A157),"",'ARAT - Data Entry'!A157)</f>
        <v/>
      </c>
      <c r="B159" s="312" t="str">
        <f>IF(ISBLANK('ARAT - Data Entry'!C157),"",'ARAT - Data Entry'!C157)</f>
        <v/>
      </c>
      <c r="C159" s="312" t="str">
        <f>IF(ISBLANK('ARAT - Data Entry'!D157),"",'ARAT - Data Entry'!D157)</f>
        <v/>
      </c>
      <c r="D159" s="312" t="str">
        <f>IF(ISBLANK('ARAT - Data Entry'!E157),"",'ARAT - Data Entry'!E157)</f>
        <v/>
      </c>
      <c r="E159" s="312" t="str">
        <f>IF(ISBLANK('ARAT - Data Entry'!F157),"",'ARAT - Data Entry'!F157)</f>
        <v/>
      </c>
      <c r="F159" s="312" t="str">
        <f>IF(ISBLANK('ARAT - Data Entry'!G157),"",'ARAT - Data Entry'!G157)</f>
        <v/>
      </c>
      <c r="G159" s="312" t="str">
        <f>IF(ISBLANK('ARAT - Data Entry'!H157),"",'ARAT - Data Entry'!H157)</f>
        <v/>
      </c>
      <c r="H159" s="312" t="str">
        <f>IF(ISBLANK('ARAT - Data Entry'!I157),"",'ARAT - Data Entry'!I157)</f>
        <v/>
      </c>
      <c r="I159" s="312" t="str">
        <f>IF(ISBLANK('ARAT - Data Entry'!J157),"",'ARAT - Data Entry'!J157)</f>
        <v/>
      </c>
      <c r="J159" s="357" t="str">
        <f>IF(ISBLANK('ARAT - Data Entry'!K157),"",'ARAT - Data Entry'!K157)</f>
        <v/>
      </c>
      <c r="K159" s="312" t="str">
        <f>IF(ISBLANK('ARAT - Data Entry'!L157),"",'ARAT - Data Entry'!L157)</f>
        <v/>
      </c>
      <c r="L159" s="312" t="str">
        <f>IF(ISBLANK('ARAT - Data Entry'!M157),"",'ARAT - Data Entry'!M157)</f>
        <v/>
      </c>
      <c r="M159" s="312" t="str">
        <f>IF(ISBLANK('ARAT - Data Entry'!N157),"",'ARAT - Data Entry'!N157)</f>
        <v/>
      </c>
      <c r="N159" s="312" t="str">
        <f>IF(ISBLANK('ARAT - Data Entry'!R157),"",'ARAT - Data Entry'!R157)</f>
        <v/>
      </c>
      <c r="O159" s="312" t="str">
        <f>IF(ISBLANK('ARAT - Data Entry'!T157),"",'ARAT - Data Entry'!T157)</f>
        <v/>
      </c>
      <c r="P159" s="298"/>
      <c r="Q159" s="4" t="str">
        <f t="shared" si="46"/>
        <v>No Improved Water Point/System</v>
      </c>
      <c r="R159" s="4" t="str">
        <f t="shared" si="47"/>
        <v>No Improved Water Point/System</v>
      </c>
      <c r="S159" s="5" t="str">
        <f t="shared" si="48"/>
        <v>No Improved Water Point/System</v>
      </c>
      <c r="T159" s="4" t="str">
        <f t="shared" si="49"/>
        <v>New Construction Needed</v>
      </c>
      <c r="U159" s="15">
        <f t="shared" si="50"/>
        <v>0</v>
      </c>
      <c r="V159" s="284"/>
      <c r="W159" s="291" t="str">
        <f t="shared" si="40"/>
        <v>New Construction Needed</v>
      </c>
      <c r="X159" s="292" t="str">
        <f t="shared" si="51"/>
        <v xml:space="preserve"> </v>
      </c>
      <c r="Y159" s="292" t="str">
        <f t="shared" si="52"/>
        <v>Plan For Investment and Construction</v>
      </c>
      <c r="Z159" s="285"/>
      <c r="AA159" s="290" t="str">
        <f t="shared" si="41"/>
        <v xml:space="preserve"> </v>
      </c>
      <c r="AB159" s="290" t="str">
        <f t="shared" si="42"/>
        <v xml:space="preserve"> </v>
      </c>
      <c r="AC159" s="290" t="str">
        <f t="shared" si="43"/>
        <v xml:space="preserve"> </v>
      </c>
      <c r="AD159" s="290" t="str">
        <f t="shared" si="44"/>
        <v xml:space="preserve"> </v>
      </c>
      <c r="AE159" s="290" t="str">
        <f t="shared" si="45"/>
        <v xml:space="preserve"> </v>
      </c>
      <c r="AF159" s="290" t="str">
        <f>IF(CG159=1,'ARAT - Reference Sheet'!C163-(A159-CH159)," ")</f>
        <v xml:space="preserve"> </v>
      </c>
      <c r="AG159" s="290" t="str">
        <f>IF(CI159=1,'ARAT - Reference Sheet'!$C$12-(A159-CJ159)," ")</f>
        <v xml:space="preserve"> </v>
      </c>
      <c r="AH159" s="290" t="str">
        <f>IF(CK159=1,'ARAT - Reference Sheet'!$C$13-(A159-CL159)," ")</f>
        <v xml:space="preserve"> </v>
      </c>
      <c r="AI159" s="290" t="str">
        <f>IF(CM159=1,'ARAT - Reference Sheet'!$C$14-(A159-CN159)," ")</f>
        <v xml:space="preserve"> </v>
      </c>
      <c r="AJ159" s="290" t="str">
        <f>IF(CO159=1,'ARAT - Reference Sheet'!$C$15-(A159-CP159)," ")</f>
        <v xml:space="preserve"> </v>
      </c>
      <c r="AK159" s="290" t="str">
        <f>IF(CQ159=1,'ARAT - Reference Sheet'!$C$16-(A159-CR159)," ")</f>
        <v xml:space="preserve"> </v>
      </c>
      <c r="AL159" s="290" t="str">
        <f>IF(CS159=1,'ARAT - Reference Sheet'!$C$17-(A159-CT159)," ")</f>
        <v xml:space="preserve"> </v>
      </c>
      <c r="AM159" s="290" t="str">
        <f>IF(CU159=1,'ARAT - Reference Sheet'!$C$18-(A159-CV159)," ")</f>
        <v xml:space="preserve"> </v>
      </c>
      <c r="AN159" s="290" t="str">
        <f>IF(CW159=1,'ARAT - Reference Sheet'!$C$19-(A159-CX159)," ")</f>
        <v xml:space="preserve"> </v>
      </c>
      <c r="AO159" s="290" t="str">
        <f>IF(CY159=1,'ARAT - Reference Sheet'!$C$20-(A159-CZ159)," ")</f>
        <v xml:space="preserve"> </v>
      </c>
      <c r="AP159" s="290" t="str">
        <f>IF(DA159=1,'ARAT - Reference Sheet'!$C$21-(A159-DB159)," ")</f>
        <v xml:space="preserve"> </v>
      </c>
      <c r="AQ159" s="290" t="str">
        <f>IF(DC159=1,'ARAT - Reference Sheet'!$C$22-(A159-DD159)," ")</f>
        <v xml:space="preserve"> </v>
      </c>
      <c r="AR159" s="290" t="str">
        <f>IF(DE159=1,'ARAT - Reference Sheet'!$C$23-(A159-DF159)," ")</f>
        <v xml:space="preserve"> </v>
      </c>
      <c r="AS159" s="288"/>
      <c r="AT159" s="313" t="str">
        <f>IF(ISBLANK('ARAT - Data Entry'!X157),"",'ARAT - Data Entry'!X157)</f>
        <v/>
      </c>
      <c r="AU159" s="313" t="str">
        <f>IF(ISBLANK('ARAT - Data Entry'!AA157),"",'ARAT - Data Entry'!AA157)</f>
        <v/>
      </c>
      <c r="AV159" s="313" t="str">
        <f>IF(ISBLANK('ARAT - Data Entry'!AD157),"",'ARAT - Data Entry'!AD157)</f>
        <v/>
      </c>
      <c r="AW159" s="313" t="str">
        <f>IF(ISBLANK('ARAT - Data Entry'!AG157),"",'ARAT - Data Entry'!AG157)</f>
        <v/>
      </c>
      <c r="AX159" s="313" t="str">
        <f>IF(ISBLANK('ARAT - Data Entry'!AJ157),"",'ARAT - Data Entry'!AJ157)</f>
        <v/>
      </c>
      <c r="AY159" s="313" t="str">
        <f>IF(ISBLANK('ARAT - Data Entry'!AM157),"",'ARAT - Data Entry'!AM157)</f>
        <v/>
      </c>
      <c r="AZ159" s="313" t="str">
        <f>IF(ISBLANK('ARAT - Data Entry'!AP157),"",'ARAT - Data Entry'!AP157)</f>
        <v/>
      </c>
      <c r="BA159" s="313" t="str">
        <f>IF(ISBLANK('ARAT - Data Entry'!AS157),"",'ARAT - Data Entry'!AS157)</f>
        <v/>
      </c>
      <c r="BB159" s="313" t="str">
        <f>IF(ISBLANK('ARAT - Data Entry'!AV157),"",'ARAT - Data Entry'!AV157)</f>
        <v/>
      </c>
      <c r="BC159" s="313" t="str">
        <f>IF(ISBLANK('ARAT - Data Entry'!AY157),"",'ARAT - Data Entry'!AY157)</f>
        <v/>
      </c>
      <c r="BD159" s="313" t="str">
        <f>IF(ISBLANK('ARAT - Data Entry'!BB157),"",'ARAT - Data Entry'!BB157)</f>
        <v/>
      </c>
      <c r="BE159" s="313" t="str">
        <f>IF(ISBLANK('ARAT - Data Entry'!BE157),"",'ARAT - Data Entry'!BE157)</f>
        <v/>
      </c>
      <c r="BF159" s="313" t="str">
        <f>IF(ISBLANK('ARAT - Data Entry'!BF157),"",'ARAT - Data Entry'!BF157)</f>
        <v/>
      </c>
      <c r="BG159" s="313" t="str">
        <f>IF(ISBLANK('ARAT - Data Entry'!BK157),"",'ARAT - Data Entry'!BK157)</f>
        <v/>
      </c>
      <c r="BH159" s="313" t="str">
        <f>IF(ISBLANK('ARAT - Data Entry'!BL157),"",'ARAT - Data Entry'!BL157)</f>
        <v/>
      </c>
      <c r="BI159" s="313" t="str">
        <f>IF(ISBLANK('ARAT - Data Entry'!BQ157),"",'ARAT - Data Entry'!BQ157)</f>
        <v/>
      </c>
      <c r="BJ159" s="313" t="str">
        <f>IF(ISBLANK('ARAT - Data Entry'!BR157),"",'ARAT - Data Entry'!BR157)</f>
        <v/>
      </c>
      <c r="BK159" s="313" t="str">
        <f>IF(ISBLANK('ARAT - Data Entry'!BW157),"",'ARAT - Data Entry'!BW157)</f>
        <v/>
      </c>
      <c r="BL159" s="313" t="str">
        <f>IF(ISBLANK('ARAT - Data Entry'!DB157),"",'ARAT - Data Entry'!DB157)</f>
        <v/>
      </c>
      <c r="BM159" s="296"/>
      <c r="BN159" s="290">
        <f>'ARAT - Data Entry'!P157</f>
        <v>0</v>
      </c>
      <c r="BO159" s="290">
        <f>'ARAT - Data Entry'!Q157</f>
        <v>0</v>
      </c>
      <c r="BP159" s="290">
        <f>'ARAT - Data Entry'!S157</f>
        <v>0</v>
      </c>
      <c r="BQ159" s="290">
        <f>'ARAT - Data Entry'!CG157</f>
        <v>0</v>
      </c>
      <c r="BR159" s="290">
        <f>'ARAT - Data Entry'!CU157</f>
        <v>0</v>
      </c>
      <c r="BS159" s="290">
        <f>'ARAT - Data Entry'!CY157</f>
        <v>0</v>
      </c>
      <c r="BT159" s="290">
        <f>'ARAT - Data Entry'!DA157</f>
        <v>0</v>
      </c>
      <c r="BU159" s="290">
        <f t="shared" si="53"/>
        <v>0</v>
      </c>
      <c r="BV159" s="288"/>
      <c r="BW159" s="290" t="str">
        <f>IF(ISBLANK('ARAT - Data Entry'!V157),"",'ARAT - Data Entry'!V157)</f>
        <v/>
      </c>
      <c r="BX159" s="290" t="str">
        <f>IF(ISBLANK('ARAT - Data Entry'!W157),"",'ARAT - Data Entry'!W157)</f>
        <v/>
      </c>
      <c r="BY159" s="290" t="str">
        <f>IF(ISBLANK('ARAT - Data Entry'!Y157),"",'ARAT - Data Entry'!Y157)</f>
        <v/>
      </c>
      <c r="BZ159" s="290" t="str">
        <f>IF(ISBLANK('ARAT - Data Entry'!Z157),"",'ARAT - Data Entry'!Z157)</f>
        <v/>
      </c>
      <c r="CA159" s="290" t="str">
        <f>IF(ISBLANK('ARAT - Data Entry'!AB157),"",'ARAT - Data Entry'!AB157)</f>
        <v/>
      </c>
      <c r="CB159" s="290" t="str">
        <f>IF(ISBLANK('ARAT - Data Entry'!AC157),"",'ARAT - Data Entry'!AC157)</f>
        <v/>
      </c>
      <c r="CC159" s="290" t="str">
        <f>IF(ISBLANK('ARAT - Data Entry'!AE157),"",'ARAT - Data Entry'!AE157)</f>
        <v/>
      </c>
      <c r="CD159" s="290" t="str">
        <f>IF(ISBLANK('ARAT - Data Entry'!AF157),"",'ARAT - Data Entry'!AF157)</f>
        <v/>
      </c>
      <c r="CE159" s="290" t="str">
        <f>IF(ISBLANK('ARAT - Data Entry'!AH157),"",'ARAT - Data Entry'!AH157)</f>
        <v/>
      </c>
      <c r="CF159" s="290" t="str">
        <f>IF(ISBLANK('ARAT - Data Entry'!AI157),"",'ARAT - Data Entry'!AI157)</f>
        <v/>
      </c>
      <c r="CG159" s="290" t="str">
        <f>IF(ISBLANK('ARAT - Data Entry'!AK157),"",'ARAT - Data Entry'!AK157)</f>
        <v/>
      </c>
      <c r="CH159" s="290" t="str">
        <f>IF(ISBLANK('ARAT - Data Entry'!AL157),"",'ARAT - Data Entry'!AL157)</f>
        <v/>
      </c>
      <c r="CI159" s="290" t="str">
        <f>IF(ISBLANK('ARAT - Data Entry'!AN157),"",'ARAT - Data Entry'!AN157)</f>
        <v/>
      </c>
      <c r="CJ159" s="290" t="str">
        <f>IF(ISBLANK('ARAT - Data Entry'!AO157),"",'ARAT - Data Entry'!AO157)</f>
        <v/>
      </c>
      <c r="CK159" s="290" t="str">
        <f>IF(ISBLANK('ARAT - Data Entry'!AQ157),"",'ARAT - Data Entry'!AQ157)</f>
        <v/>
      </c>
      <c r="CL159" s="290" t="str">
        <f>IF(ISBLANK('ARAT - Data Entry'!AR157),"",'ARAT - Data Entry'!AR157)</f>
        <v/>
      </c>
      <c r="CM159" s="290" t="str">
        <f>IF(ISBLANK('ARAT - Data Entry'!AT157),"",'ARAT - Data Entry'!AT157)</f>
        <v/>
      </c>
      <c r="CN159" s="290" t="str">
        <f>IF(ISBLANK('ARAT - Data Entry'!AU157),"",'ARAT - Data Entry'!AU157)</f>
        <v/>
      </c>
      <c r="CO159" s="290" t="str">
        <f>IF(ISBLANK('ARAT - Data Entry'!AW157),"",'ARAT - Data Entry'!AW157)</f>
        <v/>
      </c>
      <c r="CP159" s="290" t="str">
        <f>IF(ISBLANK('ARAT - Data Entry'!AX157),"",'ARAT - Data Entry'!AX157)</f>
        <v/>
      </c>
      <c r="CQ159" s="290" t="str">
        <f>IF(ISBLANK('ARAT - Data Entry'!AZ157),"",'ARAT - Data Entry'!AZ157)</f>
        <v/>
      </c>
      <c r="CR159" s="290" t="str">
        <f>IF(ISBLANK('ARAT - Data Entry'!BA157),"",'ARAT - Data Entry'!BA157)</f>
        <v/>
      </c>
      <c r="CS159" s="290" t="str">
        <f>IF(ISBLANK('ARAT - Data Entry'!BC157),"",'ARAT - Data Entry'!BC157)</f>
        <v/>
      </c>
      <c r="CT159" s="290" t="str">
        <f>IF(ISBLANK('ARAT - Data Entry'!BD157),"",'ARAT - Data Entry'!BD157)</f>
        <v/>
      </c>
      <c r="CU159" s="290" t="str">
        <f>IF(ISBLANK('ARAT - Data Entry'!BF157),"",'ARAT - Data Entry'!BF157)</f>
        <v/>
      </c>
      <c r="CV159" s="290" t="str">
        <f>IF(ISBLANK('ARAT - Data Entry'!BG157),"",'ARAT - Data Entry'!BG157)</f>
        <v/>
      </c>
      <c r="CW159" s="290" t="str">
        <f>IF(ISBLANK('ARAT - Data Entry'!BI157),"",'ARAT - Data Entry'!BI157)</f>
        <v/>
      </c>
      <c r="CX159" s="290" t="str">
        <f>IF(ISBLANK('ARAT - Data Entry'!BJ157),"",'ARAT - Data Entry'!BJ157)</f>
        <v/>
      </c>
      <c r="CY159" s="290" t="str">
        <f>IF(ISBLANK('ARAT - Data Entry'!BL157),"",'ARAT - Data Entry'!BL157)</f>
        <v/>
      </c>
      <c r="CZ159" s="290" t="str">
        <f>IF(ISBLANK('ARAT - Data Entry'!BM157),"",'ARAT - Data Entry'!BM157)</f>
        <v/>
      </c>
      <c r="DA159" s="290" t="str">
        <f>IF(ISBLANK('ARAT - Data Entry'!BO157),"",'ARAT - Data Entry'!BO157)</f>
        <v/>
      </c>
      <c r="DB159" s="290" t="str">
        <f>IF(ISBLANK('ARAT - Data Entry'!BP157),"",'ARAT - Data Entry'!BP157)</f>
        <v/>
      </c>
      <c r="DC159" s="290" t="str">
        <f>IF(ISBLANK('ARAT - Data Entry'!BR157),"",'ARAT - Data Entry'!BR157)</f>
        <v/>
      </c>
      <c r="DD159" s="290" t="str">
        <f>IF(ISBLANK('ARAT - Data Entry'!BS157),"",'ARAT - Data Entry'!BS157)</f>
        <v/>
      </c>
      <c r="DE159" s="290" t="str">
        <f>IF(ISBLANK('ARAT - Data Entry'!BU157),"",'ARAT - Data Entry'!BU157)</f>
        <v/>
      </c>
      <c r="DF159" s="290" t="str">
        <f>IF(ISBLANK('ARAT - Data Entry'!BV157),"",'ARAT - Data Entry'!BV157)</f>
        <v/>
      </c>
      <c r="DG159" s="290" t="str">
        <f>IF(ISBLANK('ARAT - Data Entry'!CZ157),"",'ARAT - Data Entry'!CZ157)</f>
        <v/>
      </c>
    </row>
    <row r="160" spans="1:111" x14ac:dyDescent="0.25">
      <c r="A160" s="312" t="str">
        <f>IF(ISBLANK('ARAT - Data Entry'!A158),"",'ARAT - Data Entry'!A158)</f>
        <v/>
      </c>
      <c r="B160" s="312" t="str">
        <f>IF(ISBLANK('ARAT - Data Entry'!C158),"",'ARAT - Data Entry'!C158)</f>
        <v/>
      </c>
      <c r="C160" s="312" t="str">
        <f>IF(ISBLANK('ARAT - Data Entry'!D158),"",'ARAT - Data Entry'!D158)</f>
        <v/>
      </c>
      <c r="D160" s="312" t="str">
        <f>IF(ISBLANK('ARAT - Data Entry'!E158),"",'ARAT - Data Entry'!E158)</f>
        <v/>
      </c>
      <c r="E160" s="312" t="str">
        <f>IF(ISBLANK('ARAT - Data Entry'!F158),"",'ARAT - Data Entry'!F158)</f>
        <v/>
      </c>
      <c r="F160" s="312" t="str">
        <f>IF(ISBLANK('ARAT - Data Entry'!G158),"",'ARAT - Data Entry'!G158)</f>
        <v/>
      </c>
      <c r="G160" s="312" t="str">
        <f>IF(ISBLANK('ARAT - Data Entry'!H158),"",'ARAT - Data Entry'!H158)</f>
        <v/>
      </c>
      <c r="H160" s="312" t="str">
        <f>IF(ISBLANK('ARAT - Data Entry'!I158),"",'ARAT - Data Entry'!I158)</f>
        <v/>
      </c>
      <c r="I160" s="312" t="str">
        <f>IF(ISBLANK('ARAT - Data Entry'!J158),"",'ARAT - Data Entry'!J158)</f>
        <v/>
      </c>
      <c r="J160" s="357" t="str">
        <f>IF(ISBLANK('ARAT - Data Entry'!K158),"",'ARAT - Data Entry'!K158)</f>
        <v/>
      </c>
      <c r="K160" s="312" t="str">
        <f>IF(ISBLANK('ARAT - Data Entry'!L158),"",'ARAT - Data Entry'!L158)</f>
        <v/>
      </c>
      <c r="L160" s="312" t="str">
        <f>IF(ISBLANK('ARAT - Data Entry'!M158),"",'ARAT - Data Entry'!M158)</f>
        <v/>
      </c>
      <c r="M160" s="312" t="str">
        <f>IF(ISBLANK('ARAT - Data Entry'!N158),"",'ARAT - Data Entry'!N158)</f>
        <v/>
      </c>
      <c r="N160" s="312" t="str">
        <f>IF(ISBLANK('ARAT - Data Entry'!R158),"",'ARAT - Data Entry'!R158)</f>
        <v/>
      </c>
      <c r="O160" s="312" t="str">
        <f>IF(ISBLANK('ARAT - Data Entry'!T158),"",'ARAT - Data Entry'!T158)</f>
        <v/>
      </c>
      <c r="P160" s="298"/>
      <c r="Q160" s="4" t="str">
        <f t="shared" si="46"/>
        <v>No Improved Water Point/System</v>
      </c>
      <c r="R160" s="4" t="str">
        <f t="shared" si="47"/>
        <v>No Improved Water Point/System</v>
      </c>
      <c r="S160" s="5" t="str">
        <f t="shared" si="48"/>
        <v>No Improved Water Point/System</v>
      </c>
      <c r="T160" s="4" t="str">
        <f t="shared" si="49"/>
        <v>New Construction Needed</v>
      </c>
      <c r="U160" s="15">
        <f t="shared" si="50"/>
        <v>0</v>
      </c>
      <c r="V160" s="284"/>
      <c r="W160" s="291" t="str">
        <f t="shared" si="40"/>
        <v>New Construction Needed</v>
      </c>
      <c r="X160" s="292" t="str">
        <f t="shared" si="51"/>
        <v xml:space="preserve"> </v>
      </c>
      <c r="Y160" s="292" t="str">
        <f t="shared" si="52"/>
        <v>Plan For Investment and Construction</v>
      </c>
      <c r="Z160" s="285"/>
      <c r="AA160" s="290" t="str">
        <f t="shared" si="41"/>
        <v xml:space="preserve"> </v>
      </c>
      <c r="AB160" s="290" t="str">
        <f t="shared" si="42"/>
        <v xml:space="preserve"> </v>
      </c>
      <c r="AC160" s="290" t="str">
        <f t="shared" si="43"/>
        <v xml:space="preserve"> </v>
      </c>
      <c r="AD160" s="290" t="str">
        <f t="shared" si="44"/>
        <v xml:space="preserve"> </v>
      </c>
      <c r="AE160" s="290" t="str">
        <f t="shared" si="45"/>
        <v xml:space="preserve"> </v>
      </c>
      <c r="AF160" s="290" t="str">
        <f>IF(CG160=1,'ARAT - Reference Sheet'!C164-(A160-CH160)," ")</f>
        <v xml:space="preserve"> </v>
      </c>
      <c r="AG160" s="290" t="str">
        <f>IF(CI160=1,'ARAT - Reference Sheet'!$C$12-(A160-CJ160)," ")</f>
        <v xml:space="preserve"> </v>
      </c>
      <c r="AH160" s="290" t="str">
        <f>IF(CK160=1,'ARAT - Reference Sheet'!$C$13-(A160-CL160)," ")</f>
        <v xml:space="preserve"> </v>
      </c>
      <c r="AI160" s="290" t="str">
        <f>IF(CM160=1,'ARAT - Reference Sheet'!$C$14-(A160-CN160)," ")</f>
        <v xml:space="preserve"> </v>
      </c>
      <c r="AJ160" s="290" t="str">
        <f>IF(CO160=1,'ARAT - Reference Sheet'!$C$15-(A160-CP160)," ")</f>
        <v xml:space="preserve"> </v>
      </c>
      <c r="AK160" s="290" t="str">
        <f>IF(CQ160=1,'ARAT - Reference Sheet'!$C$16-(A160-CR160)," ")</f>
        <v xml:space="preserve"> </v>
      </c>
      <c r="AL160" s="290" t="str">
        <f>IF(CS160=1,'ARAT - Reference Sheet'!$C$17-(A160-CT160)," ")</f>
        <v xml:space="preserve"> </v>
      </c>
      <c r="AM160" s="290" t="str">
        <f>IF(CU160=1,'ARAT - Reference Sheet'!$C$18-(A160-CV160)," ")</f>
        <v xml:space="preserve"> </v>
      </c>
      <c r="AN160" s="290" t="str">
        <f>IF(CW160=1,'ARAT - Reference Sheet'!$C$19-(A160-CX160)," ")</f>
        <v xml:space="preserve"> </v>
      </c>
      <c r="AO160" s="290" t="str">
        <f>IF(CY160=1,'ARAT - Reference Sheet'!$C$20-(A160-CZ160)," ")</f>
        <v xml:space="preserve"> </v>
      </c>
      <c r="AP160" s="290" t="str">
        <f>IF(DA160=1,'ARAT - Reference Sheet'!$C$21-(A160-DB160)," ")</f>
        <v xml:space="preserve"> </v>
      </c>
      <c r="AQ160" s="290" t="str">
        <f>IF(DC160=1,'ARAT - Reference Sheet'!$C$22-(A160-DD160)," ")</f>
        <v xml:space="preserve"> </v>
      </c>
      <c r="AR160" s="290" t="str">
        <f>IF(DE160=1,'ARAT - Reference Sheet'!$C$23-(A160-DF160)," ")</f>
        <v xml:space="preserve"> </v>
      </c>
      <c r="AS160" s="288"/>
      <c r="AT160" s="313" t="str">
        <f>IF(ISBLANK('ARAT - Data Entry'!X158),"",'ARAT - Data Entry'!X158)</f>
        <v/>
      </c>
      <c r="AU160" s="313" t="str">
        <f>IF(ISBLANK('ARAT - Data Entry'!AA158),"",'ARAT - Data Entry'!AA158)</f>
        <v/>
      </c>
      <c r="AV160" s="313" t="str">
        <f>IF(ISBLANK('ARAT - Data Entry'!AD158),"",'ARAT - Data Entry'!AD158)</f>
        <v/>
      </c>
      <c r="AW160" s="313" t="str">
        <f>IF(ISBLANK('ARAT - Data Entry'!AG158),"",'ARAT - Data Entry'!AG158)</f>
        <v/>
      </c>
      <c r="AX160" s="313" t="str">
        <f>IF(ISBLANK('ARAT - Data Entry'!AJ158),"",'ARAT - Data Entry'!AJ158)</f>
        <v/>
      </c>
      <c r="AY160" s="313" t="str">
        <f>IF(ISBLANK('ARAT - Data Entry'!AM158),"",'ARAT - Data Entry'!AM158)</f>
        <v/>
      </c>
      <c r="AZ160" s="313" t="str">
        <f>IF(ISBLANK('ARAT - Data Entry'!AP158),"",'ARAT - Data Entry'!AP158)</f>
        <v/>
      </c>
      <c r="BA160" s="313" t="str">
        <f>IF(ISBLANK('ARAT - Data Entry'!AS158),"",'ARAT - Data Entry'!AS158)</f>
        <v/>
      </c>
      <c r="BB160" s="313" t="str">
        <f>IF(ISBLANK('ARAT - Data Entry'!AV158),"",'ARAT - Data Entry'!AV158)</f>
        <v/>
      </c>
      <c r="BC160" s="313" t="str">
        <f>IF(ISBLANK('ARAT - Data Entry'!AY158),"",'ARAT - Data Entry'!AY158)</f>
        <v/>
      </c>
      <c r="BD160" s="313" t="str">
        <f>IF(ISBLANK('ARAT - Data Entry'!BB158),"",'ARAT - Data Entry'!BB158)</f>
        <v/>
      </c>
      <c r="BE160" s="313" t="str">
        <f>IF(ISBLANK('ARAT - Data Entry'!BE158),"",'ARAT - Data Entry'!BE158)</f>
        <v/>
      </c>
      <c r="BF160" s="313" t="str">
        <f>IF(ISBLANK('ARAT - Data Entry'!BF158),"",'ARAT - Data Entry'!BF158)</f>
        <v/>
      </c>
      <c r="BG160" s="313" t="str">
        <f>IF(ISBLANK('ARAT - Data Entry'!BK158),"",'ARAT - Data Entry'!BK158)</f>
        <v/>
      </c>
      <c r="BH160" s="313" t="str">
        <f>IF(ISBLANK('ARAT - Data Entry'!BL158),"",'ARAT - Data Entry'!BL158)</f>
        <v/>
      </c>
      <c r="BI160" s="313" t="str">
        <f>IF(ISBLANK('ARAT - Data Entry'!BQ158),"",'ARAT - Data Entry'!BQ158)</f>
        <v/>
      </c>
      <c r="BJ160" s="313" t="str">
        <f>IF(ISBLANK('ARAT - Data Entry'!BR158),"",'ARAT - Data Entry'!BR158)</f>
        <v/>
      </c>
      <c r="BK160" s="313" t="str">
        <f>IF(ISBLANK('ARAT - Data Entry'!BW158),"",'ARAT - Data Entry'!BW158)</f>
        <v/>
      </c>
      <c r="BL160" s="313" t="str">
        <f>IF(ISBLANK('ARAT - Data Entry'!DB158),"",'ARAT - Data Entry'!DB158)</f>
        <v/>
      </c>
      <c r="BM160" s="296"/>
      <c r="BN160" s="290">
        <f>'ARAT - Data Entry'!P158</f>
        <v>0</v>
      </c>
      <c r="BO160" s="290">
        <f>'ARAT - Data Entry'!Q158</f>
        <v>0</v>
      </c>
      <c r="BP160" s="290">
        <f>'ARAT - Data Entry'!S158</f>
        <v>0</v>
      </c>
      <c r="BQ160" s="290">
        <f>'ARAT - Data Entry'!CG158</f>
        <v>0</v>
      </c>
      <c r="BR160" s="290">
        <f>'ARAT - Data Entry'!CU158</f>
        <v>0</v>
      </c>
      <c r="BS160" s="290">
        <f>'ARAT - Data Entry'!CY158</f>
        <v>0</v>
      </c>
      <c r="BT160" s="290">
        <f>'ARAT - Data Entry'!DA158</f>
        <v>0</v>
      </c>
      <c r="BU160" s="290">
        <f t="shared" si="53"/>
        <v>0</v>
      </c>
      <c r="BV160" s="288"/>
      <c r="BW160" s="290" t="str">
        <f>IF(ISBLANK('ARAT - Data Entry'!V158),"",'ARAT - Data Entry'!V158)</f>
        <v/>
      </c>
      <c r="BX160" s="290" t="str">
        <f>IF(ISBLANK('ARAT - Data Entry'!W158),"",'ARAT - Data Entry'!W158)</f>
        <v/>
      </c>
      <c r="BY160" s="290" t="str">
        <f>IF(ISBLANK('ARAT - Data Entry'!Y158),"",'ARAT - Data Entry'!Y158)</f>
        <v/>
      </c>
      <c r="BZ160" s="290" t="str">
        <f>IF(ISBLANK('ARAT - Data Entry'!Z158),"",'ARAT - Data Entry'!Z158)</f>
        <v/>
      </c>
      <c r="CA160" s="290" t="str">
        <f>IF(ISBLANK('ARAT - Data Entry'!AB158),"",'ARAT - Data Entry'!AB158)</f>
        <v/>
      </c>
      <c r="CB160" s="290" t="str">
        <f>IF(ISBLANK('ARAT - Data Entry'!AC158),"",'ARAT - Data Entry'!AC158)</f>
        <v/>
      </c>
      <c r="CC160" s="290" t="str">
        <f>IF(ISBLANK('ARAT - Data Entry'!AE158),"",'ARAT - Data Entry'!AE158)</f>
        <v/>
      </c>
      <c r="CD160" s="290" t="str">
        <f>IF(ISBLANK('ARAT - Data Entry'!AF158),"",'ARAT - Data Entry'!AF158)</f>
        <v/>
      </c>
      <c r="CE160" s="290" t="str">
        <f>IF(ISBLANK('ARAT - Data Entry'!AH158),"",'ARAT - Data Entry'!AH158)</f>
        <v/>
      </c>
      <c r="CF160" s="290" t="str">
        <f>IF(ISBLANK('ARAT - Data Entry'!AI158),"",'ARAT - Data Entry'!AI158)</f>
        <v/>
      </c>
      <c r="CG160" s="290" t="str">
        <f>IF(ISBLANK('ARAT - Data Entry'!AK158),"",'ARAT - Data Entry'!AK158)</f>
        <v/>
      </c>
      <c r="CH160" s="290" t="str">
        <f>IF(ISBLANK('ARAT - Data Entry'!AL158),"",'ARAT - Data Entry'!AL158)</f>
        <v/>
      </c>
      <c r="CI160" s="290" t="str">
        <f>IF(ISBLANK('ARAT - Data Entry'!AN158),"",'ARAT - Data Entry'!AN158)</f>
        <v/>
      </c>
      <c r="CJ160" s="290" t="str">
        <f>IF(ISBLANK('ARAT - Data Entry'!AO158),"",'ARAT - Data Entry'!AO158)</f>
        <v/>
      </c>
      <c r="CK160" s="290" t="str">
        <f>IF(ISBLANK('ARAT - Data Entry'!AQ158),"",'ARAT - Data Entry'!AQ158)</f>
        <v/>
      </c>
      <c r="CL160" s="290" t="str">
        <f>IF(ISBLANK('ARAT - Data Entry'!AR158),"",'ARAT - Data Entry'!AR158)</f>
        <v/>
      </c>
      <c r="CM160" s="290" t="str">
        <f>IF(ISBLANK('ARAT - Data Entry'!AT158),"",'ARAT - Data Entry'!AT158)</f>
        <v/>
      </c>
      <c r="CN160" s="290" t="str">
        <f>IF(ISBLANK('ARAT - Data Entry'!AU158),"",'ARAT - Data Entry'!AU158)</f>
        <v/>
      </c>
      <c r="CO160" s="290" t="str">
        <f>IF(ISBLANK('ARAT - Data Entry'!AW158),"",'ARAT - Data Entry'!AW158)</f>
        <v/>
      </c>
      <c r="CP160" s="290" t="str">
        <f>IF(ISBLANK('ARAT - Data Entry'!AX158),"",'ARAT - Data Entry'!AX158)</f>
        <v/>
      </c>
      <c r="CQ160" s="290" t="str">
        <f>IF(ISBLANK('ARAT - Data Entry'!AZ158),"",'ARAT - Data Entry'!AZ158)</f>
        <v/>
      </c>
      <c r="CR160" s="290" t="str">
        <f>IF(ISBLANK('ARAT - Data Entry'!BA158),"",'ARAT - Data Entry'!BA158)</f>
        <v/>
      </c>
      <c r="CS160" s="290" t="str">
        <f>IF(ISBLANK('ARAT - Data Entry'!BC158),"",'ARAT - Data Entry'!BC158)</f>
        <v/>
      </c>
      <c r="CT160" s="290" t="str">
        <f>IF(ISBLANK('ARAT - Data Entry'!BD158),"",'ARAT - Data Entry'!BD158)</f>
        <v/>
      </c>
      <c r="CU160" s="290" t="str">
        <f>IF(ISBLANK('ARAT - Data Entry'!BF158),"",'ARAT - Data Entry'!BF158)</f>
        <v/>
      </c>
      <c r="CV160" s="290" t="str">
        <f>IF(ISBLANK('ARAT - Data Entry'!BG158),"",'ARAT - Data Entry'!BG158)</f>
        <v/>
      </c>
      <c r="CW160" s="290" t="str">
        <f>IF(ISBLANK('ARAT - Data Entry'!BI158),"",'ARAT - Data Entry'!BI158)</f>
        <v/>
      </c>
      <c r="CX160" s="290" t="str">
        <f>IF(ISBLANK('ARAT - Data Entry'!BJ158),"",'ARAT - Data Entry'!BJ158)</f>
        <v/>
      </c>
      <c r="CY160" s="290" t="str">
        <f>IF(ISBLANK('ARAT - Data Entry'!BL158),"",'ARAT - Data Entry'!BL158)</f>
        <v/>
      </c>
      <c r="CZ160" s="290" t="str">
        <f>IF(ISBLANK('ARAT - Data Entry'!BM158),"",'ARAT - Data Entry'!BM158)</f>
        <v/>
      </c>
      <c r="DA160" s="290" t="str">
        <f>IF(ISBLANK('ARAT - Data Entry'!BO158),"",'ARAT - Data Entry'!BO158)</f>
        <v/>
      </c>
      <c r="DB160" s="290" t="str">
        <f>IF(ISBLANK('ARAT - Data Entry'!BP158),"",'ARAT - Data Entry'!BP158)</f>
        <v/>
      </c>
      <c r="DC160" s="290" t="str">
        <f>IF(ISBLANK('ARAT - Data Entry'!BR158),"",'ARAT - Data Entry'!BR158)</f>
        <v/>
      </c>
      <c r="DD160" s="290" t="str">
        <f>IF(ISBLANK('ARAT - Data Entry'!BS158),"",'ARAT - Data Entry'!BS158)</f>
        <v/>
      </c>
      <c r="DE160" s="290" t="str">
        <f>IF(ISBLANK('ARAT - Data Entry'!BU158),"",'ARAT - Data Entry'!BU158)</f>
        <v/>
      </c>
      <c r="DF160" s="290" t="str">
        <f>IF(ISBLANK('ARAT - Data Entry'!BV158),"",'ARAT - Data Entry'!BV158)</f>
        <v/>
      </c>
      <c r="DG160" s="290" t="str">
        <f>IF(ISBLANK('ARAT - Data Entry'!CZ158),"",'ARAT - Data Entry'!CZ158)</f>
        <v/>
      </c>
    </row>
    <row r="161" spans="1:111" x14ac:dyDescent="0.25">
      <c r="A161" s="312" t="str">
        <f>IF(ISBLANK('ARAT - Data Entry'!A159),"",'ARAT - Data Entry'!A159)</f>
        <v/>
      </c>
      <c r="B161" s="312" t="str">
        <f>IF(ISBLANK('ARAT - Data Entry'!C159),"",'ARAT - Data Entry'!C159)</f>
        <v/>
      </c>
      <c r="C161" s="312" t="str">
        <f>IF(ISBLANK('ARAT - Data Entry'!D159),"",'ARAT - Data Entry'!D159)</f>
        <v/>
      </c>
      <c r="D161" s="312" t="str">
        <f>IF(ISBLANK('ARAT - Data Entry'!E159),"",'ARAT - Data Entry'!E159)</f>
        <v/>
      </c>
      <c r="E161" s="312" t="str">
        <f>IF(ISBLANK('ARAT - Data Entry'!F159),"",'ARAT - Data Entry'!F159)</f>
        <v/>
      </c>
      <c r="F161" s="312" t="str">
        <f>IF(ISBLANK('ARAT - Data Entry'!G159),"",'ARAT - Data Entry'!G159)</f>
        <v/>
      </c>
      <c r="G161" s="312" t="str">
        <f>IF(ISBLANK('ARAT - Data Entry'!H159),"",'ARAT - Data Entry'!H159)</f>
        <v/>
      </c>
      <c r="H161" s="312" t="str">
        <f>IF(ISBLANK('ARAT - Data Entry'!I159),"",'ARAT - Data Entry'!I159)</f>
        <v/>
      </c>
      <c r="I161" s="312" t="str">
        <f>IF(ISBLANK('ARAT - Data Entry'!J159),"",'ARAT - Data Entry'!J159)</f>
        <v/>
      </c>
      <c r="J161" s="357" t="str">
        <f>IF(ISBLANK('ARAT - Data Entry'!K159),"",'ARAT - Data Entry'!K159)</f>
        <v/>
      </c>
      <c r="K161" s="312" t="str">
        <f>IF(ISBLANK('ARAT - Data Entry'!L159),"",'ARAT - Data Entry'!L159)</f>
        <v/>
      </c>
      <c r="L161" s="312" t="str">
        <f>IF(ISBLANK('ARAT - Data Entry'!M159),"",'ARAT - Data Entry'!M159)</f>
        <v/>
      </c>
      <c r="M161" s="312" t="str">
        <f>IF(ISBLANK('ARAT - Data Entry'!N159),"",'ARAT - Data Entry'!N159)</f>
        <v/>
      </c>
      <c r="N161" s="312" t="str">
        <f>IF(ISBLANK('ARAT - Data Entry'!R159),"",'ARAT - Data Entry'!R159)</f>
        <v/>
      </c>
      <c r="O161" s="312" t="str">
        <f>IF(ISBLANK('ARAT - Data Entry'!T159),"",'ARAT - Data Entry'!T159)</f>
        <v/>
      </c>
      <c r="P161" s="298"/>
      <c r="Q161" s="4" t="str">
        <f t="shared" si="46"/>
        <v>No Improved Water Point/System</v>
      </c>
      <c r="R161" s="4" t="str">
        <f t="shared" si="47"/>
        <v>No Improved Water Point/System</v>
      </c>
      <c r="S161" s="5" t="str">
        <f t="shared" si="48"/>
        <v>No Improved Water Point/System</v>
      </c>
      <c r="T161" s="4" t="str">
        <f t="shared" si="49"/>
        <v>New Construction Needed</v>
      </c>
      <c r="U161" s="15">
        <f t="shared" si="50"/>
        <v>0</v>
      </c>
      <c r="V161" s="284"/>
      <c r="W161" s="291" t="str">
        <f t="shared" si="40"/>
        <v>New Construction Needed</v>
      </c>
      <c r="X161" s="292" t="str">
        <f t="shared" si="51"/>
        <v xml:space="preserve"> </v>
      </c>
      <c r="Y161" s="292" t="str">
        <f t="shared" si="52"/>
        <v>Plan For Investment and Construction</v>
      </c>
      <c r="Z161" s="285"/>
      <c r="AA161" s="290" t="str">
        <f t="shared" si="41"/>
        <v xml:space="preserve"> </v>
      </c>
      <c r="AB161" s="290" t="str">
        <f t="shared" si="42"/>
        <v xml:space="preserve"> </v>
      </c>
      <c r="AC161" s="290" t="str">
        <f t="shared" si="43"/>
        <v xml:space="preserve"> </v>
      </c>
      <c r="AD161" s="290" t="str">
        <f t="shared" si="44"/>
        <v xml:space="preserve"> </v>
      </c>
      <c r="AE161" s="290" t="str">
        <f t="shared" si="45"/>
        <v xml:space="preserve"> </v>
      </c>
      <c r="AF161" s="290" t="str">
        <f>IF(CG161=1,'ARAT - Reference Sheet'!C165-(A161-CH161)," ")</f>
        <v xml:space="preserve"> </v>
      </c>
      <c r="AG161" s="290" t="str">
        <f>IF(CI161=1,'ARAT - Reference Sheet'!$C$12-(A161-CJ161)," ")</f>
        <v xml:space="preserve"> </v>
      </c>
      <c r="AH161" s="290" t="str">
        <f>IF(CK161=1,'ARAT - Reference Sheet'!$C$13-(A161-CL161)," ")</f>
        <v xml:space="preserve"> </v>
      </c>
      <c r="AI161" s="290" t="str">
        <f>IF(CM161=1,'ARAT - Reference Sheet'!$C$14-(A161-CN161)," ")</f>
        <v xml:space="preserve"> </v>
      </c>
      <c r="AJ161" s="290" t="str">
        <f>IF(CO161=1,'ARAT - Reference Sheet'!$C$15-(A161-CP161)," ")</f>
        <v xml:space="preserve"> </v>
      </c>
      <c r="AK161" s="290" t="str">
        <f>IF(CQ161=1,'ARAT - Reference Sheet'!$C$16-(A161-CR161)," ")</f>
        <v xml:space="preserve"> </v>
      </c>
      <c r="AL161" s="290" t="str">
        <f>IF(CS161=1,'ARAT - Reference Sheet'!$C$17-(A161-CT161)," ")</f>
        <v xml:space="preserve"> </v>
      </c>
      <c r="AM161" s="290" t="str">
        <f>IF(CU161=1,'ARAT - Reference Sheet'!$C$18-(A161-CV161)," ")</f>
        <v xml:space="preserve"> </v>
      </c>
      <c r="AN161" s="290" t="str">
        <f>IF(CW161=1,'ARAT - Reference Sheet'!$C$19-(A161-CX161)," ")</f>
        <v xml:space="preserve"> </v>
      </c>
      <c r="AO161" s="290" t="str">
        <f>IF(CY161=1,'ARAT - Reference Sheet'!$C$20-(A161-CZ161)," ")</f>
        <v xml:space="preserve"> </v>
      </c>
      <c r="AP161" s="290" t="str">
        <f>IF(DA161=1,'ARAT - Reference Sheet'!$C$21-(A161-DB161)," ")</f>
        <v xml:space="preserve"> </v>
      </c>
      <c r="AQ161" s="290" t="str">
        <f>IF(DC161=1,'ARAT - Reference Sheet'!$C$22-(A161-DD161)," ")</f>
        <v xml:space="preserve"> </v>
      </c>
      <c r="AR161" s="290" t="str">
        <f>IF(DE161=1,'ARAT - Reference Sheet'!$C$23-(A161-DF161)," ")</f>
        <v xml:space="preserve"> </v>
      </c>
      <c r="AS161" s="288"/>
      <c r="AT161" s="313" t="str">
        <f>IF(ISBLANK('ARAT - Data Entry'!X159),"",'ARAT - Data Entry'!X159)</f>
        <v/>
      </c>
      <c r="AU161" s="313" t="str">
        <f>IF(ISBLANK('ARAT - Data Entry'!AA159),"",'ARAT - Data Entry'!AA159)</f>
        <v/>
      </c>
      <c r="AV161" s="313" t="str">
        <f>IF(ISBLANK('ARAT - Data Entry'!AD159),"",'ARAT - Data Entry'!AD159)</f>
        <v/>
      </c>
      <c r="AW161" s="313" t="str">
        <f>IF(ISBLANK('ARAT - Data Entry'!AG159),"",'ARAT - Data Entry'!AG159)</f>
        <v/>
      </c>
      <c r="AX161" s="313" t="str">
        <f>IF(ISBLANK('ARAT - Data Entry'!AJ159),"",'ARAT - Data Entry'!AJ159)</f>
        <v/>
      </c>
      <c r="AY161" s="313" t="str">
        <f>IF(ISBLANK('ARAT - Data Entry'!AM159),"",'ARAT - Data Entry'!AM159)</f>
        <v/>
      </c>
      <c r="AZ161" s="313" t="str">
        <f>IF(ISBLANK('ARAT - Data Entry'!AP159),"",'ARAT - Data Entry'!AP159)</f>
        <v/>
      </c>
      <c r="BA161" s="313" t="str">
        <f>IF(ISBLANK('ARAT - Data Entry'!AS159),"",'ARAT - Data Entry'!AS159)</f>
        <v/>
      </c>
      <c r="BB161" s="313" t="str">
        <f>IF(ISBLANK('ARAT - Data Entry'!AV159),"",'ARAT - Data Entry'!AV159)</f>
        <v/>
      </c>
      <c r="BC161" s="313" t="str">
        <f>IF(ISBLANK('ARAT - Data Entry'!AY159),"",'ARAT - Data Entry'!AY159)</f>
        <v/>
      </c>
      <c r="BD161" s="313" t="str">
        <f>IF(ISBLANK('ARAT - Data Entry'!BB159),"",'ARAT - Data Entry'!BB159)</f>
        <v/>
      </c>
      <c r="BE161" s="313" t="str">
        <f>IF(ISBLANK('ARAT - Data Entry'!BE159),"",'ARAT - Data Entry'!BE159)</f>
        <v/>
      </c>
      <c r="BF161" s="313" t="str">
        <f>IF(ISBLANK('ARAT - Data Entry'!BF159),"",'ARAT - Data Entry'!BF159)</f>
        <v/>
      </c>
      <c r="BG161" s="313" t="str">
        <f>IF(ISBLANK('ARAT - Data Entry'!BK159),"",'ARAT - Data Entry'!BK159)</f>
        <v/>
      </c>
      <c r="BH161" s="313" t="str">
        <f>IF(ISBLANK('ARAT - Data Entry'!BL159),"",'ARAT - Data Entry'!BL159)</f>
        <v/>
      </c>
      <c r="BI161" s="313" t="str">
        <f>IF(ISBLANK('ARAT - Data Entry'!BQ159),"",'ARAT - Data Entry'!BQ159)</f>
        <v/>
      </c>
      <c r="BJ161" s="313" t="str">
        <f>IF(ISBLANK('ARAT - Data Entry'!BR159),"",'ARAT - Data Entry'!BR159)</f>
        <v/>
      </c>
      <c r="BK161" s="313" t="str">
        <f>IF(ISBLANK('ARAT - Data Entry'!BW159),"",'ARAT - Data Entry'!BW159)</f>
        <v/>
      </c>
      <c r="BL161" s="313" t="str">
        <f>IF(ISBLANK('ARAT - Data Entry'!DB159),"",'ARAT - Data Entry'!DB159)</f>
        <v/>
      </c>
      <c r="BM161" s="296"/>
      <c r="BN161" s="290">
        <f>'ARAT - Data Entry'!P159</f>
        <v>0</v>
      </c>
      <c r="BO161" s="290">
        <f>'ARAT - Data Entry'!Q159</f>
        <v>0</v>
      </c>
      <c r="BP161" s="290">
        <f>'ARAT - Data Entry'!S159</f>
        <v>0</v>
      </c>
      <c r="BQ161" s="290">
        <f>'ARAT - Data Entry'!CG159</f>
        <v>0</v>
      </c>
      <c r="BR161" s="290">
        <f>'ARAT - Data Entry'!CU159</f>
        <v>0</v>
      </c>
      <c r="BS161" s="290">
        <f>'ARAT - Data Entry'!CY159</f>
        <v>0</v>
      </c>
      <c r="BT161" s="290">
        <f>'ARAT - Data Entry'!DA159</f>
        <v>0</v>
      </c>
      <c r="BU161" s="290">
        <f t="shared" si="53"/>
        <v>0</v>
      </c>
      <c r="BV161" s="288"/>
      <c r="BW161" s="290" t="str">
        <f>IF(ISBLANK('ARAT - Data Entry'!V159),"",'ARAT - Data Entry'!V159)</f>
        <v/>
      </c>
      <c r="BX161" s="290" t="str">
        <f>IF(ISBLANK('ARAT - Data Entry'!W159),"",'ARAT - Data Entry'!W159)</f>
        <v/>
      </c>
      <c r="BY161" s="290" t="str">
        <f>IF(ISBLANK('ARAT - Data Entry'!Y159),"",'ARAT - Data Entry'!Y159)</f>
        <v/>
      </c>
      <c r="BZ161" s="290" t="str">
        <f>IF(ISBLANK('ARAT - Data Entry'!Z159),"",'ARAT - Data Entry'!Z159)</f>
        <v/>
      </c>
      <c r="CA161" s="290" t="str">
        <f>IF(ISBLANK('ARAT - Data Entry'!AB159),"",'ARAT - Data Entry'!AB159)</f>
        <v/>
      </c>
      <c r="CB161" s="290" t="str">
        <f>IF(ISBLANK('ARAT - Data Entry'!AC159),"",'ARAT - Data Entry'!AC159)</f>
        <v/>
      </c>
      <c r="CC161" s="290" t="str">
        <f>IF(ISBLANK('ARAT - Data Entry'!AE159),"",'ARAT - Data Entry'!AE159)</f>
        <v/>
      </c>
      <c r="CD161" s="290" t="str">
        <f>IF(ISBLANK('ARAT - Data Entry'!AF159),"",'ARAT - Data Entry'!AF159)</f>
        <v/>
      </c>
      <c r="CE161" s="290" t="str">
        <f>IF(ISBLANK('ARAT - Data Entry'!AH159),"",'ARAT - Data Entry'!AH159)</f>
        <v/>
      </c>
      <c r="CF161" s="290" t="str">
        <f>IF(ISBLANK('ARAT - Data Entry'!AI159),"",'ARAT - Data Entry'!AI159)</f>
        <v/>
      </c>
      <c r="CG161" s="290" t="str">
        <f>IF(ISBLANK('ARAT - Data Entry'!AK159),"",'ARAT - Data Entry'!AK159)</f>
        <v/>
      </c>
      <c r="CH161" s="290" t="str">
        <f>IF(ISBLANK('ARAT - Data Entry'!AL159),"",'ARAT - Data Entry'!AL159)</f>
        <v/>
      </c>
      <c r="CI161" s="290" t="str">
        <f>IF(ISBLANK('ARAT - Data Entry'!AN159),"",'ARAT - Data Entry'!AN159)</f>
        <v/>
      </c>
      <c r="CJ161" s="290" t="str">
        <f>IF(ISBLANK('ARAT - Data Entry'!AO159),"",'ARAT - Data Entry'!AO159)</f>
        <v/>
      </c>
      <c r="CK161" s="290" t="str">
        <f>IF(ISBLANK('ARAT - Data Entry'!AQ159),"",'ARAT - Data Entry'!AQ159)</f>
        <v/>
      </c>
      <c r="CL161" s="290" t="str">
        <f>IF(ISBLANK('ARAT - Data Entry'!AR159),"",'ARAT - Data Entry'!AR159)</f>
        <v/>
      </c>
      <c r="CM161" s="290" t="str">
        <f>IF(ISBLANK('ARAT - Data Entry'!AT159),"",'ARAT - Data Entry'!AT159)</f>
        <v/>
      </c>
      <c r="CN161" s="290" t="str">
        <f>IF(ISBLANK('ARAT - Data Entry'!AU159),"",'ARAT - Data Entry'!AU159)</f>
        <v/>
      </c>
      <c r="CO161" s="290" t="str">
        <f>IF(ISBLANK('ARAT - Data Entry'!AW159),"",'ARAT - Data Entry'!AW159)</f>
        <v/>
      </c>
      <c r="CP161" s="290" t="str">
        <f>IF(ISBLANK('ARAT - Data Entry'!AX159),"",'ARAT - Data Entry'!AX159)</f>
        <v/>
      </c>
      <c r="CQ161" s="290" t="str">
        <f>IF(ISBLANK('ARAT - Data Entry'!AZ159),"",'ARAT - Data Entry'!AZ159)</f>
        <v/>
      </c>
      <c r="CR161" s="290" t="str">
        <f>IF(ISBLANK('ARAT - Data Entry'!BA159),"",'ARAT - Data Entry'!BA159)</f>
        <v/>
      </c>
      <c r="CS161" s="290" t="str">
        <f>IF(ISBLANK('ARAT - Data Entry'!BC159),"",'ARAT - Data Entry'!BC159)</f>
        <v/>
      </c>
      <c r="CT161" s="290" t="str">
        <f>IF(ISBLANK('ARAT - Data Entry'!BD159),"",'ARAT - Data Entry'!BD159)</f>
        <v/>
      </c>
      <c r="CU161" s="290" t="str">
        <f>IF(ISBLANK('ARAT - Data Entry'!BF159),"",'ARAT - Data Entry'!BF159)</f>
        <v/>
      </c>
      <c r="CV161" s="290" t="str">
        <f>IF(ISBLANK('ARAT - Data Entry'!BG159),"",'ARAT - Data Entry'!BG159)</f>
        <v/>
      </c>
      <c r="CW161" s="290" t="str">
        <f>IF(ISBLANK('ARAT - Data Entry'!BI159),"",'ARAT - Data Entry'!BI159)</f>
        <v/>
      </c>
      <c r="CX161" s="290" t="str">
        <f>IF(ISBLANK('ARAT - Data Entry'!BJ159),"",'ARAT - Data Entry'!BJ159)</f>
        <v/>
      </c>
      <c r="CY161" s="290" t="str">
        <f>IF(ISBLANK('ARAT - Data Entry'!BL159),"",'ARAT - Data Entry'!BL159)</f>
        <v/>
      </c>
      <c r="CZ161" s="290" t="str">
        <f>IF(ISBLANK('ARAT - Data Entry'!BM159),"",'ARAT - Data Entry'!BM159)</f>
        <v/>
      </c>
      <c r="DA161" s="290" t="str">
        <f>IF(ISBLANK('ARAT - Data Entry'!BO159),"",'ARAT - Data Entry'!BO159)</f>
        <v/>
      </c>
      <c r="DB161" s="290" t="str">
        <f>IF(ISBLANK('ARAT - Data Entry'!BP159),"",'ARAT - Data Entry'!BP159)</f>
        <v/>
      </c>
      <c r="DC161" s="290" t="str">
        <f>IF(ISBLANK('ARAT - Data Entry'!BR159),"",'ARAT - Data Entry'!BR159)</f>
        <v/>
      </c>
      <c r="DD161" s="290" t="str">
        <f>IF(ISBLANK('ARAT - Data Entry'!BS159),"",'ARAT - Data Entry'!BS159)</f>
        <v/>
      </c>
      <c r="DE161" s="290" t="str">
        <f>IF(ISBLANK('ARAT - Data Entry'!BU159),"",'ARAT - Data Entry'!BU159)</f>
        <v/>
      </c>
      <c r="DF161" s="290" t="str">
        <f>IF(ISBLANK('ARAT - Data Entry'!BV159),"",'ARAT - Data Entry'!BV159)</f>
        <v/>
      </c>
      <c r="DG161" s="290" t="str">
        <f>IF(ISBLANK('ARAT - Data Entry'!CZ159),"",'ARAT - Data Entry'!CZ159)</f>
        <v/>
      </c>
    </row>
    <row r="162" spans="1:111" x14ac:dyDescent="0.25">
      <c r="A162" s="312" t="str">
        <f>IF(ISBLANK('ARAT - Data Entry'!A160),"",'ARAT - Data Entry'!A160)</f>
        <v/>
      </c>
      <c r="B162" s="312" t="str">
        <f>IF(ISBLANK('ARAT - Data Entry'!C160),"",'ARAT - Data Entry'!C160)</f>
        <v/>
      </c>
      <c r="C162" s="312" t="str">
        <f>IF(ISBLANK('ARAT - Data Entry'!D160),"",'ARAT - Data Entry'!D160)</f>
        <v/>
      </c>
      <c r="D162" s="312" t="str">
        <f>IF(ISBLANK('ARAT - Data Entry'!E160),"",'ARAT - Data Entry'!E160)</f>
        <v/>
      </c>
      <c r="E162" s="312" t="str">
        <f>IF(ISBLANK('ARAT - Data Entry'!F160),"",'ARAT - Data Entry'!F160)</f>
        <v/>
      </c>
      <c r="F162" s="312" t="str">
        <f>IF(ISBLANK('ARAT - Data Entry'!G160),"",'ARAT - Data Entry'!G160)</f>
        <v/>
      </c>
      <c r="G162" s="312" t="str">
        <f>IF(ISBLANK('ARAT - Data Entry'!H160),"",'ARAT - Data Entry'!H160)</f>
        <v/>
      </c>
      <c r="H162" s="312" t="str">
        <f>IF(ISBLANK('ARAT - Data Entry'!I160),"",'ARAT - Data Entry'!I160)</f>
        <v/>
      </c>
      <c r="I162" s="312" t="str">
        <f>IF(ISBLANK('ARAT - Data Entry'!J160),"",'ARAT - Data Entry'!J160)</f>
        <v/>
      </c>
      <c r="J162" s="357" t="str">
        <f>IF(ISBLANK('ARAT - Data Entry'!K160),"",'ARAT - Data Entry'!K160)</f>
        <v/>
      </c>
      <c r="K162" s="312" t="str">
        <f>IF(ISBLANK('ARAT - Data Entry'!L160),"",'ARAT - Data Entry'!L160)</f>
        <v/>
      </c>
      <c r="L162" s="312" t="str">
        <f>IF(ISBLANK('ARAT - Data Entry'!M160),"",'ARAT - Data Entry'!M160)</f>
        <v/>
      </c>
      <c r="M162" s="312" t="str">
        <f>IF(ISBLANK('ARAT - Data Entry'!N160),"",'ARAT - Data Entry'!N160)</f>
        <v/>
      </c>
      <c r="N162" s="312" t="str">
        <f>IF(ISBLANK('ARAT - Data Entry'!R160),"",'ARAT - Data Entry'!R160)</f>
        <v/>
      </c>
      <c r="O162" s="312" t="str">
        <f>IF(ISBLANK('ARAT - Data Entry'!T160),"",'ARAT - Data Entry'!T160)</f>
        <v/>
      </c>
      <c r="P162" s="298"/>
      <c r="Q162" s="4" t="str">
        <f t="shared" si="46"/>
        <v>No Improved Water Point/System</v>
      </c>
      <c r="R162" s="4" t="str">
        <f t="shared" si="47"/>
        <v>No Improved Water Point/System</v>
      </c>
      <c r="S162" s="5" t="str">
        <f t="shared" si="48"/>
        <v>No Improved Water Point/System</v>
      </c>
      <c r="T162" s="4" t="str">
        <f t="shared" si="49"/>
        <v>New Construction Needed</v>
      </c>
      <c r="U162" s="15">
        <f t="shared" si="50"/>
        <v>0</v>
      </c>
      <c r="V162" s="284"/>
      <c r="W162" s="291" t="str">
        <f t="shared" si="40"/>
        <v>New Construction Needed</v>
      </c>
      <c r="X162" s="292" t="str">
        <f t="shared" si="51"/>
        <v xml:space="preserve"> </v>
      </c>
      <c r="Y162" s="292" t="str">
        <f t="shared" si="52"/>
        <v>Plan For Investment and Construction</v>
      </c>
      <c r="Z162" s="285"/>
      <c r="AA162" s="290" t="str">
        <f t="shared" si="41"/>
        <v xml:space="preserve"> </v>
      </c>
      <c r="AB162" s="290" t="str">
        <f t="shared" si="42"/>
        <v xml:space="preserve"> </v>
      </c>
      <c r="AC162" s="290" t="str">
        <f t="shared" si="43"/>
        <v xml:space="preserve"> </v>
      </c>
      <c r="AD162" s="290" t="str">
        <f t="shared" si="44"/>
        <v xml:space="preserve"> </v>
      </c>
      <c r="AE162" s="290" t="str">
        <f t="shared" si="45"/>
        <v xml:space="preserve"> </v>
      </c>
      <c r="AF162" s="290" t="str">
        <f>IF(CG162=1,'ARAT - Reference Sheet'!C166-(A162-CH162)," ")</f>
        <v xml:space="preserve"> </v>
      </c>
      <c r="AG162" s="290" t="str">
        <f>IF(CI162=1,'ARAT - Reference Sheet'!$C$12-(A162-CJ162)," ")</f>
        <v xml:space="preserve"> </v>
      </c>
      <c r="AH162" s="290" t="str">
        <f>IF(CK162=1,'ARAT - Reference Sheet'!$C$13-(A162-CL162)," ")</f>
        <v xml:space="preserve"> </v>
      </c>
      <c r="AI162" s="290" t="str">
        <f>IF(CM162=1,'ARAT - Reference Sheet'!$C$14-(A162-CN162)," ")</f>
        <v xml:space="preserve"> </v>
      </c>
      <c r="AJ162" s="290" t="str">
        <f>IF(CO162=1,'ARAT - Reference Sheet'!$C$15-(A162-CP162)," ")</f>
        <v xml:space="preserve"> </v>
      </c>
      <c r="AK162" s="290" t="str">
        <f>IF(CQ162=1,'ARAT - Reference Sheet'!$C$16-(A162-CR162)," ")</f>
        <v xml:space="preserve"> </v>
      </c>
      <c r="AL162" s="290" t="str">
        <f>IF(CS162=1,'ARAT - Reference Sheet'!$C$17-(A162-CT162)," ")</f>
        <v xml:space="preserve"> </v>
      </c>
      <c r="AM162" s="290" t="str">
        <f>IF(CU162=1,'ARAT - Reference Sheet'!$C$18-(A162-CV162)," ")</f>
        <v xml:space="preserve"> </v>
      </c>
      <c r="AN162" s="290" t="str">
        <f>IF(CW162=1,'ARAT - Reference Sheet'!$C$19-(A162-CX162)," ")</f>
        <v xml:space="preserve"> </v>
      </c>
      <c r="AO162" s="290" t="str">
        <f>IF(CY162=1,'ARAT - Reference Sheet'!$C$20-(A162-CZ162)," ")</f>
        <v xml:space="preserve"> </v>
      </c>
      <c r="AP162" s="290" t="str">
        <f>IF(DA162=1,'ARAT - Reference Sheet'!$C$21-(A162-DB162)," ")</f>
        <v xml:space="preserve"> </v>
      </c>
      <c r="AQ162" s="290" t="str">
        <f>IF(DC162=1,'ARAT - Reference Sheet'!$C$22-(A162-DD162)," ")</f>
        <v xml:space="preserve"> </v>
      </c>
      <c r="AR162" s="290" t="str">
        <f>IF(DE162=1,'ARAT - Reference Sheet'!$C$23-(A162-DF162)," ")</f>
        <v xml:space="preserve"> </v>
      </c>
      <c r="AS162" s="288"/>
      <c r="AT162" s="313" t="str">
        <f>IF(ISBLANK('ARAT - Data Entry'!X160),"",'ARAT - Data Entry'!X160)</f>
        <v/>
      </c>
      <c r="AU162" s="313" t="str">
        <f>IF(ISBLANK('ARAT - Data Entry'!AA160),"",'ARAT - Data Entry'!AA160)</f>
        <v/>
      </c>
      <c r="AV162" s="313" t="str">
        <f>IF(ISBLANK('ARAT - Data Entry'!AD160),"",'ARAT - Data Entry'!AD160)</f>
        <v/>
      </c>
      <c r="AW162" s="313" t="str">
        <f>IF(ISBLANK('ARAT - Data Entry'!AG160),"",'ARAT - Data Entry'!AG160)</f>
        <v/>
      </c>
      <c r="AX162" s="313" t="str">
        <f>IF(ISBLANK('ARAT - Data Entry'!AJ160),"",'ARAT - Data Entry'!AJ160)</f>
        <v/>
      </c>
      <c r="AY162" s="313" t="str">
        <f>IF(ISBLANK('ARAT - Data Entry'!AM160),"",'ARAT - Data Entry'!AM160)</f>
        <v/>
      </c>
      <c r="AZ162" s="313" t="str">
        <f>IF(ISBLANK('ARAT - Data Entry'!AP160),"",'ARAT - Data Entry'!AP160)</f>
        <v/>
      </c>
      <c r="BA162" s="313" t="str">
        <f>IF(ISBLANK('ARAT - Data Entry'!AS160),"",'ARAT - Data Entry'!AS160)</f>
        <v/>
      </c>
      <c r="BB162" s="313" t="str">
        <f>IF(ISBLANK('ARAT - Data Entry'!AV160),"",'ARAT - Data Entry'!AV160)</f>
        <v/>
      </c>
      <c r="BC162" s="313" t="str">
        <f>IF(ISBLANK('ARAT - Data Entry'!AY160),"",'ARAT - Data Entry'!AY160)</f>
        <v/>
      </c>
      <c r="BD162" s="313" t="str">
        <f>IF(ISBLANK('ARAT - Data Entry'!BB160),"",'ARAT - Data Entry'!BB160)</f>
        <v/>
      </c>
      <c r="BE162" s="313" t="str">
        <f>IF(ISBLANK('ARAT - Data Entry'!BE160),"",'ARAT - Data Entry'!BE160)</f>
        <v/>
      </c>
      <c r="BF162" s="313" t="str">
        <f>IF(ISBLANK('ARAT - Data Entry'!BF160),"",'ARAT - Data Entry'!BF160)</f>
        <v/>
      </c>
      <c r="BG162" s="313" t="str">
        <f>IF(ISBLANK('ARAT - Data Entry'!BK160),"",'ARAT - Data Entry'!BK160)</f>
        <v/>
      </c>
      <c r="BH162" s="313" t="str">
        <f>IF(ISBLANK('ARAT - Data Entry'!BL160),"",'ARAT - Data Entry'!BL160)</f>
        <v/>
      </c>
      <c r="BI162" s="313" t="str">
        <f>IF(ISBLANK('ARAT - Data Entry'!BQ160),"",'ARAT - Data Entry'!BQ160)</f>
        <v/>
      </c>
      <c r="BJ162" s="313" t="str">
        <f>IF(ISBLANK('ARAT - Data Entry'!BR160),"",'ARAT - Data Entry'!BR160)</f>
        <v/>
      </c>
      <c r="BK162" s="313" t="str">
        <f>IF(ISBLANK('ARAT - Data Entry'!BW160),"",'ARAT - Data Entry'!BW160)</f>
        <v/>
      </c>
      <c r="BL162" s="313" t="str">
        <f>IF(ISBLANK('ARAT - Data Entry'!DB160),"",'ARAT - Data Entry'!DB160)</f>
        <v/>
      </c>
      <c r="BM162" s="296"/>
      <c r="BN162" s="290">
        <f>'ARAT - Data Entry'!P160</f>
        <v>0</v>
      </c>
      <c r="BO162" s="290">
        <f>'ARAT - Data Entry'!Q160</f>
        <v>0</v>
      </c>
      <c r="BP162" s="290">
        <f>'ARAT - Data Entry'!S160</f>
        <v>0</v>
      </c>
      <c r="BQ162" s="290">
        <f>'ARAT - Data Entry'!CG160</f>
        <v>0</v>
      </c>
      <c r="BR162" s="290">
        <f>'ARAT - Data Entry'!CU160</f>
        <v>0</v>
      </c>
      <c r="BS162" s="290">
        <f>'ARAT - Data Entry'!CY160</f>
        <v>0</v>
      </c>
      <c r="BT162" s="290">
        <f>'ARAT - Data Entry'!DA160</f>
        <v>0</v>
      </c>
      <c r="BU162" s="290">
        <f t="shared" si="53"/>
        <v>0</v>
      </c>
      <c r="BV162" s="288"/>
      <c r="BW162" s="290" t="str">
        <f>IF(ISBLANK('ARAT - Data Entry'!V160),"",'ARAT - Data Entry'!V160)</f>
        <v/>
      </c>
      <c r="BX162" s="290" t="str">
        <f>IF(ISBLANK('ARAT - Data Entry'!W160),"",'ARAT - Data Entry'!W160)</f>
        <v/>
      </c>
      <c r="BY162" s="290" t="str">
        <f>IF(ISBLANK('ARAT - Data Entry'!Y160),"",'ARAT - Data Entry'!Y160)</f>
        <v/>
      </c>
      <c r="BZ162" s="290" t="str">
        <f>IF(ISBLANK('ARAT - Data Entry'!Z160),"",'ARAT - Data Entry'!Z160)</f>
        <v/>
      </c>
      <c r="CA162" s="290" t="str">
        <f>IF(ISBLANK('ARAT - Data Entry'!AB160),"",'ARAT - Data Entry'!AB160)</f>
        <v/>
      </c>
      <c r="CB162" s="290" t="str">
        <f>IF(ISBLANK('ARAT - Data Entry'!AC160),"",'ARAT - Data Entry'!AC160)</f>
        <v/>
      </c>
      <c r="CC162" s="290" t="str">
        <f>IF(ISBLANK('ARAT - Data Entry'!AE160),"",'ARAT - Data Entry'!AE160)</f>
        <v/>
      </c>
      <c r="CD162" s="290" t="str">
        <f>IF(ISBLANK('ARAT - Data Entry'!AF160),"",'ARAT - Data Entry'!AF160)</f>
        <v/>
      </c>
      <c r="CE162" s="290" t="str">
        <f>IF(ISBLANK('ARAT - Data Entry'!AH160),"",'ARAT - Data Entry'!AH160)</f>
        <v/>
      </c>
      <c r="CF162" s="290" t="str">
        <f>IF(ISBLANK('ARAT - Data Entry'!AI160),"",'ARAT - Data Entry'!AI160)</f>
        <v/>
      </c>
      <c r="CG162" s="290" t="str">
        <f>IF(ISBLANK('ARAT - Data Entry'!AK160),"",'ARAT - Data Entry'!AK160)</f>
        <v/>
      </c>
      <c r="CH162" s="290" t="str">
        <f>IF(ISBLANK('ARAT - Data Entry'!AL160),"",'ARAT - Data Entry'!AL160)</f>
        <v/>
      </c>
      <c r="CI162" s="290" t="str">
        <f>IF(ISBLANK('ARAT - Data Entry'!AN160),"",'ARAT - Data Entry'!AN160)</f>
        <v/>
      </c>
      <c r="CJ162" s="290" t="str">
        <f>IF(ISBLANK('ARAT - Data Entry'!AO160),"",'ARAT - Data Entry'!AO160)</f>
        <v/>
      </c>
      <c r="CK162" s="290" t="str">
        <f>IF(ISBLANK('ARAT - Data Entry'!AQ160),"",'ARAT - Data Entry'!AQ160)</f>
        <v/>
      </c>
      <c r="CL162" s="290" t="str">
        <f>IF(ISBLANK('ARAT - Data Entry'!AR160),"",'ARAT - Data Entry'!AR160)</f>
        <v/>
      </c>
      <c r="CM162" s="290" t="str">
        <f>IF(ISBLANK('ARAT - Data Entry'!AT160),"",'ARAT - Data Entry'!AT160)</f>
        <v/>
      </c>
      <c r="CN162" s="290" t="str">
        <f>IF(ISBLANK('ARAT - Data Entry'!AU160),"",'ARAT - Data Entry'!AU160)</f>
        <v/>
      </c>
      <c r="CO162" s="290" t="str">
        <f>IF(ISBLANK('ARAT - Data Entry'!AW160),"",'ARAT - Data Entry'!AW160)</f>
        <v/>
      </c>
      <c r="CP162" s="290" t="str">
        <f>IF(ISBLANK('ARAT - Data Entry'!AX160),"",'ARAT - Data Entry'!AX160)</f>
        <v/>
      </c>
      <c r="CQ162" s="290" t="str">
        <f>IF(ISBLANK('ARAT - Data Entry'!AZ160),"",'ARAT - Data Entry'!AZ160)</f>
        <v/>
      </c>
      <c r="CR162" s="290" t="str">
        <f>IF(ISBLANK('ARAT - Data Entry'!BA160),"",'ARAT - Data Entry'!BA160)</f>
        <v/>
      </c>
      <c r="CS162" s="290" t="str">
        <f>IF(ISBLANK('ARAT - Data Entry'!BC160),"",'ARAT - Data Entry'!BC160)</f>
        <v/>
      </c>
      <c r="CT162" s="290" t="str">
        <f>IF(ISBLANK('ARAT - Data Entry'!BD160),"",'ARAT - Data Entry'!BD160)</f>
        <v/>
      </c>
      <c r="CU162" s="290" t="str">
        <f>IF(ISBLANK('ARAT - Data Entry'!BF160),"",'ARAT - Data Entry'!BF160)</f>
        <v/>
      </c>
      <c r="CV162" s="290" t="str">
        <f>IF(ISBLANK('ARAT - Data Entry'!BG160),"",'ARAT - Data Entry'!BG160)</f>
        <v/>
      </c>
      <c r="CW162" s="290" t="str">
        <f>IF(ISBLANK('ARAT - Data Entry'!BI160),"",'ARAT - Data Entry'!BI160)</f>
        <v/>
      </c>
      <c r="CX162" s="290" t="str">
        <f>IF(ISBLANK('ARAT - Data Entry'!BJ160),"",'ARAT - Data Entry'!BJ160)</f>
        <v/>
      </c>
      <c r="CY162" s="290" t="str">
        <f>IF(ISBLANK('ARAT - Data Entry'!BL160),"",'ARAT - Data Entry'!BL160)</f>
        <v/>
      </c>
      <c r="CZ162" s="290" t="str">
        <f>IF(ISBLANK('ARAT - Data Entry'!BM160),"",'ARAT - Data Entry'!BM160)</f>
        <v/>
      </c>
      <c r="DA162" s="290" t="str">
        <f>IF(ISBLANK('ARAT - Data Entry'!BO160),"",'ARAT - Data Entry'!BO160)</f>
        <v/>
      </c>
      <c r="DB162" s="290" t="str">
        <f>IF(ISBLANK('ARAT - Data Entry'!BP160),"",'ARAT - Data Entry'!BP160)</f>
        <v/>
      </c>
      <c r="DC162" s="290" t="str">
        <f>IF(ISBLANK('ARAT - Data Entry'!BR160),"",'ARAT - Data Entry'!BR160)</f>
        <v/>
      </c>
      <c r="DD162" s="290" t="str">
        <f>IF(ISBLANK('ARAT - Data Entry'!BS160),"",'ARAT - Data Entry'!BS160)</f>
        <v/>
      </c>
      <c r="DE162" s="290" t="str">
        <f>IF(ISBLANK('ARAT - Data Entry'!BU160),"",'ARAT - Data Entry'!BU160)</f>
        <v/>
      </c>
      <c r="DF162" s="290" t="str">
        <f>IF(ISBLANK('ARAT - Data Entry'!BV160),"",'ARAT - Data Entry'!BV160)</f>
        <v/>
      </c>
      <c r="DG162" s="290" t="str">
        <f>IF(ISBLANK('ARAT - Data Entry'!CZ160),"",'ARAT - Data Entry'!CZ160)</f>
        <v/>
      </c>
    </row>
    <row r="163" spans="1:111" x14ac:dyDescent="0.25">
      <c r="A163" s="312" t="str">
        <f>IF(ISBLANK('ARAT - Data Entry'!A161),"",'ARAT - Data Entry'!A161)</f>
        <v/>
      </c>
      <c r="B163" s="312" t="str">
        <f>IF(ISBLANK('ARAT - Data Entry'!C161),"",'ARAT - Data Entry'!C161)</f>
        <v/>
      </c>
      <c r="C163" s="312" t="str">
        <f>IF(ISBLANK('ARAT - Data Entry'!D161),"",'ARAT - Data Entry'!D161)</f>
        <v/>
      </c>
      <c r="D163" s="312" t="str">
        <f>IF(ISBLANK('ARAT - Data Entry'!E161),"",'ARAT - Data Entry'!E161)</f>
        <v/>
      </c>
      <c r="E163" s="312" t="str">
        <f>IF(ISBLANK('ARAT - Data Entry'!F161),"",'ARAT - Data Entry'!F161)</f>
        <v/>
      </c>
      <c r="F163" s="312" t="str">
        <f>IF(ISBLANK('ARAT - Data Entry'!G161),"",'ARAT - Data Entry'!G161)</f>
        <v/>
      </c>
      <c r="G163" s="312" t="str">
        <f>IF(ISBLANK('ARAT - Data Entry'!H161),"",'ARAT - Data Entry'!H161)</f>
        <v/>
      </c>
      <c r="H163" s="312" t="str">
        <f>IF(ISBLANK('ARAT - Data Entry'!I161),"",'ARAT - Data Entry'!I161)</f>
        <v/>
      </c>
      <c r="I163" s="312" t="str">
        <f>IF(ISBLANK('ARAT - Data Entry'!J161),"",'ARAT - Data Entry'!J161)</f>
        <v/>
      </c>
      <c r="J163" s="357" t="str">
        <f>IF(ISBLANK('ARAT - Data Entry'!K161),"",'ARAT - Data Entry'!K161)</f>
        <v/>
      </c>
      <c r="K163" s="312" t="str">
        <f>IF(ISBLANK('ARAT - Data Entry'!L161),"",'ARAT - Data Entry'!L161)</f>
        <v/>
      </c>
      <c r="L163" s="312" t="str">
        <f>IF(ISBLANK('ARAT - Data Entry'!M161),"",'ARAT - Data Entry'!M161)</f>
        <v/>
      </c>
      <c r="M163" s="312" t="str">
        <f>IF(ISBLANK('ARAT - Data Entry'!N161),"",'ARAT - Data Entry'!N161)</f>
        <v/>
      </c>
      <c r="N163" s="312" t="str">
        <f>IF(ISBLANK('ARAT - Data Entry'!R161),"",'ARAT - Data Entry'!R161)</f>
        <v/>
      </c>
      <c r="O163" s="312" t="str">
        <f>IF(ISBLANK('ARAT - Data Entry'!T161),"",'ARAT - Data Entry'!T161)</f>
        <v/>
      </c>
      <c r="P163" s="298"/>
      <c r="Q163" s="4" t="str">
        <f t="shared" si="46"/>
        <v>No Improved Water Point/System</v>
      </c>
      <c r="R163" s="4" t="str">
        <f t="shared" si="47"/>
        <v>No Improved Water Point/System</v>
      </c>
      <c r="S163" s="5" t="str">
        <f t="shared" si="48"/>
        <v>No Improved Water Point/System</v>
      </c>
      <c r="T163" s="4" t="str">
        <f t="shared" si="49"/>
        <v>New Construction Needed</v>
      </c>
      <c r="U163" s="15">
        <f t="shared" si="50"/>
        <v>0</v>
      </c>
      <c r="V163" s="284"/>
      <c r="W163" s="291" t="str">
        <f t="shared" si="40"/>
        <v>New Construction Needed</v>
      </c>
      <c r="X163" s="292" t="str">
        <f t="shared" si="51"/>
        <v xml:space="preserve"> </v>
      </c>
      <c r="Y163" s="292" t="str">
        <f t="shared" si="52"/>
        <v>Plan For Investment and Construction</v>
      </c>
      <c r="Z163" s="285"/>
      <c r="AA163" s="290" t="str">
        <f t="shared" si="41"/>
        <v xml:space="preserve"> </v>
      </c>
      <c r="AB163" s="290" t="str">
        <f t="shared" si="42"/>
        <v xml:space="preserve"> </v>
      </c>
      <c r="AC163" s="290" t="str">
        <f t="shared" si="43"/>
        <v xml:space="preserve"> </v>
      </c>
      <c r="AD163" s="290" t="str">
        <f t="shared" si="44"/>
        <v xml:space="preserve"> </v>
      </c>
      <c r="AE163" s="290" t="str">
        <f t="shared" si="45"/>
        <v xml:space="preserve"> </v>
      </c>
      <c r="AF163" s="290" t="str">
        <f>IF(CG163=1,'ARAT - Reference Sheet'!C167-(A163-CH163)," ")</f>
        <v xml:space="preserve"> </v>
      </c>
      <c r="AG163" s="290" t="str">
        <f>IF(CI163=1,'ARAT - Reference Sheet'!$C$12-(A163-CJ163)," ")</f>
        <v xml:space="preserve"> </v>
      </c>
      <c r="AH163" s="290" t="str">
        <f>IF(CK163=1,'ARAT - Reference Sheet'!$C$13-(A163-CL163)," ")</f>
        <v xml:space="preserve"> </v>
      </c>
      <c r="AI163" s="290" t="str">
        <f>IF(CM163=1,'ARAT - Reference Sheet'!$C$14-(A163-CN163)," ")</f>
        <v xml:space="preserve"> </v>
      </c>
      <c r="AJ163" s="290" t="str">
        <f>IF(CO163=1,'ARAT - Reference Sheet'!$C$15-(A163-CP163)," ")</f>
        <v xml:space="preserve"> </v>
      </c>
      <c r="AK163" s="290" t="str">
        <f>IF(CQ163=1,'ARAT - Reference Sheet'!$C$16-(A163-CR163)," ")</f>
        <v xml:space="preserve"> </v>
      </c>
      <c r="AL163" s="290" t="str">
        <f>IF(CS163=1,'ARAT - Reference Sheet'!$C$17-(A163-CT163)," ")</f>
        <v xml:space="preserve"> </v>
      </c>
      <c r="AM163" s="290" t="str">
        <f>IF(CU163=1,'ARAT - Reference Sheet'!$C$18-(A163-CV163)," ")</f>
        <v xml:space="preserve"> </v>
      </c>
      <c r="AN163" s="290" t="str">
        <f>IF(CW163=1,'ARAT - Reference Sheet'!$C$19-(A163-CX163)," ")</f>
        <v xml:space="preserve"> </v>
      </c>
      <c r="AO163" s="290" t="str">
        <f>IF(CY163=1,'ARAT - Reference Sheet'!$C$20-(A163-CZ163)," ")</f>
        <v xml:space="preserve"> </v>
      </c>
      <c r="AP163" s="290" t="str">
        <f>IF(DA163=1,'ARAT - Reference Sheet'!$C$21-(A163-DB163)," ")</f>
        <v xml:space="preserve"> </v>
      </c>
      <c r="AQ163" s="290" t="str">
        <f>IF(DC163=1,'ARAT - Reference Sheet'!$C$22-(A163-DD163)," ")</f>
        <v xml:space="preserve"> </v>
      </c>
      <c r="AR163" s="290" t="str">
        <f>IF(DE163=1,'ARAT - Reference Sheet'!$C$23-(A163-DF163)," ")</f>
        <v xml:space="preserve"> </v>
      </c>
      <c r="AS163" s="288"/>
      <c r="AT163" s="313" t="str">
        <f>IF(ISBLANK('ARAT - Data Entry'!X161),"",'ARAT - Data Entry'!X161)</f>
        <v/>
      </c>
      <c r="AU163" s="313" t="str">
        <f>IF(ISBLANK('ARAT - Data Entry'!AA161),"",'ARAT - Data Entry'!AA161)</f>
        <v/>
      </c>
      <c r="AV163" s="313" t="str">
        <f>IF(ISBLANK('ARAT - Data Entry'!AD161),"",'ARAT - Data Entry'!AD161)</f>
        <v/>
      </c>
      <c r="AW163" s="313" t="str">
        <f>IF(ISBLANK('ARAT - Data Entry'!AG161),"",'ARAT - Data Entry'!AG161)</f>
        <v/>
      </c>
      <c r="AX163" s="313" t="str">
        <f>IF(ISBLANK('ARAT - Data Entry'!AJ161),"",'ARAT - Data Entry'!AJ161)</f>
        <v/>
      </c>
      <c r="AY163" s="313" t="str">
        <f>IF(ISBLANK('ARAT - Data Entry'!AM161),"",'ARAT - Data Entry'!AM161)</f>
        <v/>
      </c>
      <c r="AZ163" s="313" t="str">
        <f>IF(ISBLANK('ARAT - Data Entry'!AP161),"",'ARAT - Data Entry'!AP161)</f>
        <v/>
      </c>
      <c r="BA163" s="313" t="str">
        <f>IF(ISBLANK('ARAT - Data Entry'!AS161),"",'ARAT - Data Entry'!AS161)</f>
        <v/>
      </c>
      <c r="BB163" s="313" t="str">
        <f>IF(ISBLANK('ARAT - Data Entry'!AV161),"",'ARAT - Data Entry'!AV161)</f>
        <v/>
      </c>
      <c r="BC163" s="313" t="str">
        <f>IF(ISBLANK('ARAT - Data Entry'!AY161),"",'ARAT - Data Entry'!AY161)</f>
        <v/>
      </c>
      <c r="BD163" s="313" t="str">
        <f>IF(ISBLANK('ARAT - Data Entry'!BB161),"",'ARAT - Data Entry'!BB161)</f>
        <v/>
      </c>
      <c r="BE163" s="313" t="str">
        <f>IF(ISBLANK('ARAT - Data Entry'!BE161),"",'ARAT - Data Entry'!BE161)</f>
        <v/>
      </c>
      <c r="BF163" s="313" t="str">
        <f>IF(ISBLANK('ARAT - Data Entry'!BF161),"",'ARAT - Data Entry'!BF161)</f>
        <v/>
      </c>
      <c r="BG163" s="313" t="str">
        <f>IF(ISBLANK('ARAT - Data Entry'!BK161),"",'ARAT - Data Entry'!BK161)</f>
        <v/>
      </c>
      <c r="BH163" s="313" t="str">
        <f>IF(ISBLANK('ARAT - Data Entry'!BL161),"",'ARAT - Data Entry'!BL161)</f>
        <v/>
      </c>
      <c r="BI163" s="313" t="str">
        <f>IF(ISBLANK('ARAT - Data Entry'!BQ161),"",'ARAT - Data Entry'!BQ161)</f>
        <v/>
      </c>
      <c r="BJ163" s="313" t="str">
        <f>IF(ISBLANK('ARAT - Data Entry'!BR161),"",'ARAT - Data Entry'!BR161)</f>
        <v/>
      </c>
      <c r="BK163" s="313" t="str">
        <f>IF(ISBLANK('ARAT - Data Entry'!BW161),"",'ARAT - Data Entry'!BW161)</f>
        <v/>
      </c>
      <c r="BL163" s="313" t="str">
        <f>IF(ISBLANK('ARAT - Data Entry'!DB161),"",'ARAT - Data Entry'!DB161)</f>
        <v/>
      </c>
      <c r="BM163" s="296"/>
      <c r="BN163" s="290">
        <f>'ARAT - Data Entry'!P161</f>
        <v>0</v>
      </c>
      <c r="BO163" s="290">
        <f>'ARAT - Data Entry'!Q161</f>
        <v>0</v>
      </c>
      <c r="BP163" s="290">
        <f>'ARAT - Data Entry'!S161</f>
        <v>0</v>
      </c>
      <c r="BQ163" s="290">
        <f>'ARAT - Data Entry'!CG161</f>
        <v>0</v>
      </c>
      <c r="BR163" s="290">
        <f>'ARAT - Data Entry'!CU161</f>
        <v>0</v>
      </c>
      <c r="BS163" s="290">
        <f>'ARAT - Data Entry'!CY161</f>
        <v>0</v>
      </c>
      <c r="BT163" s="290">
        <f>'ARAT - Data Entry'!DA161</f>
        <v>0</v>
      </c>
      <c r="BU163" s="290">
        <f t="shared" si="53"/>
        <v>0</v>
      </c>
      <c r="BV163" s="288"/>
      <c r="BW163" s="290" t="str">
        <f>IF(ISBLANK('ARAT - Data Entry'!V161),"",'ARAT - Data Entry'!V161)</f>
        <v/>
      </c>
      <c r="BX163" s="290" t="str">
        <f>IF(ISBLANK('ARAT - Data Entry'!W161),"",'ARAT - Data Entry'!W161)</f>
        <v/>
      </c>
      <c r="BY163" s="290" t="str">
        <f>IF(ISBLANK('ARAT - Data Entry'!Y161),"",'ARAT - Data Entry'!Y161)</f>
        <v/>
      </c>
      <c r="BZ163" s="290" t="str">
        <f>IF(ISBLANK('ARAT - Data Entry'!Z161),"",'ARAT - Data Entry'!Z161)</f>
        <v/>
      </c>
      <c r="CA163" s="290" t="str">
        <f>IF(ISBLANK('ARAT - Data Entry'!AB161),"",'ARAT - Data Entry'!AB161)</f>
        <v/>
      </c>
      <c r="CB163" s="290" t="str">
        <f>IF(ISBLANK('ARAT - Data Entry'!AC161),"",'ARAT - Data Entry'!AC161)</f>
        <v/>
      </c>
      <c r="CC163" s="290" t="str">
        <f>IF(ISBLANK('ARAT - Data Entry'!AE161),"",'ARAT - Data Entry'!AE161)</f>
        <v/>
      </c>
      <c r="CD163" s="290" t="str">
        <f>IF(ISBLANK('ARAT - Data Entry'!AF161),"",'ARAT - Data Entry'!AF161)</f>
        <v/>
      </c>
      <c r="CE163" s="290" t="str">
        <f>IF(ISBLANK('ARAT - Data Entry'!AH161),"",'ARAT - Data Entry'!AH161)</f>
        <v/>
      </c>
      <c r="CF163" s="290" t="str">
        <f>IF(ISBLANK('ARAT - Data Entry'!AI161),"",'ARAT - Data Entry'!AI161)</f>
        <v/>
      </c>
      <c r="CG163" s="290" t="str">
        <f>IF(ISBLANK('ARAT - Data Entry'!AK161),"",'ARAT - Data Entry'!AK161)</f>
        <v/>
      </c>
      <c r="CH163" s="290" t="str">
        <f>IF(ISBLANK('ARAT - Data Entry'!AL161),"",'ARAT - Data Entry'!AL161)</f>
        <v/>
      </c>
      <c r="CI163" s="290" t="str">
        <f>IF(ISBLANK('ARAT - Data Entry'!AN161),"",'ARAT - Data Entry'!AN161)</f>
        <v/>
      </c>
      <c r="CJ163" s="290" t="str">
        <f>IF(ISBLANK('ARAT - Data Entry'!AO161),"",'ARAT - Data Entry'!AO161)</f>
        <v/>
      </c>
      <c r="CK163" s="290" t="str">
        <f>IF(ISBLANK('ARAT - Data Entry'!AQ161),"",'ARAT - Data Entry'!AQ161)</f>
        <v/>
      </c>
      <c r="CL163" s="290" t="str">
        <f>IF(ISBLANK('ARAT - Data Entry'!AR161),"",'ARAT - Data Entry'!AR161)</f>
        <v/>
      </c>
      <c r="CM163" s="290" t="str">
        <f>IF(ISBLANK('ARAT - Data Entry'!AT161),"",'ARAT - Data Entry'!AT161)</f>
        <v/>
      </c>
      <c r="CN163" s="290" t="str">
        <f>IF(ISBLANK('ARAT - Data Entry'!AU161),"",'ARAT - Data Entry'!AU161)</f>
        <v/>
      </c>
      <c r="CO163" s="290" t="str">
        <f>IF(ISBLANK('ARAT - Data Entry'!AW161),"",'ARAT - Data Entry'!AW161)</f>
        <v/>
      </c>
      <c r="CP163" s="290" t="str">
        <f>IF(ISBLANK('ARAT - Data Entry'!AX161),"",'ARAT - Data Entry'!AX161)</f>
        <v/>
      </c>
      <c r="CQ163" s="290" t="str">
        <f>IF(ISBLANK('ARAT - Data Entry'!AZ161),"",'ARAT - Data Entry'!AZ161)</f>
        <v/>
      </c>
      <c r="CR163" s="290" t="str">
        <f>IF(ISBLANK('ARAT - Data Entry'!BA161),"",'ARAT - Data Entry'!BA161)</f>
        <v/>
      </c>
      <c r="CS163" s="290" t="str">
        <f>IF(ISBLANK('ARAT - Data Entry'!BC161),"",'ARAT - Data Entry'!BC161)</f>
        <v/>
      </c>
      <c r="CT163" s="290" t="str">
        <f>IF(ISBLANK('ARAT - Data Entry'!BD161),"",'ARAT - Data Entry'!BD161)</f>
        <v/>
      </c>
      <c r="CU163" s="290" t="str">
        <f>IF(ISBLANK('ARAT - Data Entry'!BF161),"",'ARAT - Data Entry'!BF161)</f>
        <v/>
      </c>
      <c r="CV163" s="290" t="str">
        <f>IF(ISBLANK('ARAT - Data Entry'!BG161),"",'ARAT - Data Entry'!BG161)</f>
        <v/>
      </c>
      <c r="CW163" s="290" t="str">
        <f>IF(ISBLANK('ARAT - Data Entry'!BI161),"",'ARAT - Data Entry'!BI161)</f>
        <v/>
      </c>
      <c r="CX163" s="290" t="str">
        <f>IF(ISBLANK('ARAT - Data Entry'!BJ161),"",'ARAT - Data Entry'!BJ161)</f>
        <v/>
      </c>
      <c r="CY163" s="290" t="str">
        <f>IF(ISBLANK('ARAT - Data Entry'!BL161),"",'ARAT - Data Entry'!BL161)</f>
        <v/>
      </c>
      <c r="CZ163" s="290" t="str">
        <f>IF(ISBLANK('ARAT - Data Entry'!BM161),"",'ARAT - Data Entry'!BM161)</f>
        <v/>
      </c>
      <c r="DA163" s="290" t="str">
        <f>IF(ISBLANK('ARAT - Data Entry'!BO161),"",'ARAT - Data Entry'!BO161)</f>
        <v/>
      </c>
      <c r="DB163" s="290" t="str">
        <f>IF(ISBLANK('ARAT - Data Entry'!BP161),"",'ARAT - Data Entry'!BP161)</f>
        <v/>
      </c>
      <c r="DC163" s="290" t="str">
        <f>IF(ISBLANK('ARAT - Data Entry'!BR161),"",'ARAT - Data Entry'!BR161)</f>
        <v/>
      </c>
      <c r="DD163" s="290" t="str">
        <f>IF(ISBLANK('ARAT - Data Entry'!BS161),"",'ARAT - Data Entry'!BS161)</f>
        <v/>
      </c>
      <c r="DE163" s="290" t="str">
        <f>IF(ISBLANK('ARAT - Data Entry'!BU161),"",'ARAT - Data Entry'!BU161)</f>
        <v/>
      </c>
      <c r="DF163" s="290" t="str">
        <f>IF(ISBLANK('ARAT - Data Entry'!BV161),"",'ARAT - Data Entry'!BV161)</f>
        <v/>
      </c>
      <c r="DG163" s="290" t="str">
        <f>IF(ISBLANK('ARAT - Data Entry'!CZ161),"",'ARAT - Data Entry'!CZ161)</f>
        <v/>
      </c>
    </row>
    <row r="164" spans="1:111" x14ac:dyDescent="0.25">
      <c r="A164" s="312" t="str">
        <f>IF(ISBLANK('ARAT - Data Entry'!A162),"",'ARAT - Data Entry'!A162)</f>
        <v/>
      </c>
      <c r="B164" s="312" t="str">
        <f>IF(ISBLANK('ARAT - Data Entry'!C162),"",'ARAT - Data Entry'!C162)</f>
        <v/>
      </c>
      <c r="C164" s="312" t="str">
        <f>IF(ISBLANK('ARAT - Data Entry'!D162),"",'ARAT - Data Entry'!D162)</f>
        <v/>
      </c>
      <c r="D164" s="312" t="str">
        <f>IF(ISBLANK('ARAT - Data Entry'!E162),"",'ARAT - Data Entry'!E162)</f>
        <v/>
      </c>
      <c r="E164" s="312" t="str">
        <f>IF(ISBLANK('ARAT - Data Entry'!F162),"",'ARAT - Data Entry'!F162)</f>
        <v/>
      </c>
      <c r="F164" s="312" t="str">
        <f>IF(ISBLANK('ARAT - Data Entry'!G162),"",'ARAT - Data Entry'!G162)</f>
        <v/>
      </c>
      <c r="G164" s="312" t="str">
        <f>IF(ISBLANK('ARAT - Data Entry'!H162),"",'ARAT - Data Entry'!H162)</f>
        <v/>
      </c>
      <c r="H164" s="312" t="str">
        <f>IF(ISBLANK('ARAT - Data Entry'!I162),"",'ARAT - Data Entry'!I162)</f>
        <v/>
      </c>
      <c r="I164" s="312" t="str">
        <f>IF(ISBLANK('ARAT - Data Entry'!J162),"",'ARAT - Data Entry'!J162)</f>
        <v/>
      </c>
      <c r="J164" s="357" t="str">
        <f>IF(ISBLANK('ARAT - Data Entry'!K162),"",'ARAT - Data Entry'!K162)</f>
        <v/>
      </c>
      <c r="K164" s="312" t="str">
        <f>IF(ISBLANK('ARAT - Data Entry'!L162),"",'ARAT - Data Entry'!L162)</f>
        <v/>
      </c>
      <c r="L164" s="312" t="str">
        <f>IF(ISBLANK('ARAT - Data Entry'!M162),"",'ARAT - Data Entry'!M162)</f>
        <v/>
      </c>
      <c r="M164" s="312" t="str">
        <f>IF(ISBLANK('ARAT - Data Entry'!N162),"",'ARAT - Data Entry'!N162)</f>
        <v/>
      </c>
      <c r="N164" s="312" t="str">
        <f>IF(ISBLANK('ARAT - Data Entry'!R162),"",'ARAT - Data Entry'!R162)</f>
        <v/>
      </c>
      <c r="O164" s="312" t="str">
        <f>IF(ISBLANK('ARAT - Data Entry'!T162),"",'ARAT - Data Entry'!T162)</f>
        <v/>
      </c>
      <c r="P164" s="298"/>
      <c r="Q164" s="4" t="str">
        <f t="shared" si="46"/>
        <v>No Improved Water Point/System</v>
      </c>
      <c r="R164" s="4" t="str">
        <f t="shared" si="47"/>
        <v>No Improved Water Point/System</v>
      </c>
      <c r="S164" s="5" t="str">
        <f t="shared" si="48"/>
        <v>No Improved Water Point/System</v>
      </c>
      <c r="T164" s="4" t="str">
        <f t="shared" si="49"/>
        <v>New Construction Needed</v>
      </c>
      <c r="U164" s="15">
        <f t="shared" si="50"/>
        <v>0</v>
      </c>
      <c r="V164" s="284"/>
      <c r="W164" s="291" t="str">
        <f t="shared" si="40"/>
        <v>New Construction Needed</v>
      </c>
      <c r="X164" s="292" t="str">
        <f t="shared" si="51"/>
        <v xml:space="preserve"> </v>
      </c>
      <c r="Y164" s="292" t="str">
        <f t="shared" si="52"/>
        <v>Plan For Investment and Construction</v>
      </c>
      <c r="Z164" s="285"/>
      <c r="AA164" s="290" t="str">
        <f t="shared" si="41"/>
        <v xml:space="preserve"> </v>
      </c>
      <c r="AB164" s="290" t="str">
        <f t="shared" si="42"/>
        <v xml:space="preserve"> </v>
      </c>
      <c r="AC164" s="290" t="str">
        <f t="shared" si="43"/>
        <v xml:space="preserve"> </v>
      </c>
      <c r="AD164" s="290" t="str">
        <f t="shared" si="44"/>
        <v xml:space="preserve"> </v>
      </c>
      <c r="AE164" s="290" t="str">
        <f t="shared" si="45"/>
        <v xml:space="preserve"> </v>
      </c>
      <c r="AF164" s="290" t="str">
        <f>IF(CG164=1,'ARAT - Reference Sheet'!C168-(A164-CH164)," ")</f>
        <v xml:space="preserve"> </v>
      </c>
      <c r="AG164" s="290" t="str">
        <f>IF(CI164=1,'ARAT - Reference Sheet'!$C$12-(A164-CJ164)," ")</f>
        <v xml:space="preserve"> </v>
      </c>
      <c r="AH164" s="290" t="str">
        <f>IF(CK164=1,'ARAT - Reference Sheet'!$C$13-(A164-CL164)," ")</f>
        <v xml:space="preserve"> </v>
      </c>
      <c r="AI164" s="290" t="str">
        <f>IF(CM164=1,'ARAT - Reference Sheet'!$C$14-(A164-CN164)," ")</f>
        <v xml:space="preserve"> </v>
      </c>
      <c r="AJ164" s="290" t="str">
        <f>IF(CO164=1,'ARAT - Reference Sheet'!$C$15-(A164-CP164)," ")</f>
        <v xml:space="preserve"> </v>
      </c>
      <c r="AK164" s="290" t="str">
        <f>IF(CQ164=1,'ARAT - Reference Sheet'!$C$16-(A164-CR164)," ")</f>
        <v xml:space="preserve"> </v>
      </c>
      <c r="AL164" s="290" t="str">
        <f>IF(CS164=1,'ARAT - Reference Sheet'!$C$17-(A164-CT164)," ")</f>
        <v xml:space="preserve"> </v>
      </c>
      <c r="AM164" s="290" t="str">
        <f>IF(CU164=1,'ARAT - Reference Sheet'!$C$18-(A164-CV164)," ")</f>
        <v xml:space="preserve"> </v>
      </c>
      <c r="AN164" s="290" t="str">
        <f>IF(CW164=1,'ARAT - Reference Sheet'!$C$19-(A164-CX164)," ")</f>
        <v xml:space="preserve"> </v>
      </c>
      <c r="AO164" s="290" t="str">
        <f>IF(CY164=1,'ARAT - Reference Sheet'!$C$20-(A164-CZ164)," ")</f>
        <v xml:space="preserve"> </v>
      </c>
      <c r="AP164" s="290" t="str">
        <f>IF(DA164=1,'ARAT - Reference Sheet'!$C$21-(A164-DB164)," ")</f>
        <v xml:space="preserve"> </v>
      </c>
      <c r="AQ164" s="290" t="str">
        <f>IF(DC164=1,'ARAT - Reference Sheet'!$C$22-(A164-DD164)," ")</f>
        <v xml:space="preserve"> </v>
      </c>
      <c r="AR164" s="290" t="str">
        <f>IF(DE164=1,'ARAT - Reference Sheet'!$C$23-(A164-DF164)," ")</f>
        <v xml:space="preserve"> </v>
      </c>
      <c r="AS164" s="288"/>
      <c r="AT164" s="313" t="str">
        <f>IF(ISBLANK('ARAT - Data Entry'!X162),"",'ARAT - Data Entry'!X162)</f>
        <v/>
      </c>
      <c r="AU164" s="313" t="str">
        <f>IF(ISBLANK('ARAT - Data Entry'!AA162),"",'ARAT - Data Entry'!AA162)</f>
        <v/>
      </c>
      <c r="AV164" s="313" t="str">
        <f>IF(ISBLANK('ARAT - Data Entry'!AD162),"",'ARAT - Data Entry'!AD162)</f>
        <v/>
      </c>
      <c r="AW164" s="313" t="str">
        <f>IF(ISBLANK('ARAT - Data Entry'!AG162),"",'ARAT - Data Entry'!AG162)</f>
        <v/>
      </c>
      <c r="AX164" s="313" t="str">
        <f>IF(ISBLANK('ARAT - Data Entry'!AJ162),"",'ARAT - Data Entry'!AJ162)</f>
        <v/>
      </c>
      <c r="AY164" s="313" t="str">
        <f>IF(ISBLANK('ARAT - Data Entry'!AM162),"",'ARAT - Data Entry'!AM162)</f>
        <v/>
      </c>
      <c r="AZ164" s="313" t="str">
        <f>IF(ISBLANK('ARAT - Data Entry'!AP162),"",'ARAT - Data Entry'!AP162)</f>
        <v/>
      </c>
      <c r="BA164" s="313" t="str">
        <f>IF(ISBLANK('ARAT - Data Entry'!AS162),"",'ARAT - Data Entry'!AS162)</f>
        <v/>
      </c>
      <c r="BB164" s="313" t="str">
        <f>IF(ISBLANK('ARAT - Data Entry'!AV162),"",'ARAT - Data Entry'!AV162)</f>
        <v/>
      </c>
      <c r="BC164" s="313" t="str">
        <f>IF(ISBLANK('ARAT - Data Entry'!AY162),"",'ARAT - Data Entry'!AY162)</f>
        <v/>
      </c>
      <c r="BD164" s="313" t="str">
        <f>IF(ISBLANK('ARAT - Data Entry'!BB162),"",'ARAT - Data Entry'!BB162)</f>
        <v/>
      </c>
      <c r="BE164" s="313" t="str">
        <f>IF(ISBLANK('ARAT - Data Entry'!BE162),"",'ARAT - Data Entry'!BE162)</f>
        <v/>
      </c>
      <c r="BF164" s="313" t="str">
        <f>IF(ISBLANK('ARAT - Data Entry'!BF162),"",'ARAT - Data Entry'!BF162)</f>
        <v/>
      </c>
      <c r="BG164" s="313" t="str">
        <f>IF(ISBLANK('ARAT - Data Entry'!BK162),"",'ARAT - Data Entry'!BK162)</f>
        <v/>
      </c>
      <c r="BH164" s="313" t="str">
        <f>IF(ISBLANK('ARAT - Data Entry'!BL162),"",'ARAT - Data Entry'!BL162)</f>
        <v/>
      </c>
      <c r="BI164" s="313" t="str">
        <f>IF(ISBLANK('ARAT - Data Entry'!BQ162),"",'ARAT - Data Entry'!BQ162)</f>
        <v/>
      </c>
      <c r="BJ164" s="313" t="str">
        <f>IF(ISBLANK('ARAT - Data Entry'!BR162),"",'ARAT - Data Entry'!BR162)</f>
        <v/>
      </c>
      <c r="BK164" s="313" t="str">
        <f>IF(ISBLANK('ARAT - Data Entry'!BW162),"",'ARAT - Data Entry'!BW162)</f>
        <v/>
      </c>
      <c r="BL164" s="313" t="str">
        <f>IF(ISBLANK('ARAT - Data Entry'!DB162),"",'ARAT - Data Entry'!DB162)</f>
        <v/>
      </c>
      <c r="BM164" s="296"/>
      <c r="BN164" s="290">
        <f>'ARAT - Data Entry'!P162</f>
        <v>0</v>
      </c>
      <c r="BO164" s="290">
        <f>'ARAT - Data Entry'!Q162</f>
        <v>0</v>
      </c>
      <c r="BP164" s="290">
        <f>'ARAT - Data Entry'!S162</f>
        <v>0</v>
      </c>
      <c r="BQ164" s="290">
        <f>'ARAT - Data Entry'!CG162</f>
        <v>0</v>
      </c>
      <c r="BR164" s="290">
        <f>'ARAT - Data Entry'!CU162</f>
        <v>0</v>
      </c>
      <c r="BS164" s="290">
        <f>'ARAT - Data Entry'!CY162</f>
        <v>0</v>
      </c>
      <c r="BT164" s="290">
        <f>'ARAT - Data Entry'!DA162</f>
        <v>0</v>
      </c>
      <c r="BU164" s="290">
        <f t="shared" si="53"/>
        <v>0</v>
      </c>
      <c r="BV164" s="288"/>
      <c r="BW164" s="290" t="str">
        <f>IF(ISBLANK('ARAT - Data Entry'!V162),"",'ARAT - Data Entry'!V162)</f>
        <v/>
      </c>
      <c r="BX164" s="290" t="str">
        <f>IF(ISBLANK('ARAT - Data Entry'!W162),"",'ARAT - Data Entry'!W162)</f>
        <v/>
      </c>
      <c r="BY164" s="290" t="str">
        <f>IF(ISBLANK('ARAT - Data Entry'!Y162),"",'ARAT - Data Entry'!Y162)</f>
        <v/>
      </c>
      <c r="BZ164" s="290" t="str">
        <f>IF(ISBLANK('ARAT - Data Entry'!Z162),"",'ARAT - Data Entry'!Z162)</f>
        <v/>
      </c>
      <c r="CA164" s="290" t="str">
        <f>IF(ISBLANK('ARAT - Data Entry'!AB162),"",'ARAT - Data Entry'!AB162)</f>
        <v/>
      </c>
      <c r="CB164" s="290" t="str">
        <f>IF(ISBLANK('ARAT - Data Entry'!AC162),"",'ARAT - Data Entry'!AC162)</f>
        <v/>
      </c>
      <c r="CC164" s="290" t="str">
        <f>IF(ISBLANK('ARAT - Data Entry'!AE162),"",'ARAT - Data Entry'!AE162)</f>
        <v/>
      </c>
      <c r="CD164" s="290" t="str">
        <f>IF(ISBLANK('ARAT - Data Entry'!AF162),"",'ARAT - Data Entry'!AF162)</f>
        <v/>
      </c>
      <c r="CE164" s="290" t="str">
        <f>IF(ISBLANK('ARAT - Data Entry'!AH162),"",'ARAT - Data Entry'!AH162)</f>
        <v/>
      </c>
      <c r="CF164" s="290" t="str">
        <f>IF(ISBLANK('ARAT - Data Entry'!AI162),"",'ARAT - Data Entry'!AI162)</f>
        <v/>
      </c>
      <c r="CG164" s="290" t="str">
        <f>IF(ISBLANK('ARAT - Data Entry'!AK162),"",'ARAT - Data Entry'!AK162)</f>
        <v/>
      </c>
      <c r="CH164" s="290" t="str">
        <f>IF(ISBLANK('ARAT - Data Entry'!AL162),"",'ARAT - Data Entry'!AL162)</f>
        <v/>
      </c>
      <c r="CI164" s="290" t="str">
        <f>IF(ISBLANK('ARAT - Data Entry'!AN162),"",'ARAT - Data Entry'!AN162)</f>
        <v/>
      </c>
      <c r="CJ164" s="290" t="str">
        <f>IF(ISBLANK('ARAT - Data Entry'!AO162),"",'ARAT - Data Entry'!AO162)</f>
        <v/>
      </c>
      <c r="CK164" s="290" t="str">
        <f>IF(ISBLANK('ARAT - Data Entry'!AQ162),"",'ARAT - Data Entry'!AQ162)</f>
        <v/>
      </c>
      <c r="CL164" s="290" t="str">
        <f>IF(ISBLANK('ARAT - Data Entry'!AR162),"",'ARAT - Data Entry'!AR162)</f>
        <v/>
      </c>
      <c r="CM164" s="290" t="str">
        <f>IF(ISBLANK('ARAT - Data Entry'!AT162),"",'ARAT - Data Entry'!AT162)</f>
        <v/>
      </c>
      <c r="CN164" s="290" t="str">
        <f>IF(ISBLANK('ARAT - Data Entry'!AU162),"",'ARAT - Data Entry'!AU162)</f>
        <v/>
      </c>
      <c r="CO164" s="290" t="str">
        <f>IF(ISBLANK('ARAT - Data Entry'!AW162),"",'ARAT - Data Entry'!AW162)</f>
        <v/>
      </c>
      <c r="CP164" s="290" t="str">
        <f>IF(ISBLANK('ARAT - Data Entry'!AX162),"",'ARAT - Data Entry'!AX162)</f>
        <v/>
      </c>
      <c r="CQ164" s="290" t="str">
        <f>IF(ISBLANK('ARAT - Data Entry'!AZ162),"",'ARAT - Data Entry'!AZ162)</f>
        <v/>
      </c>
      <c r="CR164" s="290" t="str">
        <f>IF(ISBLANK('ARAT - Data Entry'!BA162),"",'ARAT - Data Entry'!BA162)</f>
        <v/>
      </c>
      <c r="CS164" s="290" t="str">
        <f>IF(ISBLANK('ARAT - Data Entry'!BC162),"",'ARAT - Data Entry'!BC162)</f>
        <v/>
      </c>
      <c r="CT164" s="290" t="str">
        <f>IF(ISBLANK('ARAT - Data Entry'!BD162),"",'ARAT - Data Entry'!BD162)</f>
        <v/>
      </c>
      <c r="CU164" s="290" t="str">
        <f>IF(ISBLANK('ARAT - Data Entry'!BF162),"",'ARAT - Data Entry'!BF162)</f>
        <v/>
      </c>
      <c r="CV164" s="290" t="str">
        <f>IF(ISBLANK('ARAT - Data Entry'!BG162),"",'ARAT - Data Entry'!BG162)</f>
        <v/>
      </c>
      <c r="CW164" s="290" t="str">
        <f>IF(ISBLANK('ARAT - Data Entry'!BI162),"",'ARAT - Data Entry'!BI162)</f>
        <v/>
      </c>
      <c r="CX164" s="290" t="str">
        <f>IF(ISBLANK('ARAT - Data Entry'!BJ162),"",'ARAT - Data Entry'!BJ162)</f>
        <v/>
      </c>
      <c r="CY164" s="290" t="str">
        <f>IF(ISBLANK('ARAT - Data Entry'!BL162),"",'ARAT - Data Entry'!BL162)</f>
        <v/>
      </c>
      <c r="CZ164" s="290" t="str">
        <f>IF(ISBLANK('ARAT - Data Entry'!BM162),"",'ARAT - Data Entry'!BM162)</f>
        <v/>
      </c>
      <c r="DA164" s="290" t="str">
        <f>IF(ISBLANK('ARAT - Data Entry'!BO162),"",'ARAT - Data Entry'!BO162)</f>
        <v/>
      </c>
      <c r="DB164" s="290" t="str">
        <f>IF(ISBLANK('ARAT - Data Entry'!BP162),"",'ARAT - Data Entry'!BP162)</f>
        <v/>
      </c>
      <c r="DC164" s="290" t="str">
        <f>IF(ISBLANK('ARAT - Data Entry'!BR162),"",'ARAT - Data Entry'!BR162)</f>
        <v/>
      </c>
      <c r="DD164" s="290" t="str">
        <f>IF(ISBLANK('ARAT - Data Entry'!BS162),"",'ARAT - Data Entry'!BS162)</f>
        <v/>
      </c>
      <c r="DE164" s="290" t="str">
        <f>IF(ISBLANK('ARAT - Data Entry'!BU162),"",'ARAT - Data Entry'!BU162)</f>
        <v/>
      </c>
      <c r="DF164" s="290" t="str">
        <f>IF(ISBLANK('ARAT - Data Entry'!BV162),"",'ARAT - Data Entry'!BV162)</f>
        <v/>
      </c>
      <c r="DG164" s="290" t="str">
        <f>IF(ISBLANK('ARAT - Data Entry'!CZ162),"",'ARAT - Data Entry'!CZ162)</f>
        <v/>
      </c>
    </row>
    <row r="165" spans="1:111" x14ac:dyDescent="0.25">
      <c r="A165" s="312" t="str">
        <f>IF(ISBLANK('ARAT - Data Entry'!A163),"",'ARAT - Data Entry'!A163)</f>
        <v/>
      </c>
      <c r="B165" s="312" t="str">
        <f>IF(ISBLANK('ARAT - Data Entry'!C163),"",'ARAT - Data Entry'!C163)</f>
        <v/>
      </c>
      <c r="C165" s="312" t="str">
        <f>IF(ISBLANK('ARAT - Data Entry'!D163),"",'ARAT - Data Entry'!D163)</f>
        <v/>
      </c>
      <c r="D165" s="312" t="str">
        <f>IF(ISBLANK('ARAT - Data Entry'!E163),"",'ARAT - Data Entry'!E163)</f>
        <v/>
      </c>
      <c r="E165" s="312" t="str">
        <f>IF(ISBLANK('ARAT - Data Entry'!F163),"",'ARAT - Data Entry'!F163)</f>
        <v/>
      </c>
      <c r="F165" s="312" t="str">
        <f>IF(ISBLANK('ARAT - Data Entry'!G163),"",'ARAT - Data Entry'!G163)</f>
        <v/>
      </c>
      <c r="G165" s="312" t="str">
        <f>IF(ISBLANK('ARAT - Data Entry'!H163),"",'ARAT - Data Entry'!H163)</f>
        <v/>
      </c>
      <c r="H165" s="312" t="str">
        <f>IF(ISBLANK('ARAT - Data Entry'!I163),"",'ARAT - Data Entry'!I163)</f>
        <v/>
      </c>
      <c r="I165" s="312" t="str">
        <f>IF(ISBLANK('ARAT - Data Entry'!J163),"",'ARAT - Data Entry'!J163)</f>
        <v/>
      </c>
      <c r="J165" s="357" t="str">
        <f>IF(ISBLANK('ARAT - Data Entry'!K163),"",'ARAT - Data Entry'!K163)</f>
        <v/>
      </c>
      <c r="K165" s="312" t="str">
        <f>IF(ISBLANK('ARAT - Data Entry'!L163),"",'ARAT - Data Entry'!L163)</f>
        <v/>
      </c>
      <c r="L165" s="312" t="str">
        <f>IF(ISBLANK('ARAT - Data Entry'!M163),"",'ARAT - Data Entry'!M163)</f>
        <v/>
      </c>
      <c r="M165" s="312" t="str">
        <f>IF(ISBLANK('ARAT - Data Entry'!N163),"",'ARAT - Data Entry'!N163)</f>
        <v/>
      </c>
      <c r="N165" s="312" t="str">
        <f>IF(ISBLANK('ARAT - Data Entry'!R163),"",'ARAT - Data Entry'!R163)</f>
        <v/>
      </c>
      <c r="O165" s="312" t="str">
        <f>IF(ISBLANK('ARAT - Data Entry'!T163),"",'ARAT - Data Entry'!T163)</f>
        <v/>
      </c>
      <c r="P165" s="298"/>
      <c r="Q165" s="4" t="str">
        <f t="shared" si="46"/>
        <v>No Improved Water Point/System</v>
      </c>
      <c r="R165" s="4" t="str">
        <f t="shared" si="47"/>
        <v>No Improved Water Point/System</v>
      </c>
      <c r="S165" s="5" t="str">
        <f t="shared" si="48"/>
        <v>No Improved Water Point/System</v>
      </c>
      <c r="T165" s="4" t="str">
        <f t="shared" si="49"/>
        <v>New Construction Needed</v>
      </c>
      <c r="U165" s="15">
        <f t="shared" si="50"/>
        <v>0</v>
      </c>
      <c r="V165" s="284"/>
      <c r="W165" s="291" t="str">
        <f t="shared" si="40"/>
        <v>New Construction Needed</v>
      </c>
      <c r="X165" s="292" t="str">
        <f t="shared" si="51"/>
        <v xml:space="preserve"> </v>
      </c>
      <c r="Y165" s="292" t="str">
        <f t="shared" si="52"/>
        <v>Plan For Investment and Construction</v>
      </c>
      <c r="Z165" s="285"/>
      <c r="AA165" s="290" t="str">
        <f t="shared" si="41"/>
        <v xml:space="preserve"> </v>
      </c>
      <c r="AB165" s="290" t="str">
        <f t="shared" si="42"/>
        <v xml:space="preserve"> </v>
      </c>
      <c r="AC165" s="290" t="str">
        <f t="shared" si="43"/>
        <v xml:space="preserve"> </v>
      </c>
      <c r="AD165" s="290" t="str">
        <f t="shared" si="44"/>
        <v xml:space="preserve"> </v>
      </c>
      <c r="AE165" s="290" t="str">
        <f t="shared" si="45"/>
        <v xml:space="preserve"> </v>
      </c>
      <c r="AF165" s="290" t="str">
        <f>IF(CG165=1,'ARAT - Reference Sheet'!C169-(A165-CH165)," ")</f>
        <v xml:space="preserve"> </v>
      </c>
      <c r="AG165" s="290" t="str">
        <f>IF(CI165=1,'ARAT - Reference Sheet'!$C$12-(A165-CJ165)," ")</f>
        <v xml:space="preserve"> </v>
      </c>
      <c r="AH165" s="290" t="str">
        <f>IF(CK165=1,'ARAT - Reference Sheet'!$C$13-(A165-CL165)," ")</f>
        <v xml:space="preserve"> </v>
      </c>
      <c r="AI165" s="290" t="str">
        <f>IF(CM165=1,'ARAT - Reference Sheet'!$C$14-(A165-CN165)," ")</f>
        <v xml:space="preserve"> </v>
      </c>
      <c r="AJ165" s="290" t="str">
        <f>IF(CO165=1,'ARAT - Reference Sheet'!$C$15-(A165-CP165)," ")</f>
        <v xml:space="preserve"> </v>
      </c>
      <c r="AK165" s="290" t="str">
        <f>IF(CQ165=1,'ARAT - Reference Sheet'!$C$16-(A165-CR165)," ")</f>
        <v xml:space="preserve"> </v>
      </c>
      <c r="AL165" s="290" t="str">
        <f>IF(CS165=1,'ARAT - Reference Sheet'!$C$17-(A165-CT165)," ")</f>
        <v xml:space="preserve"> </v>
      </c>
      <c r="AM165" s="290" t="str">
        <f>IF(CU165=1,'ARAT - Reference Sheet'!$C$18-(A165-CV165)," ")</f>
        <v xml:space="preserve"> </v>
      </c>
      <c r="AN165" s="290" t="str">
        <f>IF(CW165=1,'ARAT - Reference Sheet'!$C$19-(A165-CX165)," ")</f>
        <v xml:space="preserve"> </v>
      </c>
      <c r="AO165" s="290" t="str">
        <f>IF(CY165=1,'ARAT - Reference Sheet'!$C$20-(A165-CZ165)," ")</f>
        <v xml:space="preserve"> </v>
      </c>
      <c r="AP165" s="290" t="str">
        <f>IF(DA165=1,'ARAT - Reference Sheet'!$C$21-(A165-DB165)," ")</f>
        <v xml:space="preserve"> </v>
      </c>
      <c r="AQ165" s="290" t="str">
        <f>IF(DC165=1,'ARAT - Reference Sheet'!$C$22-(A165-DD165)," ")</f>
        <v xml:space="preserve"> </v>
      </c>
      <c r="AR165" s="290" t="str">
        <f>IF(DE165=1,'ARAT - Reference Sheet'!$C$23-(A165-DF165)," ")</f>
        <v xml:space="preserve"> </v>
      </c>
      <c r="AS165" s="288"/>
      <c r="AT165" s="313" t="str">
        <f>IF(ISBLANK('ARAT - Data Entry'!X163),"",'ARAT - Data Entry'!X163)</f>
        <v/>
      </c>
      <c r="AU165" s="313" t="str">
        <f>IF(ISBLANK('ARAT - Data Entry'!AA163),"",'ARAT - Data Entry'!AA163)</f>
        <v/>
      </c>
      <c r="AV165" s="313" t="str">
        <f>IF(ISBLANK('ARAT - Data Entry'!AD163),"",'ARAT - Data Entry'!AD163)</f>
        <v/>
      </c>
      <c r="AW165" s="313" t="str">
        <f>IF(ISBLANK('ARAT - Data Entry'!AG163),"",'ARAT - Data Entry'!AG163)</f>
        <v/>
      </c>
      <c r="AX165" s="313" t="str">
        <f>IF(ISBLANK('ARAT - Data Entry'!AJ163),"",'ARAT - Data Entry'!AJ163)</f>
        <v/>
      </c>
      <c r="AY165" s="313" t="str">
        <f>IF(ISBLANK('ARAT - Data Entry'!AM163),"",'ARAT - Data Entry'!AM163)</f>
        <v/>
      </c>
      <c r="AZ165" s="313" t="str">
        <f>IF(ISBLANK('ARAT - Data Entry'!AP163),"",'ARAT - Data Entry'!AP163)</f>
        <v/>
      </c>
      <c r="BA165" s="313" t="str">
        <f>IF(ISBLANK('ARAT - Data Entry'!AS163),"",'ARAT - Data Entry'!AS163)</f>
        <v/>
      </c>
      <c r="BB165" s="313" t="str">
        <f>IF(ISBLANK('ARAT - Data Entry'!AV163),"",'ARAT - Data Entry'!AV163)</f>
        <v/>
      </c>
      <c r="BC165" s="313" t="str">
        <f>IF(ISBLANK('ARAT - Data Entry'!AY163),"",'ARAT - Data Entry'!AY163)</f>
        <v/>
      </c>
      <c r="BD165" s="313" t="str">
        <f>IF(ISBLANK('ARAT - Data Entry'!BB163),"",'ARAT - Data Entry'!BB163)</f>
        <v/>
      </c>
      <c r="BE165" s="313" t="str">
        <f>IF(ISBLANK('ARAT - Data Entry'!BE163),"",'ARAT - Data Entry'!BE163)</f>
        <v/>
      </c>
      <c r="BF165" s="313" t="str">
        <f>IF(ISBLANK('ARAT - Data Entry'!BF163),"",'ARAT - Data Entry'!BF163)</f>
        <v/>
      </c>
      <c r="BG165" s="313" t="str">
        <f>IF(ISBLANK('ARAT - Data Entry'!BK163),"",'ARAT - Data Entry'!BK163)</f>
        <v/>
      </c>
      <c r="BH165" s="313" t="str">
        <f>IF(ISBLANK('ARAT - Data Entry'!BL163),"",'ARAT - Data Entry'!BL163)</f>
        <v/>
      </c>
      <c r="BI165" s="313" t="str">
        <f>IF(ISBLANK('ARAT - Data Entry'!BQ163),"",'ARAT - Data Entry'!BQ163)</f>
        <v/>
      </c>
      <c r="BJ165" s="313" t="str">
        <f>IF(ISBLANK('ARAT - Data Entry'!BR163),"",'ARAT - Data Entry'!BR163)</f>
        <v/>
      </c>
      <c r="BK165" s="313" t="str">
        <f>IF(ISBLANK('ARAT - Data Entry'!BW163),"",'ARAT - Data Entry'!BW163)</f>
        <v/>
      </c>
      <c r="BL165" s="313" t="str">
        <f>IF(ISBLANK('ARAT - Data Entry'!DB163),"",'ARAT - Data Entry'!DB163)</f>
        <v/>
      </c>
      <c r="BM165" s="296"/>
      <c r="BN165" s="290">
        <f>'ARAT - Data Entry'!P163</f>
        <v>0</v>
      </c>
      <c r="BO165" s="290">
        <f>'ARAT - Data Entry'!Q163</f>
        <v>0</v>
      </c>
      <c r="BP165" s="290">
        <f>'ARAT - Data Entry'!S163</f>
        <v>0</v>
      </c>
      <c r="BQ165" s="290">
        <f>'ARAT - Data Entry'!CG163</f>
        <v>0</v>
      </c>
      <c r="BR165" s="290">
        <f>'ARAT - Data Entry'!CU163</f>
        <v>0</v>
      </c>
      <c r="BS165" s="290">
        <f>'ARAT - Data Entry'!CY163</f>
        <v>0</v>
      </c>
      <c r="BT165" s="290">
        <f>'ARAT - Data Entry'!DA163</f>
        <v>0</v>
      </c>
      <c r="BU165" s="290">
        <f t="shared" si="53"/>
        <v>0</v>
      </c>
      <c r="BV165" s="288"/>
      <c r="BW165" s="290" t="str">
        <f>IF(ISBLANK('ARAT - Data Entry'!V163),"",'ARAT - Data Entry'!V163)</f>
        <v/>
      </c>
      <c r="BX165" s="290" t="str">
        <f>IF(ISBLANK('ARAT - Data Entry'!W163),"",'ARAT - Data Entry'!W163)</f>
        <v/>
      </c>
      <c r="BY165" s="290" t="str">
        <f>IF(ISBLANK('ARAT - Data Entry'!Y163),"",'ARAT - Data Entry'!Y163)</f>
        <v/>
      </c>
      <c r="BZ165" s="290" t="str">
        <f>IF(ISBLANK('ARAT - Data Entry'!Z163),"",'ARAT - Data Entry'!Z163)</f>
        <v/>
      </c>
      <c r="CA165" s="290" t="str">
        <f>IF(ISBLANK('ARAT - Data Entry'!AB163),"",'ARAT - Data Entry'!AB163)</f>
        <v/>
      </c>
      <c r="CB165" s="290" t="str">
        <f>IF(ISBLANK('ARAT - Data Entry'!AC163),"",'ARAT - Data Entry'!AC163)</f>
        <v/>
      </c>
      <c r="CC165" s="290" t="str">
        <f>IF(ISBLANK('ARAT - Data Entry'!AE163),"",'ARAT - Data Entry'!AE163)</f>
        <v/>
      </c>
      <c r="CD165" s="290" t="str">
        <f>IF(ISBLANK('ARAT - Data Entry'!AF163),"",'ARAT - Data Entry'!AF163)</f>
        <v/>
      </c>
      <c r="CE165" s="290" t="str">
        <f>IF(ISBLANK('ARAT - Data Entry'!AH163),"",'ARAT - Data Entry'!AH163)</f>
        <v/>
      </c>
      <c r="CF165" s="290" t="str">
        <f>IF(ISBLANK('ARAT - Data Entry'!AI163),"",'ARAT - Data Entry'!AI163)</f>
        <v/>
      </c>
      <c r="CG165" s="290" t="str">
        <f>IF(ISBLANK('ARAT - Data Entry'!AK163),"",'ARAT - Data Entry'!AK163)</f>
        <v/>
      </c>
      <c r="CH165" s="290" t="str">
        <f>IF(ISBLANK('ARAT - Data Entry'!AL163),"",'ARAT - Data Entry'!AL163)</f>
        <v/>
      </c>
      <c r="CI165" s="290" t="str">
        <f>IF(ISBLANK('ARAT - Data Entry'!AN163),"",'ARAT - Data Entry'!AN163)</f>
        <v/>
      </c>
      <c r="CJ165" s="290" t="str">
        <f>IF(ISBLANK('ARAT - Data Entry'!AO163),"",'ARAT - Data Entry'!AO163)</f>
        <v/>
      </c>
      <c r="CK165" s="290" t="str">
        <f>IF(ISBLANK('ARAT - Data Entry'!AQ163),"",'ARAT - Data Entry'!AQ163)</f>
        <v/>
      </c>
      <c r="CL165" s="290" t="str">
        <f>IF(ISBLANK('ARAT - Data Entry'!AR163),"",'ARAT - Data Entry'!AR163)</f>
        <v/>
      </c>
      <c r="CM165" s="290" t="str">
        <f>IF(ISBLANK('ARAT - Data Entry'!AT163),"",'ARAT - Data Entry'!AT163)</f>
        <v/>
      </c>
      <c r="CN165" s="290" t="str">
        <f>IF(ISBLANK('ARAT - Data Entry'!AU163),"",'ARAT - Data Entry'!AU163)</f>
        <v/>
      </c>
      <c r="CO165" s="290" t="str">
        <f>IF(ISBLANK('ARAT - Data Entry'!AW163),"",'ARAT - Data Entry'!AW163)</f>
        <v/>
      </c>
      <c r="CP165" s="290" t="str">
        <f>IF(ISBLANK('ARAT - Data Entry'!AX163),"",'ARAT - Data Entry'!AX163)</f>
        <v/>
      </c>
      <c r="CQ165" s="290" t="str">
        <f>IF(ISBLANK('ARAT - Data Entry'!AZ163),"",'ARAT - Data Entry'!AZ163)</f>
        <v/>
      </c>
      <c r="CR165" s="290" t="str">
        <f>IF(ISBLANK('ARAT - Data Entry'!BA163),"",'ARAT - Data Entry'!BA163)</f>
        <v/>
      </c>
      <c r="CS165" s="290" t="str">
        <f>IF(ISBLANK('ARAT - Data Entry'!BC163),"",'ARAT - Data Entry'!BC163)</f>
        <v/>
      </c>
      <c r="CT165" s="290" t="str">
        <f>IF(ISBLANK('ARAT - Data Entry'!BD163),"",'ARAT - Data Entry'!BD163)</f>
        <v/>
      </c>
      <c r="CU165" s="290" t="str">
        <f>IF(ISBLANK('ARAT - Data Entry'!BF163),"",'ARAT - Data Entry'!BF163)</f>
        <v/>
      </c>
      <c r="CV165" s="290" t="str">
        <f>IF(ISBLANK('ARAT - Data Entry'!BG163),"",'ARAT - Data Entry'!BG163)</f>
        <v/>
      </c>
      <c r="CW165" s="290" t="str">
        <f>IF(ISBLANK('ARAT - Data Entry'!BI163),"",'ARAT - Data Entry'!BI163)</f>
        <v/>
      </c>
      <c r="CX165" s="290" t="str">
        <f>IF(ISBLANK('ARAT - Data Entry'!BJ163),"",'ARAT - Data Entry'!BJ163)</f>
        <v/>
      </c>
      <c r="CY165" s="290" t="str">
        <f>IF(ISBLANK('ARAT - Data Entry'!BL163),"",'ARAT - Data Entry'!BL163)</f>
        <v/>
      </c>
      <c r="CZ165" s="290" t="str">
        <f>IF(ISBLANK('ARAT - Data Entry'!BM163),"",'ARAT - Data Entry'!BM163)</f>
        <v/>
      </c>
      <c r="DA165" s="290" t="str">
        <f>IF(ISBLANK('ARAT - Data Entry'!BO163),"",'ARAT - Data Entry'!BO163)</f>
        <v/>
      </c>
      <c r="DB165" s="290" t="str">
        <f>IF(ISBLANK('ARAT - Data Entry'!BP163),"",'ARAT - Data Entry'!BP163)</f>
        <v/>
      </c>
      <c r="DC165" s="290" t="str">
        <f>IF(ISBLANK('ARAT - Data Entry'!BR163),"",'ARAT - Data Entry'!BR163)</f>
        <v/>
      </c>
      <c r="DD165" s="290" t="str">
        <f>IF(ISBLANK('ARAT - Data Entry'!BS163),"",'ARAT - Data Entry'!BS163)</f>
        <v/>
      </c>
      <c r="DE165" s="290" t="str">
        <f>IF(ISBLANK('ARAT - Data Entry'!BU163),"",'ARAT - Data Entry'!BU163)</f>
        <v/>
      </c>
      <c r="DF165" s="290" t="str">
        <f>IF(ISBLANK('ARAT - Data Entry'!BV163),"",'ARAT - Data Entry'!BV163)</f>
        <v/>
      </c>
      <c r="DG165" s="290" t="str">
        <f>IF(ISBLANK('ARAT - Data Entry'!CZ163),"",'ARAT - Data Entry'!CZ163)</f>
        <v/>
      </c>
    </row>
    <row r="166" spans="1:111" x14ac:dyDescent="0.25">
      <c r="A166" s="312" t="str">
        <f>IF(ISBLANK('ARAT - Data Entry'!A164),"",'ARAT - Data Entry'!A164)</f>
        <v/>
      </c>
      <c r="B166" s="312" t="str">
        <f>IF(ISBLANK('ARAT - Data Entry'!C164),"",'ARAT - Data Entry'!C164)</f>
        <v/>
      </c>
      <c r="C166" s="312" t="str">
        <f>IF(ISBLANK('ARAT - Data Entry'!D164),"",'ARAT - Data Entry'!D164)</f>
        <v/>
      </c>
      <c r="D166" s="312" t="str">
        <f>IF(ISBLANK('ARAT - Data Entry'!E164),"",'ARAT - Data Entry'!E164)</f>
        <v/>
      </c>
      <c r="E166" s="312" t="str">
        <f>IF(ISBLANK('ARAT - Data Entry'!F164),"",'ARAT - Data Entry'!F164)</f>
        <v/>
      </c>
      <c r="F166" s="312" t="str">
        <f>IF(ISBLANK('ARAT - Data Entry'!G164),"",'ARAT - Data Entry'!G164)</f>
        <v/>
      </c>
      <c r="G166" s="312" t="str">
        <f>IF(ISBLANK('ARAT - Data Entry'!H164),"",'ARAT - Data Entry'!H164)</f>
        <v/>
      </c>
      <c r="H166" s="312" t="str">
        <f>IF(ISBLANK('ARAT - Data Entry'!I164),"",'ARAT - Data Entry'!I164)</f>
        <v/>
      </c>
      <c r="I166" s="312" t="str">
        <f>IF(ISBLANK('ARAT - Data Entry'!J164),"",'ARAT - Data Entry'!J164)</f>
        <v/>
      </c>
      <c r="J166" s="357" t="str">
        <f>IF(ISBLANK('ARAT - Data Entry'!K164),"",'ARAT - Data Entry'!K164)</f>
        <v/>
      </c>
      <c r="K166" s="312" t="str">
        <f>IF(ISBLANK('ARAT - Data Entry'!L164),"",'ARAT - Data Entry'!L164)</f>
        <v/>
      </c>
      <c r="L166" s="312" t="str">
        <f>IF(ISBLANK('ARAT - Data Entry'!M164),"",'ARAT - Data Entry'!M164)</f>
        <v/>
      </c>
      <c r="M166" s="312" t="str">
        <f>IF(ISBLANK('ARAT - Data Entry'!N164),"",'ARAT - Data Entry'!N164)</f>
        <v/>
      </c>
      <c r="N166" s="312" t="str">
        <f>IF(ISBLANK('ARAT - Data Entry'!R164),"",'ARAT - Data Entry'!R164)</f>
        <v/>
      </c>
      <c r="O166" s="312" t="str">
        <f>IF(ISBLANK('ARAT - Data Entry'!T164),"",'ARAT - Data Entry'!T164)</f>
        <v/>
      </c>
      <c r="P166" s="298"/>
      <c r="Q166" s="4" t="str">
        <f t="shared" si="46"/>
        <v>No Improved Water Point/System</v>
      </c>
      <c r="R166" s="4" t="str">
        <f t="shared" si="47"/>
        <v>No Improved Water Point/System</v>
      </c>
      <c r="S166" s="5" t="str">
        <f t="shared" si="48"/>
        <v>No Improved Water Point/System</v>
      </c>
      <c r="T166" s="4" t="str">
        <f t="shared" si="49"/>
        <v>New Construction Needed</v>
      </c>
      <c r="U166" s="15">
        <f t="shared" si="50"/>
        <v>0</v>
      </c>
      <c r="V166" s="284"/>
      <c r="W166" s="291" t="str">
        <f t="shared" si="40"/>
        <v>New Construction Needed</v>
      </c>
      <c r="X166" s="292" t="str">
        <f t="shared" si="51"/>
        <v xml:space="preserve"> </v>
      </c>
      <c r="Y166" s="292" t="str">
        <f t="shared" si="52"/>
        <v>Plan For Investment and Construction</v>
      </c>
      <c r="Z166" s="285"/>
      <c r="AA166" s="290" t="str">
        <f t="shared" si="41"/>
        <v xml:space="preserve"> </v>
      </c>
      <c r="AB166" s="290" t="str">
        <f t="shared" si="42"/>
        <v xml:space="preserve"> </v>
      </c>
      <c r="AC166" s="290" t="str">
        <f t="shared" si="43"/>
        <v xml:space="preserve"> </v>
      </c>
      <c r="AD166" s="290" t="str">
        <f t="shared" si="44"/>
        <v xml:space="preserve"> </v>
      </c>
      <c r="AE166" s="290" t="str">
        <f t="shared" si="45"/>
        <v xml:space="preserve"> </v>
      </c>
      <c r="AF166" s="290" t="str">
        <f>IF(CG166=1,'ARAT - Reference Sheet'!C170-(A166-CH166)," ")</f>
        <v xml:space="preserve"> </v>
      </c>
      <c r="AG166" s="290" t="str">
        <f>IF(CI166=1,'ARAT - Reference Sheet'!$C$12-(A166-CJ166)," ")</f>
        <v xml:space="preserve"> </v>
      </c>
      <c r="AH166" s="290" t="str">
        <f>IF(CK166=1,'ARAT - Reference Sheet'!$C$13-(A166-CL166)," ")</f>
        <v xml:space="preserve"> </v>
      </c>
      <c r="AI166" s="290" t="str">
        <f>IF(CM166=1,'ARAT - Reference Sheet'!$C$14-(A166-CN166)," ")</f>
        <v xml:space="preserve"> </v>
      </c>
      <c r="AJ166" s="290" t="str">
        <f>IF(CO166=1,'ARAT - Reference Sheet'!$C$15-(A166-CP166)," ")</f>
        <v xml:space="preserve"> </v>
      </c>
      <c r="AK166" s="290" t="str">
        <f>IF(CQ166=1,'ARAT - Reference Sheet'!$C$16-(A166-CR166)," ")</f>
        <v xml:space="preserve"> </v>
      </c>
      <c r="AL166" s="290" t="str">
        <f>IF(CS166=1,'ARAT - Reference Sheet'!$C$17-(A166-CT166)," ")</f>
        <v xml:space="preserve"> </v>
      </c>
      <c r="AM166" s="290" t="str">
        <f>IF(CU166=1,'ARAT - Reference Sheet'!$C$18-(A166-CV166)," ")</f>
        <v xml:space="preserve"> </v>
      </c>
      <c r="AN166" s="290" t="str">
        <f>IF(CW166=1,'ARAT - Reference Sheet'!$C$19-(A166-CX166)," ")</f>
        <v xml:space="preserve"> </v>
      </c>
      <c r="AO166" s="290" t="str">
        <f>IF(CY166=1,'ARAT - Reference Sheet'!$C$20-(A166-CZ166)," ")</f>
        <v xml:space="preserve"> </v>
      </c>
      <c r="AP166" s="290" t="str">
        <f>IF(DA166=1,'ARAT - Reference Sheet'!$C$21-(A166-DB166)," ")</f>
        <v xml:space="preserve"> </v>
      </c>
      <c r="AQ166" s="290" t="str">
        <f>IF(DC166=1,'ARAT - Reference Sheet'!$C$22-(A166-DD166)," ")</f>
        <v xml:space="preserve"> </v>
      </c>
      <c r="AR166" s="290" t="str">
        <f>IF(DE166=1,'ARAT - Reference Sheet'!$C$23-(A166-DF166)," ")</f>
        <v xml:space="preserve"> </v>
      </c>
      <c r="AS166" s="288"/>
      <c r="AT166" s="313" t="str">
        <f>IF(ISBLANK('ARAT - Data Entry'!X164),"",'ARAT - Data Entry'!X164)</f>
        <v/>
      </c>
      <c r="AU166" s="313" t="str">
        <f>IF(ISBLANK('ARAT - Data Entry'!AA164),"",'ARAT - Data Entry'!AA164)</f>
        <v/>
      </c>
      <c r="AV166" s="313" t="str">
        <f>IF(ISBLANK('ARAT - Data Entry'!AD164),"",'ARAT - Data Entry'!AD164)</f>
        <v/>
      </c>
      <c r="AW166" s="313" t="str">
        <f>IF(ISBLANK('ARAT - Data Entry'!AG164),"",'ARAT - Data Entry'!AG164)</f>
        <v/>
      </c>
      <c r="AX166" s="313" t="str">
        <f>IF(ISBLANK('ARAT - Data Entry'!AJ164),"",'ARAT - Data Entry'!AJ164)</f>
        <v/>
      </c>
      <c r="AY166" s="313" t="str">
        <f>IF(ISBLANK('ARAT - Data Entry'!AM164),"",'ARAT - Data Entry'!AM164)</f>
        <v/>
      </c>
      <c r="AZ166" s="313" t="str">
        <f>IF(ISBLANK('ARAT - Data Entry'!AP164),"",'ARAT - Data Entry'!AP164)</f>
        <v/>
      </c>
      <c r="BA166" s="313" t="str">
        <f>IF(ISBLANK('ARAT - Data Entry'!AS164),"",'ARAT - Data Entry'!AS164)</f>
        <v/>
      </c>
      <c r="BB166" s="313" t="str">
        <f>IF(ISBLANK('ARAT - Data Entry'!AV164),"",'ARAT - Data Entry'!AV164)</f>
        <v/>
      </c>
      <c r="BC166" s="313" t="str">
        <f>IF(ISBLANK('ARAT - Data Entry'!AY164),"",'ARAT - Data Entry'!AY164)</f>
        <v/>
      </c>
      <c r="BD166" s="313" t="str">
        <f>IF(ISBLANK('ARAT - Data Entry'!BB164),"",'ARAT - Data Entry'!BB164)</f>
        <v/>
      </c>
      <c r="BE166" s="313" t="str">
        <f>IF(ISBLANK('ARAT - Data Entry'!BE164),"",'ARAT - Data Entry'!BE164)</f>
        <v/>
      </c>
      <c r="BF166" s="313" t="str">
        <f>IF(ISBLANK('ARAT - Data Entry'!BF164),"",'ARAT - Data Entry'!BF164)</f>
        <v/>
      </c>
      <c r="BG166" s="313" t="str">
        <f>IF(ISBLANK('ARAT - Data Entry'!BK164),"",'ARAT - Data Entry'!BK164)</f>
        <v/>
      </c>
      <c r="BH166" s="313" t="str">
        <f>IF(ISBLANK('ARAT - Data Entry'!BL164),"",'ARAT - Data Entry'!BL164)</f>
        <v/>
      </c>
      <c r="BI166" s="313" t="str">
        <f>IF(ISBLANK('ARAT - Data Entry'!BQ164),"",'ARAT - Data Entry'!BQ164)</f>
        <v/>
      </c>
      <c r="BJ166" s="313" t="str">
        <f>IF(ISBLANK('ARAT - Data Entry'!BR164),"",'ARAT - Data Entry'!BR164)</f>
        <v/>
      </c>
      <c r="BK166" s="313" t="str">
        <f>IF(ISBLANK('ARAT - Data Entry'!BW164),"",'ARAT - Data Entry'!BW164)</f>
        <v/>
      </c>
      <c r="BL166" s="313" t="str">
        <f>IF(ISBLANK('ARAT - Data Entry'!DB164),"",'ARAT - Data Entry'!DB164)</f>
        <v/>
      </c>
      <c r="BM166" s="296"/>
      <c r="BN166" s="290">
        <f>'ARAT - Data Entry'!P164</f>
        <v>0</v>
      </c>
      <c r="BO166" s="290">
        <f>'ARAT - Data Entry'!Q164</f>
        <v>0</v>
      </c>
      <c r="BP166" s="290">
        <f>'ARAT - Data Entry'!S164</f>
        <v>0</v>
      </c>
      <c r="BQ166" s="290">
        <f>'ARAT - Data Entry'!CG164</f>
        <v>0</v>
      </c>
      <c r="BR166" s="290">
        <f>'ARAT - Data Entry'!CU164</f>
        <v>0</v>
      </c>
      <c r="BS166" s="290">
        <f>'ARAT - Data Entry'!CY164</f>
        <v>0</v>
      </c>
      <c r="BT166" s="290">
        <f>'ARAT - Data Entry'!DA164</f>
        <v>0</v>
      </c>
      <c r="BU166" s="290">
        <f t="shared" si="53"/>
        <v>0</v>
      </c>
      <c r="BV166" s="288"/>
      <c r="BW166" s="290" t="str">
        <f>IF(ISBLANK('ARAT - Data Entry'!V164),"",'ARAT - Data Entry'!V164)</f>
        <v/>
      </c>
      <c r="BX166" s="290" t="str">
        <f>IF(ISBLANK('ARAT - Data Entry'!W164),"",'ARAT - Data Entry'!W164)</f>
        <v/>
      </c>
      <c r="BY166" s="290" t="str">
        <f>IF(ISBLANK('ARAT - Data Entry'!Y164),"",'ARAT - Data Entry'!Y164)</f>
        <v/>
      </c>
      <c r="BZ166" s="290" t="str">
        <f>IF(ISBLANK('ARAT - Data Entry'!Z164),"",'ARAT - Data Entry'!Z164)</f>
        <v/>
      </c>
      <c r="CA166" s="290" t="str">
        <f>IF(ISBLANK('ARAT - Data Entry'!AB164),"",'ARAT - Data Entry'!AB164)</f>
        <v/>
      </c>
      <c r="CB166" s="290" t="str">
        <f>IF(ISBLANK('ARAT - Data Entry'!AC164),"",'ARAT - Data Entry'!AC164)</f>
        <v/>
      </c>
      <c r="CC166" s="290" t="str">
        <f>IF(ISBLANK('ARAT - Data Entry'!AE164),"",'ARAT - Data Entry'!AE164)</f>
        <v/>
      </c>
      <c r="CD166" s="290" t="str">
        <f>IF(ISBLANK('ARAT - Data Entry'!AF164),"",'ARAT - Data Entry'!AF164)</f>
        <v/>
      </c>
      <c r="CE166" s="290" t="str">
        <f>IF(ISBLANK('ARAT - Data Entry'!AH164),"",'ARAT - Data Entry'!AH164)</f>
        <v/>
      </c>
      <c r="CF166" s="290" t="str">
        <f>IF(ISBLANK('ARAT - Data Entry'!AI164),"",'ARAT - Data Entry'!AI164)</f>
        <v/>
      </c>
      <c r="CG166" s="290" t="str">
        <f>IF(ISBLANK('ARAT - Data Entry'!AK164),"",'ARAT - Data Entry'!AK164)</f>
        <v/>
      </c>
      <c r="CH166" s="290" t="str">
        <f>IF(ISBLANK('ARAT - Data Entry'!AL164),"",'ARAT - Data Entry'!AL164)</f>
        <v/>
      </c>
      <c r="CI166" s="290" t="str">
        <f>IF(ISBLANK('ARAT - Data Entry'!AN164),"",'ARAT - Data Entry'!AN164)</f>
        <v/>
      </c>
      <c r="CJ166" s="290" t="str">
        <f>IF(ISBLANK('ARAT - Data Entry'!AO164),"",'ARAT - Data Entry'!AO164)</f>
        <v/>
      </c>
      <c r="CK166" s="290" t="str">
        <f>IF(ISBLANK('ARAT - Data Entry'!AQ164),"",'ARAT - Data Entry'!AQ164)</f>
        <v/>
      </c>
      <c r="CL166" s="290" t="str">
        <f>IF(ISBLANK('ARAT - Data Entry'!AR164),"",'ARAT - Data Entry'!AR164)</f>
        <v/>
      </c>
      <c r="CM166" s="290" t="str">
        <f>IF(ISBLANK('ARAT - Data Entry'!AT164),"",'ARAT - Data Entry'!AT164)</f>
        <v/>
      </c>
      <c r="CN166" s="290" t="str">
        <f>IF(ISBLANK('ARAT - Data Entry'!AU164),"",'ARAT - Data Entry'!AU164)</f>
        <v/>
      </c>
      <c r="CO166" s="290" t="str">
        <f>IF(ISBLANK('ARAT - Data Entry'!AW164),"",'ARAT - Data Entry'!AW164)</f>
        <v/>
      </c>
      <c r="CP166" s="290" t="str">
        <f>IF(ISBLANK('ARAT - Data Entry'!AX164),"",'ARAT - Data Entry'!AX164)</f>
        <v/>
      </c>
      <c r="CQ166" s="290" t="str">
        <f>IF(ISBLANK('ARAT - Data Entry'!AZ164),"",'ARAT - Data Entry'!AZ164)</f>
        <v/>
      </c>
      <c r="CR166" s="290" t="str">
        <f>IF(ISBLANK('ARAT - Data Entry'!BA164),"",'ARAT - Data Entry'!BA164)</f>
        <v/>
      </c>
      <c r="CS166" s="290" t="str">
        <f>IF(ISBLANK('ARAT - Data Entry'!BC164),"",'ARAT - Data Entry'!BC164)</f>
        <v/>
      </c>
      <c r="CT166" s="290" t="str">
        <f>IF(ISBLANK('ARAT - Data Entry'!BD164),"",'ARAT - Data Entry'!BD164)</f>
        <v/>
      </c>
      <c r="CU166" s="290" t="str">
        <f>IF(ISBLANK('ARAT - Data Entry'!BF164),"",'ARAT - Data Entry'!BF164)</f>
        <v/>
      </c>
      <c r="CV166" s="290" t="str">
        <f>IF(ISBLANK('ARAT - Data Entry'!BG164),"",'ARAT - Data Entry'!BG164)</f>
        <v/>
      </c>
      <c r="CW166" s="290" t="str">
        <f>IF(ISBLANK('ARAT - Data Entry'!BI164),"",'ARAT - Data Entry'!BI164)</f>
        <v/>
      </c>
      <c r="CX166" s="290" t="str">
        <f>IF(ISBLANK('ARAT - Data Entry'!BJ164),"",'ARAT - Data Entry'!BJ164)</f>
        <v/>
      </c>
      <c r="CY166" s="290" t="str">
        <f>IF(ISBLANK('ARAT - Data Entry'!BL164),"",'ARAT - Data Entry'!BL164)</f>
        <v/>
      </c>
      <c r="CZ166" s="290" t="str">
        <f>IF(ISBLANK('ARAT - Data Entry'!BM164),"",'ARAT - Data Entry'!BM164)</f>
        <v/>
      </c>
      <c r="DA166" s="290" t="str">
        <f>IF(ISBLANK('ARAT - Data Entry'!BO164),"",'ARAT - Data Entry'!BO164)</f>
        <v/>
      </c>
      <c r="DB166" s="290" t="str">
        <f>IF(ISBLANK('ARAT - Data Entry'!BP164),"",'ARAT - Data Entry'!BP164)</f>
        <v/>
      </c>
      <c r="DC166" s="290" t="str">
        <f>IF(ISBLANK('ARAT - Data Entry'!BR164),"",'ARAT - Data Entry'!BR164)</f>
        <v/>
      </c>
      <c r="DD166" s="290" t="str">
        <f>IF(ISBLANK('ARAT - Data Entry'!BS164),"",'ARAT - Data Entry'!BS164)</f>
        <v/>
      </c>
      <c r="DE166" s="290" t="str">
        <f>IF(ISBLANK('ARAT - Data Entry'!BU164),"",'ARAT - Data Entry'!BU164)</f>
        <v/>
      </c>
      <c r="DF166" s="290" t="str">
        <f>IF(ISBLANK('ARAT - Data Entry'!BV164),"",'ARAT - Data Entry'!BV164)</f>
        <v/>
      </c>
      <c r="DG166" s="290" t="str">
        <f>IF(ISBLANK('ARAT - Data Entry'!CZ164),"",'ARAT - Data Entry'!CZ164)</f>
        <v/>
      </c>
    </row>
    <row r="167" spans="1:111" x14ac:dyDescent="0.25">
      <c r="A167" s="312" t="str">
        <f>IF(ISBLANK('ARAT - Data Entry'!A165),"",'ARAT - Data Entry'!A165)</f>
        <v/>
      </c>
      <c r="B167" s="312" t="str">
        <f>IF(ISBLANK('ARAT - Data Entry'!C165),"",'ARAT - Data Entry'!C165)</f>
        <v/>
      </c>
      <c r="C167" s="312" t="str">
        <f>IF(ISBLANK('ARAT - Data Entry'!D165),"",'ARAT - Data Entry'!D165)</f>
        <v/>
      </c>
      <c r="D167" s="312" t="str">
        <f>IF(ISBLANK('ARAT - Data Entry'!E165),"",'ARAT - Data Entry'!E165)</f>
        <v/>
      </c>
      <c r="E167" s="312" t="str">
        <f>IF(ISBLANK('ARAT - Data Entry'!F165),"",'ARAT - Data Entry'!F165)</f>
        <v/>
      </c>
      <c r="F167" s="312" t="str">
        <f>IF(ISBLANK('ARAT - Data Entry'!G165),"",'ARAT - Data Entry'!G165)</f>
        <v/>
      </c>
      <c r="G167" s="312" t="str">
        <f>IF(ISBLANK('ARAT - Data Entry'!H165),"",'ARAT - Data Entry'!H165)</f>
        <v/>
      </c>
      <c r="H167" s="312" t="str">
        <f>IF(ISBLANK('ARAT - Data Entry'!I165),"",'ARAT - Data Entry'!I165)</f>
        <v/>
      </c>
      <c r="I167" s="312" t="str">
        <f>IF(ISBLANK('ARAT - Data Entry'!J165),"",'ARAT - Data Entry'!J165)</f>
        <v/>
      </c>
      <c r="J167" s="357" t="str">
        <f>IF(ISBLANK('ARAT - Data Entry'!K165),"",'ARAT - Data Entry'!K165)</f>
        <v/>
      </c>
      <c r="K167" s="312" t="str">
        <f>IF(ISBLANK('ARAT - Data Entry'!L165),"",'ARAT - Data Entry'!L165)</f>
        <v/>
      </c>
      <c r="L167" s="312" t="str">
        <f>IF(ISBLANK('ARAT - Data Entry'!M165),"",'ARAT - Data Entry'!M165)</f>
        <v/>
      </c>
      <c r="M167" s="312" t="str">
        <f>IF(ISBLANK('ARAT - Data Entry'!N165),"",'ARAT - Data Entry'!N165)</f>
        <v/>
      </c>
      <c r="N167" s="312" t="str">
        <f>IF(ISBLANK('ARAT - Data Entry'!R165),"",'ARAT - Data Entry'!R165)</f>
        <v/>
      </c>
      <c r="O167" s="312" t="str">
        <f>IF(ISBLANK('ARAT - Data Entry'!T165),"",'ARAT - Data Entry'!T165)</f>
        <v/>
      </c>
      <c r="P167" s="298"/>
      <c r="Q167" s="4" t="str">
        <f t="shared" si="46"/>
        <v>No Improved Water Point/System</v>
      </c>
      <c r="R167" s="4" t="str">
        <f t="shared" si="47"/>
        <v>No Improved Water Point/System</v>
      </c>
      <c r="S167" s="5" t="str">
        <f t="shared" si="48"/>
        <v>No Improved Water Point/System</v>
      </c>
      <c r="T167" s="4" t="str">
        <f t="shared" si="49"/>
        <v>New Construction Needed</v>
      </c>
      <c r="U167" s="15">
        <f t="shared" si="50"/>
        <v>0</v>
      </c>
      <c r="V167" s="284"/>
      <c r="W167" s="291" t="str">
        <f t="shared" ref="W167:W198" si="54">IF(T167="New Construction Needed","New Construction Needed",IF(T167="High Priority","Major Repairs or Replace System",IF(BL167="3","Major Repairs or Replace System",IF(BL167="2","Major Repairs or Replace System",IF(Q167="Medium Risk","Consider Replacing Aging Components",IF(Q167="High Risk","Consider Replacing Aging Components",IF(AT167="2","Repair or Replace Components",IF(AU167="2","Repair or Replace Components",IF(AV167="2","Repair or Replace Components",IF(AW167="2","Repair or Replace Components",IF(AX167="2","Repair or Replace Components",IF(AT167="3","Repair or Replace Components",IF(AU167="3","Repair or Replace Components",IF(AV167="3","Repair or Replace Components",IF(AW167="3","Repair or Replace Components",IF(AX167="3","Repair or Replace Components","Perform Routine Preventative Maintenance"))))))))))))))))</f>
        <v>New Construction Needed</v>
      </c>
      <c r="X167" s="292" t="str">
        <f t="shared" si="51"/>
        <v xml:space="preserve"> </v>
      </c>
      <c r="Y167" s="292" t="str">
        <f t="shared" si="52"/>
        <v>Plan For Investment and Construction</v>
      </c>
      <c r="Z167" s="285"/>
      <c r="AA167" s="290" t="str">
        <f t="shared" ref="AA167:AA198" si="55">IF(BW167=1,Reference_Spring_Protection-(A167-BX167)," ")</f>
        <v xml:space="preserve"> </v>
      </c>
      <c r="AB167" s="290" t="str">
        <f t="shared" ref="AB167:AB198" si="56">IF(BY167=1,Reference_Taps-(A167-BZ167)," ")</f>
        <v xml:space="preserve"> </v>
      </c>
      <c r="AC167" s="290" t="str">
        <f t="shared" ref="AC167:AC198" si="57">IF(CA167=1,Reference_Well-(A167-CB167)," ")</f>
        <v xml:space="preserve"> </v>
      </c>
      <c r="AD167" s="290" t="str">
        <f t="shared" ref="AD167:AD198" si="58">IF(CC167=1,Reference_Pump-(A167-CD167)," ")</f>
        <v xml:space="preserve"> </v>
      </c>
      <c r="AE167" s="290" t="str">
        <f t="shared" ref="AE167:AE198" si="59">IF(CE167=1,Reference_Apron-(A167-CF167)," ")</f>
        <v xml:space="preserve"> </v>
      </c>
      <c r="AF167" s="290" t="str">
        <f>IF(CG167=1,'ARAT - Reference Sheet'!C171-(A167-CH167)," ")</f>
        <v xml:space="preserve"> </v>
      </c>
      <c r="AG167" s="290" t="str">
        <f>IF(CI167=1,'ARAT - Reference Sheet'!$C$12-(A167-CJ167)," ")</f>
        <v xml:space="preserve"> </v>
      </c>
      <c r="AH167" s="290" t="str">
        <f>IF(CK167=1,'ARAT - Reference Sheet'!$C$13-(A167-CL167)," ")</f>
        <v xml:space="preserve"> </v>
      </c>
      <c r="AI167" s="290" t="str">
        <f>IF(CM167=1,'ARAT - Reference Sheet'!$C$14-(A167-CN167)," ")</f>
        <v xml:space="preserve"> </v>
      </c>
      <c r="AJ167" s="290" t="str">
        <f>IF(CO167=1,'ARAT - Reference Sheet'!$C$15-(A167-CP167)," ")</f>
        <v xml:space="preserve"> </v>
      </c>
      <c r="AK167" s="290" t="str">
        <f>IF(CQ167=1,'ARAT - Reference Sheet'!$C$16-(A167-CR167)," ")</f>
        <v xml:space="preserve"> </v>
      </c>
      <c r="AL167" s="290" t="str">
        <f>IF(CS167=1,'ARAT - Reference Sheet'!$C$17-(A167-CT167)," ")</f>
        <v xml:space="preserve"> </v>
      </c>
      <c r="AM167" s="290" t="str">
        <f>IF(CU167=1,'ARAT - Reference Sheet'!$C$18-(A167-CV167)," ")</f>
        <v xml:space="preserve"> </v>
      </c>
      <c r="AN167" s="290" t="str">
        <f>IF(CW167=1,'ARAT - Reference Sheet'!$C$19-(A167-CX167)," ")</f>
        <v xml:space="preserve"> </v>
      </c>
      <c r="AO167" s="290" t="str">
        <f>IF(CY167=1,'ARAT - Reference Sheet'!$C$20-(A167-CZ167)," ")</f>
        <v xml:space="preserve"> </v>
      </c>
      <c r="AP167" s="290" t="str">
        <f>IF(DA167=1,'ARAT - Reference Sheet'!$C$21-(A167-DB167)," ")</f>
        <v xml:space="preserve"> </v>
      </c>
      <c r="AQ167" s="290" t="str">
        <f>IF(DC167=1,'ARAT - Reference Sheet'!$C$22-(A167-DD167)," ")</f>
        <v xml:space="preserve"> </v>
      </c>
      <c r="AR167" s="290" t="str">
        <f>IF(DE167=1,'ARAT - Reference Sheet'!$C$23-(A167-DF167)," ")</f>
        <v xml:space="preserve"> </v>
      </c>
      <c r="AS167" s="288"/>
      <c r="AT167" s="313" t="str">
        <f>IF(ISBLANK('ARAT - Data Entry'!X165),"",'ARAT - Data Entry'!X165)</f>
        <v/>
      </c>
      <c r="AU167" s="313" t="str">
        <f>IF(ISBLANK('ARAT - Data Entry'!AA165),"",'ARAT - Data Entry'!AA165)</f>
        <v/>
      </c>
      <c r="AV167" s="313" t="str">
        <f>IF(ISBLANK('ARAT - Data Entry'!AD165),"",'ARAT - Data Entry'!AD165)</f>
        <v/>
      </c>
      <c r="AW167" s="313" t="str">
        <f>IF(ISBLANK('ARAT - Data Entry'!AG165),"",'ARAT - Data Entry'!AG165)</f>
        <v/>
      </c>
      <c r="AX167" s="313" t="str">
        <f>IF(ISBLANK('ARAT - Data Entry'!AJ165),"",'ARAT - Data Entry'!AJ165)</f>
        <v/>
      </c>
      <c r="AY167" s="313" t="str">
        <f>IF(ISBLANK('ARAT - Data Entry'!AM165),"",'ARAT - Data Entry'!AM165)</f>
        <v/>
      </c>
      <c r="AZ167" s="313" t="str">
        <f>IF(ISBLANK('ARAT - Data Entry'!AP165),"",'ARAT - Data Entry'!AP165)</f>
        <v/>
      </c>
      <c r="BA167" s="313" t="str">
        <f>IF(ISBLANK('ARAT - Data Entry'!AS165),"",'ARAT - Data Entry'!AS165)</f>
        <v/>
      </c>
      <c r="BB167" s="313" t="str">
        <f>IF(ISBLANK('ARAT - Data Entry'!AV165),"",'ARAT - Data Entry'!AV165)</f>
        <v/>
      </c>
      <c r="BC167" s="313" t="str">
        <f>IF(ISBLANK('ARAT - Data Entry'!AY165),"",'ARAT - Data Entry'!AY165)</f>
        <v/>
      </c>
      <c r="BD167" s="313" t="str">
        <f>IF(ISBLANK('ARAT - Data Entry'!BB165),"",'ARAT - Data Entry'!BB165)</f>
        <v/>
      </c>
      <c r="BE167" s="313" t="str">
        <f>IF(ISBLANK('ARAT - Data Entry'!BE165),"",'ARAT - Data Entry'!BE165)</f>
        <v/>
      </c>
      <c r="BF167" s="313" t="str">
        <f>IF(ISBLANK('ARAT - Data Entry'!BF165),"",'ARAT - Data Entry'!BF165)</f>
        <v/>
      </c>
      <c r="BG167" s="313" t="str">
        <f>IF(ISBLANK('ARAT - Data Entry'!BK165),"",'ARAT - Data Entry'!BK165)</f>
        <v/>
      </c>
      <c r="BH167" s="313" t="str">
        <f>IF(ISBLANK('ARAT - Data Entry'!BL165),"",'ARAT - Data Entry'!BL165)</f>
        <v/>
      </c>
      <c r="BI167" s="313" t="str">
        <f>IF(ISBLANK('ARAT - Data Entry'!BQ165),"",'ARAT - Data Entry'!BQ165)</f>
        <v/>
      </c>
      <c r="BJ167" s="313" t="str">
        <f>IF(ISBLANK('ARAT - Data Entry'!BR165),"",'ARAT - Data Entry'!BR165)</f>
        <v/>
      </c>
      <c r="BK167" s="313" t="str">
        <f>IF(ISBLANK('ARAT - Data Entry'!BW165),"",'ARAT - Data Entry'!BW165)</f>
        <v/>
      </c>
      <c r="BL167" s="313" t="str">
        <f>IF(ISBLANK('ARAT - Data Entry'!DB165),"",'ARAT - Data Entry'!DB165)</f>
        <v/>
      </c>
      <c r="BM167" s="296"/>
      <c r="BN167" s="290">
        <f>'ARAT - Data Entry'!P165</f>
        <v>0</v>
      </c>
      <c r="BO167" s="290">
        <f>'ARAT - Data Entry'!Q165</f>
        <v>0</v>
      </c>
      <c r="BP167" s="290">
        <f>'ARAT - Data Entry'!S165</f>
        <v>0</v>
      </c>
      <c r="BQ167" s="290">
        <f>'ARAT - Data Entry'!CG165</f>
        <v>0</v>
      </c>
      <c r="BR167" s="290">
        <f>'ARAT - Data Entry'!CU165</f>
        <v>0</v>
      </c>
      <c r="BS167" s="290">
        <f>'ARAT - Data Entry'!CY165</f>
        <v>0</v>
      </c>
      <c r="BT167" s="290">
        <f>'ARAT - Data Entry'!DA165</f>
        <v>0</v>
      </c>
      <c r="BU167" s="290">
        <f t="shared" si="53"/>
        <v>0</v>
      </c>
      <c r="BV167" s="288"/>
      <c r="BW167" s="290" t="str">
        <f>IF(ISBLANK('ARAT - Data Entry'!V165),"",'ARAT - Data Entry'!V165)</f>
        <v/>
      </c>
      <c r="BX167" s="290" t="str">
        <f>IF(ISBLANK('ARAT - Data Entry'!W165),"",'ARAT - Data Entry'!W165)</f>
        <v/>
      </c>
      <c r="BY167" s="290" t="str">
        <f>IF(ISBLANK('ARAT - Data Entry'!Y165),"",'ARAT - Data Entry'!Y165)</f>
        <v/>
      </c>
      <c r="BZ167" s="290" t="str">
        <f>IF(ISBLANK('ARAT - Data Entry'!Z165),"",'ARAT - Data Entry'!Z165)</f>
        <v/>
      </c>
      <c r="CA167" s="290" t="str">
        <f>IF(ISBLANK('ARAT - Data Entry'!AB165),"",'ARAT - Data Entry'!AB165)</f>
        <v/>
      </c>
      <c r="CB167" s="290" t="str">
        <f>IF(ISBLANK('ARAT - Data Entry'!AC165),"",'ARAT - Data Entry'!AC165)</f>
        <v/>
      </c>
      <c r="CC167" s="290" t="str">
        <f>IF(ISBLANK('ARAT - Data Entry'!AE165),"",'ARAT - Data Entry'!AE165)</f>
        <v/>
      </c>
      <c r="CD167" s="290" t="str">
        <f>IF(ISBLANK('ARAT - Data Entry'!AF165),"",'ARAT - Data Entry'!AF165)</f>
        <v/>
      </c>
      <c r="CE167" s="290" t="str">
        <f>IF(ISBLANK('ARAT - Data Entry'!AH165),"",'ARAT - Data Entry'!AH165)</f>
        <v/>
      </c>
      <c r="CF167" s="290" t="str">
        <f>IF(ISBLANK('ARAT - Data Entry'!AI165),"",'ARAT - Data Entry'!AI165)</f>
        <v/>
      </c>
      <c r="CG167" s="290" t="str">
        <f>IF(ISBLANK('ARAT - Data Entry'!AK165),"",'ARAT - Data Entry'!AK165)</f>
        <v/>
      </c>
      <c r="CH167" s="290" t="str">
        <f>IF(ISBLANK('ARAT - Data Entry'!AL165),"",'ARAT - Data Entry'!AL165)</f>
        <v/>
      </c>
      <c r="CI167" s="290" t="str">
        <f>IF(ISBLANK('ARAT - Data Entry'!AN165),"",'ARAT - Data Entry'!AN165)</f>
        <v/>
      </c>
      <c r="CJ167" s="290" t="str">
        <f>IF(ISBLANK('ARAT - Data Entry'!AO165),"",'ARAT - Data Entry'!AO165)</f>
        <v/>
      </c>
      <c r="CK167" s="290" t="str">
        <f>IF(ISBLANK('ARAT - Data Entry'!AQ165),"",'ARAT - Data Entry'!AQ165)</f>
        <v/>
      </c>
      <c r="CL167" s="290" t="str">
        <f>IF(ISBLANK('ARAT - Data Entry'!AR165),"",'ARAT - Data Entry'!AR165)</f>
        <v/>
      </c>
      <c r="CM167" s="290" t="str">
        <f>IF(ISBLANK('ARAT - Data Entry'!AT165),"",'ARAT - Data Entry'!AT165)</f>
        <v/>
      </c>
      <c r="CN167" s="290" t="str">
        <f>IF(ISBLANK('ARAT - Data Entry'!AU165),"",'ARAT - Data Entry'!AU165)</f>
        <v/>
      </c>
      <c r="CO167" s="290" t="str">
        <f>IF(ISBLANK('ARAT - Data Entry'!AW165),"",'ARAT - Data Entry'!AW165)</f>
        <v/>
      </c>
      <c r="CP167" s="290" t="str">
        <f>IF(ISBLANK('ARAT - Data Entry'!AX165),"",'ARAT - Data Entry'!AX165)</f>
        <v/>
      </c>
      <c r="CQ167" s="290" t="str">
        <f>IF(ISBLANK('ARAT - Data Entry'!AZ165),"",'ARAT - Data Entry'!AZ165)</f>
        <v/>
      </c>
      <c r="CR167" s="290" t="str">
        <f>IF(ISBLANK('ARAT - Data Entry'!BA165),"",'ARAT - Data Entry'!BA165)</f>
        <v/>
      </c>
      <c r="CS167" s="290" t="str">
        <f>IF(ISBLANK('ARAT - Data Entry'!BC165),"",'ARAT - Data Entry'!BC165)</f>
        <v/>
      </c>
      <c r="CT167" s="290" t="str">
        <f>IF(ISBLANK('ARAT - Data Entry'!BD165),"",'ARAT - Data Entry'!BD165)</f>
        <v/>
      </c>
      <c r="CU167" s="290" t="str">
        <f>IF(ISBLANK('ARAT - Data Entry'!BF165),"",'ARAT - Data Entry'!BF165)</f>
        <v/>
      </c>
      <c r="CV167" s="290" t="str">
        <f>IF(ISBLANK('ARAT - Data Entry'!BG165),"",'ARAT - Data Entry'!BG165)</f>
        <v/>
      </c>
      <c r="CW167" s="290" t="str">
        <f>IF(ISBLANK('ARAT - Data Entry'!BI165),"",'ARAT - Data Entry'!BI165)</f>
        <v/>
      </c>
      <c r="CX167" s="290" t="str">
        <f>IF(ISBLANK('ARAT - Data Entry'!BJ165),"",'ARAT - Data Entry'!BJ165)</f>
        <v/>
      </c>
      <c r="CY167" s="290" t="str">
        <f>IF(ISBLANK('ARAT - Data Entry'!BL165),"",'ARAT - Data Entry'!BL165)</f>
        <v/>
      </c>
      <c r="CZ167" s="290" t="str">
        <f>IF(ISBLANK('ARAT - Data Entry'!BM165),"",'ARAT - Data Entry'!BM165)</f>
        <v/>
      </c>
      <c r="DA167" s="290" t="str">
        <f>IF(ISBLANK('ARAT - Data Entry'!BO165),"",'ARAT - Data Entry'!BO165)</f>
        <v/>
      </c>
      <c r="DB167" s="290" t="str">
        <f>IF(ISBLANK('ARAT - Data Entry'!BP165),"",'ARAT - Data Entry'!BP165)</f>
        <v/>
      </c>
      <c r="DC167" s="290" t="str">
        <f>IF(ISBLANK('ARAT - Data Entry'!BR165),"",'ARAT - Data Entry'!BR165)</f>
        <v/>
      </c>
      <c r="DD167" s="290" t="str">
        <f>IF(ISBLANK('ARAT - Data Entry'!BS165),"",'ARAT - Data Entry'!BS165)</f>
        <v/>
      </c>
      <c r="DE167" s="290" t="str">
        <f>IF(ISBLANK('ARAT - Data Entry'!BU165),"",'ARAT - Data Entry'!BU165)</f>
        <v/>
      </c>
      <c r="DF167" s="290" t="str">
        <f>IF(ISBLANK('ARAT - Data Entry'!BV165),"",'ARAT - Data Entry'!BV165)</f>
        <v/>
      </c>
      <c r="DG167" s="290" t="str">
        <f>IF(ISBLANK('ARAT - Data Entry'!CZ165),"",'ARAT - Data Entry'!CZ165)</f>
        <v/>
      </c>
    </row>
    <row r="168" spans="1:111" x14ac:dyDescent="0.25">
      <c r="A168" s="312" t="str">
        <f>IF(ISBLANK('ARAT - Data Entry'!A166),"",'ARAT - Data Entry'!A166)</f>
        <v/>
      </c>
      <c r="B168" s="312" t="str">
        <f>IF(ISBLANK('ARAT - Data Entry'!C166),"",'ARAT - Data Entry'!C166)</f>
        <v/>
      </c>
      <c r="C168" s="312" t="str">
        <f>IF(ISBLANK('ARAT - Data Entry'!D166),"",'ARAT - Data Entry'!D166)</f>
        <v/>
      </c>
      <c r="D168" s="312" t="str">
        <f>IF(ISBLANK('ARAT - Data Entry'!E166),"",'ARAT - Data Entry'!E166)</f>
        <v/>
      </c>
      <c r="E168" s="312" t="str">
        <f>IF(ISBLANK('ARAT - Data Entry'!F166),"",'ARAT - Data Entry'!F166)</f>
        <v/>
      </c>
      <c r="F168" s="312" t="str">
        <f>IF(ISBLANK('ARAT - Data Entry'!G166),"",'ARAT - Data Entry'!G166)</f>
        <v/>
      </c>
      <c r="G168" s="312" t="str">
        <f>IF(ISBLANK('ARAT - Data Entry'!H166),"",'ARAT - Data Entry'!H166)</f>
        <v/>
      </c>
      <c r="H168" s="312" t="str">
        <f>IF(ISBLANK('ARAT - Data Entry'!I166),"",'ARAT - Data Entry'!I166)</f>
        <v/>
      </c>
      <c r="I168" s="312" t="str">
        <f>IF(ISBLANK('ARAT - Data Entry'!J166),"",'ARAT - Data Entry'!J166)</f>
        <v/>
      </c>
      <c r="J168" s="357" t="str">
        <f>IF(ISBLANK('ARAT - Data Entry'!K166),"",'ARAT - Data Entry'!K166)</f>
        <v/>
      </c>
      <c r="K168" s="312" t="str">
        <f>IF(ISBLANK('ARAT - Data Entry'!L166),"",'ARAT - Data Entry'!L166)</f>
        <v/>
      </c>
      <c r="L168" s="312" t="str">
        <f>IF(ISBLANK('ARAT - Data Entry'!M166),"",'ARAT - Data Entry'!M166)</f>
        <v/>
      </c>
      <c r="M168" s="312" t="str">
        <f>IF(ISBLANK('ARAT - Data Entry'!N166),"",'ARAT - Data Entry'!N166)</f>
        <v/>
      </c>
      <c r="N168" s="312" t="str">
        <f>IF(ISBLANK('ARAT - Data Entry'!R166),"",'ARAT - Data Entry'!R166)</f>
        <v/>
      </c>
      <c r="O168" s="312" t="str">
        <f>IF(ISBLANK('ARAT - Data Entry'!T166),"",'ARAT - Data Entry'!T166)</f>
        <v/>
      </c>
      <c r="P168" s="298"/>
      <c r="Q168" s="4" t="str">
        <f t="shared" si="46"/>
        <v>No Improved Water Point/System</v>
      </c>
      <c r="R168" s="4" t="str">
        <f t="shared" si="47"/>
        <v>No Improved Water Point/System</v>
      </c>
      <c r="S168" s="5" t="str">
        <f t="shared" si="48"/>
        <v>No Improved Water Point/System</v>
      </c>
      <c r="T168" s="4" t="str">
        <f t="shared" si="49"/>
        <v>New Construction Needed</v>
      </c>
      <c r="U168" s="15">
        <f t="shared" si="50"/>
        <v>0</v>
      </c>
      <c r="V168" s="284"/>
      <c r="W168" s="291" t="str">
        <f t="shared" si="54"/>
        <v>New Construction Needed</v>
      </c>
      <c r="X168" s="292" t="str">
        <f t="shared" si="51"/>
        <v xml:space="preserve"> </v>
      </c>
      <c r="Y168" s="292" t="str">
        <f t="shared" si="52"/>
        <v>Plan For Investment and Construction</v>
      </c>
      <c r="Z168" s="285"/>
      <c r="AA168" s="290" t="str">
        <f t="shared" si="55"/>
        <v xml:space="preserve"> </v>
      </c>
      <c r="AB168" s="290" t="str">
        <f t="shared" si="56"/>
        <v xml:space="preserve"> </v>
      </c>
      <c r="AC168" s="290" t="str">
        <f t="shared" si="57"/>
        <v xml:space="preserve"> </v>
      </c>
      <c r="AD168" s="290" t="str">
        <f t="shared" si="58"/>
        <v xml:space="preserve"> </v>
      </c>
      <c r="AE168" s="290" t="str">
        <f t="shared" si="59"/>
        <v xml:space="preserve"> </v>
      </c>
      <c r="AF168" s="290" t="str">
        <f>IF(CG168=1,'ARAT - Reference Sheet'!C172-(A168-CH168)," ")</f>
        <v xml:space="preserve"> </v>
      </c>
      <c r="AG168" s="290" t="str">
        <f>IF(CI168=1,'ARAT - Reference Sheet'!$C$12-(A168-CJ168)," ")</f>
        <v xml:space="preserve"> </v>
      </c>
      <c r="AH168" s="290" t="str">
        <f>IF(CK168=1,'ARAT - Reference Sheet'!$C$13-(A168-CL168)," ")</f>
        <v xml:space="preserve"> </v>
      </c>
      <c r="AI168" s="290" t="str">
        <f>IF(CM168=1,'ARAT - Reference Sheet'!$C$14-(A168-CN168)," ")</f>
        <v xml:space="preserve"> </v>
      </c>
      <c r="AJ168" s="290" t="str">
        <f>IF(CO168=1,'ARAT - Reference Sheet'!$C$15-(A168-CP168)," ")</f>
        <v xml:space="preserve"> </v>
      </c>
      <c r="AK168" s="290" t="str">
        <f>IF(CQ168=1,'ARAT - Reference Sheet'!$C$16-(A168-CR168)," ")</f>
        <v xml:space="preserve"> </v>
      </c>
      <c r="AL168" s="290" t="str">
        <f>IF(CS168=1,'ARAT - Reference Sheet'!$C$17-(A168-CT168)," ")</f>
        <v xml:space="preserve"> </v>
      </c>
      <c r="AM168" s="290" t="str">
        <f>IF(CU168=1,'ARAT - Reference Sheet'!$C$18-(A168-CV168)," ")</f>
        <v xml:space="preserve"> </v>
      </c>
      <c r="AN168" s="290" t="str">
        <f>IF(CW168=1,'ARAT - Reference Sheet'!$C$19-(A168-CX168)," ")</f>
        <v xml:space="preserve"> </v>
      </c>
      <c r="AO168" s="290" t="str">
        <f>IF(CY168=1,'ARAT - Reference Sheet'!$C$20-(A168-CZ168)," ")</f>
        <v xml:space="preserve"> </v>
      </c>
      <c r="AP168" s="290" t="str">
        <f>IF(DA168=1,'ARAT - Reference Sheet'!$C$21-(A168-DB168)," ")</f>
        <v xml:space="preserve"> </v>
      </c>
      <c r="AQ168" s="290" t="str">
        <f>IF(DC168=1,'ARAT - Reference Sheet'!$C$22-(A168-DD168)," ")</f>
        <v xml:space="preserve"> </v>
      </c>
      <c r="AR168" s="290" t="str">
        <f>IF(DE168=1,'ARAT - Reference Sheet'!$C$23-(A168-DF168)," ")</f>
        <v xml:space="preserve"> </v>
      </c>
      <c r="AS168" s="288"/>
      <c r="AT168" s="313" t="str">
        <f>IF(ISBLANK('ARAT - Data Entry'!X166),"",'ARAT - Data Entry'!X166)</f>
        <v/>
      </c>
      <c r="AU168" s="313" t="str">
        <f>IF(ISBLANK('ARAT - Data Entry'!AA166),"",'ARAT - Data Entry'!AA166)</f>
        <v/>
      </c>
      <c r="AV168" s="313" t="str">
        <f>IF(ISBLANK('ARAT - Data Entry'!AD166),"",'ARAT - Data Entry'!AD166)</f>
        <v/>
      </c>
      <c r="AW168" s="313" t="str">
        <f>IF(ISBLANK('ARAT - Data Entry'!AG166),"",'ARAT - Data Entry'!AG166)</f>
        <v/>
      </c>
      <c r="AX168" s="313" t="str">
        <f>IF(ISBLANK('ARAT - Data Entry'!AJ166),"",'ARAT - Data Entry'!AJ166)</f>
        <v/>
      </c>
      <c r="AY168" s="313" t="str">
        <f>IF(ISBLANK('ARAT - Data Entry'!AM166),"",'ARAT - Data Entry'!AM166)</f>
        <v/>
      </c>
      <c r="AZ168" s="313" t="str">
        <f>IF(ISBLANK('ARAT - Data Entry'!AP166),"",'ARAT - Data Entry'!AP166)</f>
        <v/>
      </c>
      <c r="BA168" s="313" t="str">
        <f>IF(ISBLANK('ARAT - Data Entry'!AS166),"",'ARAT - Data Entry'!AS166)</f>
        <v/>
      </c>
      <c r="BB168" s="313" t="str">
        <f>IF(ISBLANK('ARAT - Data Entry'!AV166),"",'ARAT - Data Entry'!AV166)</f>
        <v/>
      </c>
      <c r="BC168" s="313" t="str">
        <f>IF(ISBLANK('ARAT - Data Entry'!AY166),"",'ARAT - Data Entry'!AY166)</f>
        <v/>
      </c>
      <c r="BD168" s="313" t="str">
        <f>IF(ISBLANK('ARAT - Data Entry'!BB166),"",'ARAT - Data Entry'!BB166)</f>
        <v/>
      </c>
      <c r="BE168" s="313" t="str">
        <f>IF(ISBLANK('ARAT - Data Entry'!BE166),"",'ARAT - Data Entry'!BE166)</f>
        <v/>
      </c>
      <c r="BF168" s="313" t="str">
        <f>IF(ISBLANK('ARAT - Data Entry'!BF166),"",'ARAT - Data Entry'!BF166)</f>
        <v/>
      </c>
      <c r="BG168" s="313" t="str">
        <f>IF(ISBLANK('ARAT - Data Entry'!BK166),"",'ARAT - Data Entry'!BK166)</f>
        <v/>
      </c>
      <c r="BH168" s="313" t="str">
        <f>IF(ISBLANK('ARAT - Data Entry'!BL166),"",'ARAT - Data Entry'!BL166)</f>
        <v/>
      </c>
      <c r="BI168" s="313" t="str">
        <f>IF(ISBLANK('ARAT - Data Entry'!BQ166),"",'ARAT - Data Entry'!BQ166)</f>
        <v/>
      </c>
      <c r="BJ168" s="313" t="str">
        <f>IF(ISBLANK('ARAT - Data Entry'!BR166),"",'ARAT - Data Entry'!BR166)</f>
        <v/>
      </c>
      <c r="BK168" s="313" t="str">
        <f>IF(ISBLANK('ARAT - Data Entry'!BW166),"",'ARAT - Data Entry'!BW166)</f>
        <v/>
      </c>
      <c r="BL168" s="313" t="str">
        <f>IF(ISBLANK('ARAT - Data Entry'!DB166),"",'ARAT - Data Entry'!DB166)</f>
        <v/>
      </c>
      <c r="BM168" s="296"/>
      <c r="BN168" s="290">
        <f>'ARAT - Data Entry'!P166</f>
        <v>0</v>
      </c>
      <c r="BO168" s="290">
        <f>'ARAT - Data Entry'!Q166</f>
        <v>0</v>
      </c>
      <c r="BP168" s="290">
        <f>'ARAT - Data Entry'!S166</f>
        <v>0</v>
      </c>
      <c r="BQ168" s="290">
        <f>'ARAT - Data Entry'!CG166</f>
        <v>0</v>
      </c>
      <c r="BR168" s="290">
        <f>'ARAT - Data Entry'!CU166</f>
        <v>0</v>
      </c>
      <c r="BS168" s="290">
        <f>'ARAT - Data Entry'!CY166</f>
        <v>0</v>
      </c>
      <c r="BT168" s="290">
        <f>'ARAT - Data Entry'!DA166</f>
        <v>0</v>
      </c>
      <c r="BU168" s="290">
        <f t="shared" si="53"/>
        <v>0</v>
      </c>
      <c r="BV168" s="288"/>
      <c r="BW168" s="290" t="str">
        <f>IF(ISBLANK('ARAT - Data Entry'!V166),"",'ARAT - Data Entry'!V166)</f>
        <v/>
      </c>
      <c r="BX168" s="290" t="str">
        <f>IF(ISBLANK('ARAT - Data Entry'!W166),"",'ARAT - Data Entry'!W166)</f>
        <v/>
      </c>
      <c r="BY168" s="290" t="str">
        <f>IF(ISBLANK('ARAT - Data Entry'!Y166),"",'ARAT - Data Entry'!Y166)</f>
        <v/>
      </c>
      <c r="BZ168" s="290" t="str">
        <f>IF(ISBLANK('ARAT - Data Entry'!Z166),"",'ARAT - Data Entry'!Z166)</f>
        <v/>
      </c>
      <c r="CA168" s="290" t="str">
        <f>IF(ISBLANK('ARAT - Data Entry'!AB166),"",'ARAT - Data Entry'!AB166)</f>
        <v/>
      </c>
      <c r="CB168" s="290" t="str">
        <f>IF(ISBLANK('ARAT - Data Entry'!AC166),"",'ARAT - Data Entry'!AC166)</f>
        <v/>
      </c>
      <c r="CC168" s="290" t="str">
        <f>IF(ISBLANK('ARAT - Data Entry'!AE166),"",'ARAT - Data Entry'!AE166)</f>
        <v/>
      </c>
      <c r="CD168" s="290" t="str">
        <f>IF(ISBLANK('ARAT - Data Entry'!AF166),"",'ARAT - Data Entry'!AF166)</f>
        <v/>
      </c>
      <c r="CE168" s="290" t="str">
        <f>IF(ISBLANK('ARAT - Data Entry'!AH166),"",'ARAT - Data Entry'!AH166)</f>
        <v/>
      </c>
      <c r="CF168" s="290" t="str">
        <f>IF(ISBLANK('ARAT - Data Entry'!AI166),"",'ARAT - Data Entry'!AI166)</f>
        <v/>
      </c>
      <c r="CG168" s="290" t="str">
        <f>IF(ISBLANK('ARAT - Data Entry'!AK166),"",'ARAT - Data Entry'!AK166)</f>
        <v/>
      </c>
      <c r="CH168" s="290" t="str">
        <f>IF(ISBLANK('ARAT - Data Entry'!AL166),"",'ARAT - Data Entry'!AL166)</f>
        <v/>
      </c>
      <c r="CI168" s="290" t="str">
        <f>IF(ISBLANK('ARAT - Data Entry'!AN166),"",'ARAT - Data Entry'!AN166)</f>
        <v/>
      </c>
      <c r="CJ168" s="290" t="str">
        <f>IF(ISBLANK('ARAT - Data Entry'!AO166),"",'ARAT - Data Entry'!AO166)</f>
        <v/>
      </c>
      <c r="CK168" s="290" t="str">
        <f>IF(ISBLANK('ARAT - Data Entry'!AQ166),"",'ARAT - Data Entry'!AQ166)</f>
        <v/>
      </c>
      <c r="CL168" s="290" t="str">
        <f>IF(ISBLANK('ARAT - Data Entry'!AR166),"",'ARAT - Data Entry'!AR166)</f>
        <v/>
      </c>
      <c r="CM168" s="290" t="str">
        <f>IF(ISBLANK('ARAT - Data Entry'!AT166),"",'ARAT - Data Entry'!AT166)</f>
        <v/>
      </c>
      <c r="CN168" s="290" t="str">
        <f>IF(ISBLANK('ARAT - Data Entry'!AU166),"",'ARAT - Data Entry'!AU166)</f>
        <v/>
      </c>
      <c r="CO168" s="290" t="str">
        <f>IF(ISBLANK('ARAT - Data Entry'!AW166),"",'ARAT - Data Entry'!AW166)</f>
        <v/>
      </c>
      <c r="CP168" s="290" t="str">
        <f>IF(ISBLANK('ARAT - Data Entry'!AX166),"",'ARAT - Data Entry'!AX166)</f>
        <v/>
      </c>
      <c r="CQ168" s="290" t="str">
        <f>IF(ISBLANK('ARAT - Data Entry'!AZ166),"",'ARAT - Data Entry'!AZ166)</f>
        <v/>
      </c>
      <c r="CR168" s="290" t="str">
        <f>IF(ISBLANK('ARAT - Data Entry'!BA166),"",'ARAT - Data Entry'!BA166)</f>
        <v/>
      </c>
      <c r="CS168" s="290" t="str">
        <f>IF(ISBLANK('ARAT - Data Entry'!BC166),"",'ARAT - Data Entry'!BC166)</f>
        <v/>
      </c>
      <c r="CT168" s="290" t="str">
        <f>IF(ISBLANK('ARAT - Data Entry'!BD166),"",'ARAT - Data Entry'!BD166)</f>
        <v/>
      </c>
      <c r="CU168" s="290" t="str">
        <f>IF(ISBLANK('ARAT - Data Entry'!BF166),"",'ARAT - Data Entry'!BF166)</f>
        <v/>
      </c>
      <c r="CV168" s="290" t="str">
        <f>IF(ISBLANK('ARAT - Data Entry'!BG166),"",'ARAT - Data Entry'!BG166)</f>
        <v/>
      </c>
      <c r="CW168" s="290" t="str">
        <f>IF(ISBLANK('ARAT - Data Entry'!BI166),"",'ARAT - Data Entry'!BI166)</f>
        <v/>
      </c>
      <c r="CX168" s="290" t="str">
        <f>IF(ISBLANK('ARAT - Data Entry'!BJ166),"",'ARAT - Data Entry'!BJ166)</f>
        <v/>
      </c>
      <c r="CY168" s="290" t="str">
        <f>IF(ISBLANK('ARAT - Data Entry'!BL166),"",'ARAT - Data Entry'!BL166)</f>
        <v/>
      </c>
      <c r="CZ168" s="290" t="str">
        <f>IF(ISBLANK('ARAT - Data Entry'!BM166),"",'ARAT - Data Entry'!BM166)</f>
        <v/>
      </c>
      <c r="DA168" s="290" t="str">
        <f>IF(ISBLANK('ARAT - Data Entry'!BO166),"",'ARAT - Data Entry'!BO166)</f>
        <v/>
      </c>
      <c r="DB168" s="290" t="str">
        <f>IF(ISBLANK('ARAT - Data Entry'!BP166),"",'ARAT - Data Entry'!BP166)</f>
        <v/>
      </c>
      <c r="DC168" s="290" t="str">
        <f>IF(ISBLANK('ARAT - Data Entry'!BR166),"",'ARAT - Data Entry'!BR166)</f>
        <v/>
      </c>
      <c r="DD168" s="290" t="str">
        <f>IF(ISBLANK('ARAT - Data Entry'!BS166),"",'ARAT - Data Entry'!BS166)</f>
        <v/>
      </c>
      <c r="DE168" s="290" t="str">
        <f>IF(ISBLANK('ARAT - Data Entry'!BU166),"",'ARAT - Data Entry'!BU166)</f>
        <v/>
      </c>
      <c r="DF168" s="290" t="str">
        <f>IF(ISBLANK('ARAT - Data Entry'!BV166),"",'ARAT - Data Entry'!BV166)</f>
        <v/>
      </c>
      <c r="DG168" s="290" t="str">
        <f>IF(ISBLANK('ARAT - Data Entry'!CZ166),"",'ARAT - Data Entry'!CZ166)</f>
        <v/>
      </c>
    </row>
    <row r="169" spans="1:111" x14ac:dyDescent="0.25">
      <c r="A169" s="312" t="str">
        <f>IF(ISBLANK('ARAT - Data Entry'!A167),"",'ARAT - Data Entry'!A167)</f>
        <v/>
      </c>
      <c r="B169" s="312" t="str">
        <f>IF(ISBLANK('ARAT - Data Entry'!C167),"",'ARAT - Data Entry'!C167)</f>
        <v/>
      </c>
      <c r="C169" s="312" t="str">
        <f>IF(ISBLANK('ARAT - Data Entry'!D167),"",'ARAT - Data Entry'!D167)</f>
        <v/>
      </c>
      <c r="D169" s="312" t="str">
        <f>IF(ISBLANK('ARAT - Data Entry'!E167),"",'ARAT - Data Entry'!E167)</f>
        <v/>
      </c>
      <c r="E169" s="312" t="str">
        <f>IF(ISBLANK('ARAT - Data Entry'!F167),"",'ARAT - Data Entry'!F167)</f>
        <v/>
      </c>
      <c r="F169" s="312" t="str">
        <f>IF(ISBLANK('ARAT - Data Entry'!G167),"",'ARAT - Data Entry'!G167)</f>
        <v/>
      </c>
      <c r="G169" s="312" t="str">
        <f>IF(ISBLANK('ARAT - Data Entry'!H167),"",'ARAT - Data Entry'!H167)</f>
        <v/>
      </c>
      <c r="H169" s="312" t="str">
        <f>IF(ISBLANK('ARAT - Data Entry'!I167),"",'ARAT - Data Entry'!I167)</f>
        <v/>
      </c>
      <c r="I169" s="312" t="str">
        <f>IF(ISBLANK('ARAT - Data Entry'!J167),"",'ARAT - Data Entry'!J167)</f>
        <v/>
      </c>
      <c r="J169" s="357" t="str">
        <f>IF(ISBLANK('ARAT - Data Entry'!K167),"",'ARAT - Data Entry'!K167)</f>
        <v/>
      </c>
      <c r="K169" s="312" t="str">
        <f>IF(ISBLANK('ARAT - Data Entry'!L167),"",'ARAT - Data Entry'!L167)</f>
        <v/>
      </c>
      <c r="L169" s="312" t="str">
        <f>IF(ISBLANK('ARAT - Data Entry'!M167),"",'ARAT - Data Entry'!M167)</f>
        <v/>
      </c>
      <c r="M169" s="312" t="str">
        <f>IF(ISBLANK('ARAT - Data Entry'!N167),"",'ARAT - Data Entry'!N167)</f>
        <v/>
      </c>
      <c r="N169" s="312" t="str">
        <f>IF(ISBLANK('ARAT - Data Entry'!R167),"",'ARAT - Data Entry'!R167)</f>
        <v/>
      </c>
      <c r="O169" s="312" t="str">
        <f>IF(ISBLANK('ARAT - Data Entry'!T167),"",'ARAT - Data Entry'!T167)</f>
        <v/>
      </c>
      <c r="P169" s="298"/>
      <c r="Q169" s="4" t="str">
        <f t="shared" si="46"/>
        <v>No Improved Water Point/System</v>
      </c>
      <c r="R169" s="4" t="str">
        <f t="shared" si="47"/>
        <v>No Improved Water Point/System</v>
      </c>
      <c r="S169" s="5" t="str">
        <f t="shared" si="48"/>
        <v>No Improved Water Point/System</v>
      </c>
      <c r="T169" s="4" t="str">
        <f t="shared" si="49"/>
        <v>New Construction Needed</v>
      </c>
      <c r="U169" s="15">
        <f t="shared" si="50"/>
        <v>0</v>
      </c>
      <c r="V169" s="284"/>
      <c r="W169" s="291" t="str">
        <f t="shared" si="54"/>
        <v>New Construction Needed</v>
      </c>
      <c r="X169" s="292" t="str">
        <f t="shared" si="51"/>
        <v xml:space="preserve"> </v>
      </c>
      <c r="Y169" s="292" t="str">
        <f t="shared" si="52"/>
        <v>Plan For Investment and Construction</v>
      </c>
      <c r="Z169" s="285"/>
      <c r="AA169" s="290" t="str">
        <f t="shared" si="55"/>
        <v xml:space="preserve"> </v>
      </c>
      <c r="AB169" s="290" t="str">
        <f t="shared" si="56"/>
        <v xml:space="preserve"> </v>
      </c>
      <c r="AC169" s="290" t="str">
        <f t="shared" si="57"/>
        <v xml:space="preserve"> </v>
      </c>
      <c r="AD169" s="290" t="str">
        <f t="shared" si="58"/>
        <v xml:space="preserve"> </v>
      </c>
      <c r="AE169" s="290" t="str">
        <f t="shared" si="59"/>
        <v xml:space="preserve"> </v>
      </c>
      <c r="AF169" s="290" t="str">
        <f>IF(CG169=1,'ARAT - Reference Sheet'!C173-(A169-CH169)," ")</f>
        <v xml:space="preserve"> </v>
      </c>
      <c r="AG169" s="290" t="str">
        <f>IF(CI169=1,'ARAT - Reference Sheet'!$C$12-(A169-CJ169)," ")</f>
        <v xml:space="preserve"> </v>
      </c>
      <c r="AH169" s="290" t="str">
        <f>IF(CK169=1,'ARAT - Reference Sheet'!$C$13-(A169-CL169)," ")</f>
        <v xml:space="preserve"> </v>
      </c>
      <c r="AI169" s="290" t="str">
        <f>IF(CM169=1,'ARAT - Reference Sheet'!$C$14-(A169-CN169)," ")</f>
        <v xml:space="preserve"> </v>
      </c>
      <c r="AJ169" s="290" t="str">
        <f>IF(CO169=1,'ARAT - Reference Sheet'!$C$15-(A169-CP169)," ")</f>
        <v xml:space="preserve"> </v>
      </c>
      <c r="AK169" s="290" t="str">
        <f>IF(CQ169=1,'ARAT - Reference Sheet'!$C$16-(A169-CR169)," ")</f>
        <v xml:space="preserve"> </v>
      </c>
      <c r="AL169" s="290" t="str">
        <f>IF(CS169=1,'ARAT - Reference Sheet'!$C$17-(A169-CT169)," ")</f>
        <v xml:space="preserve"> </v>
      </c>
      <c r="AM169" s="290" t="str">
        <f>IF(CU169=1,'ARAT - Reference Sheet'!$C$18-(A169-CV169)," ")</f>
        <v xml:space="preserve"> </v>
      </c>
      <c r="AN169" s="290" t="str">
        <f>IF(CW169=1,'ARAT - Reference Sheet'!$C$19-(A169-CX169)," ")</f>
        <v xml:space="preserve"> </v>
      </c>
      <c r="AO169" s="290" t="str">
        <f>IF(CY169=1,'ARAT - Reference Sheet'!$C$20-(A169-CZ169)," ")</f>
        <v xml:space="preserve"> </v>
      </c>
      <c r="AP169" s="290" t="str">
        <f>IF(DA169=1,'ARAT - Reference Sheet'!$C$21-(A169-DB169)," ")</f>
        <v xml:space="preserve"> </v>
      </c>
      <c r="AQ169" s="290" t="str">
        <f>IF(DC169=1,'ARAT - Reference Sheet'!$C$22-(A169-DD169)," ")</f>
        <v xml:space="preserve"> </v>
      </c>
      <c r="AR169" s="290" t="str">
        <f>IF(DE169=1,'ARAT - Reference Sheet'!$C$23-(A169-DF169)," ")</f>
        <v xml:space="preserve"> </v>
      </c>
      <c r="AS169" s="288"/>
      <c r="AT169" s="313" t="str">
        <f>IF(ISBLANK('ARAT - Data Entry'!X167),"",'ARAT - Data Entry'!X167)</f>
        <v/>
      </c>
      <c r="AU169" s="313" t="str">
        <f>IF(ISBLANK('ARAT - Data Entry'!AA167),"",'ARAT - Data Entry'!AA167)</f>
        <v/>
      </c>
      <c r="AV169" s="313" t="str">
        <f>IF(ISBLANK('ARAT - Data Entry'!AD167),"",'ARAT - Data Entry'!AD167)</f>
        <v/>
      </c>
      <c r="AW169" s="313" t="str">
        <f>IF(ISBLANK('ARAT - Data Entry'!AG167),"",'ARAT - Data Entry'!AG167)</f>
        <v/>
      </c>
      <c r="AX169" s="313" t="str">
        <f>IF(ISBLANK('ARAT - Data Entry'!AJ167),"",'ARAT - Data Entry'!AJ167)</f>
        <v/>
      </c>
      <c r="AY169" s="313" t="str">
        <f>IF(ISBLANK('ARAT - Data Entry'!AM167),"",'ARAT - Data Entry'!AM167)</f>
        <v/>
      </c>
      <c r="AZ169" s="313" t="str">
        <f>IF(ISBLANK('ARAT - Data Entry'!AP167),"",'ARAT - Data Entry'!AP167)</f>
        <v/>
      </c>
      <c r="BA169" s="313" t="str">
        <f>IF(ISBLANK('ARAT - Data Entry'!AS167),"",'ARAT - Data Entry'!AS167)</f>
        <v/>
      </c>
      <c r="BB169" s="313" t="str">
        <f>IF(ISBLANK('ARAT - Data Entry'!AV167),"",'ARAT - Data Entry'!AV167)</f>
        <v/>
      </c>
      <c r="BC169" s="313" t="str">
        <f>IF(ISBLANK('ARAT - Data Entry'!AY167),"",'ARAT - Data Entry'!AY167)</f>
        <v/>
      </c>
      <c r="BD169" s="313" t="str">
        <f>IF(ISBLANK('ARAT - Data Entry'!BB167),"",'ARAT - Data Entry'!BB167)</f>
        <v/>
      </c>
      <c r="BE169" s="313" t="str">
        <f>IF(ISBLANK('ARAT - Data Entry'!BE167),"",'ARAT - Data Entry'!BE167)</f>
        <v/>
      </c>
      <c r="BF169" s="313" t="str">
        <f>IF(ISBLANK('ARAT - Data Entry'!BF167),"",'ARAT - Data Entry'!BF167)</f>
        <v/>
      </c>
      <c r="BG169" s="313" t="str">
        <f>IF(ISBLANK('ARAT - Data Entry'!BK167),"",'ARAT - Data Entry'!BK167)</f>
        <v/>
      </c>
      <c r="BH169" s="313" t="str">
        <f>IF(ISBLANK('ARAT - Data Entry'!BL167),"",'ARAT - Data Entry'!BL167)</f>
        <v/>
      </c>
      <c r="BI169" s="313" t="str">
        <f>IF(ISBLANK('ARAT - Data Entry'!BQ167),"",'ARAT - Data Entry'!BQ167)</f>
        <v/>
      </c>
      <c r="BJ169" s="313" t="str">
        <f>IF(ISBLANK('ARAT - Data Entry'!BR167),"",'ARAT - Data Entry'!BR167)</f>
        <v/>
      </c>
      <c r="BK169" s="313" t="str">
        <f>IF(ISBLANK('ARAT - Data Entry'!BW167),"",'ARAT - Data Entry'!BW167)</f>
        <v/>
      </c>
      <c r="BL169" s="313" t="str">
        <f>IF(ISBLANK('ARAT - Data Entry'!DB167),"",'ARAT - Data Entry'!DB167)</f>
        <v/>
      </c>
      <c r="BM169" s="296"/>
      <c r="BN169" s="290">
        <f>'ARAT - Data Entry'!P167</f>
        <v>0</v>
      </c>
      <c r="BO169" s="290">
        <f>'ARAT - Data Entry'!Q167</f>
        <v>0</v>
      </c>
      <c r="BP169" s="290">
        <f>'ARAT - Data Entry'!S167</f>
        <v>0</v>
      </c>
      <c r="BQ169" s="290">
        <f>'ARAT - Data Entry'!CG167</f>
        <v>0</v>
      </c>
      <c r="BR169" s="290">
        <f>'ARAT - Data Entry'!CU167</f>
        <v>0</v>
      </c>
      <c r="BS169" s="290">
        <f>'ARAT - Data Entry'!CY167</f>
        <v>0</v>
      </c>
      <c r="BT169" s="290">
        <f>'ARAT - Data Entry'!DA167</f>
        <v>0</v>
      </c>
      <c r="BU169" s="290">
        <f t="shared" si="53"/>
        <v>0</v>
      </c>
      <c r="BV169" s="288"/>
      <c r="BW169" s="290" t="str">
        <f>IF(ISBLANK('ARAT - Data Entry'!V167),"",'ARAT - Data Entry'!V167)</f>
        <v/>
      </c>
      <c r="BX169" s="290" t="str">
        <f>IF(ISBLANK('ARAT - Data Entry'!W167),"",'ARAT - Data Entry'!W167)</f>
        <v/>
      </c>
      <c r="BY169" s="290" t="str">
        <f>IF(ISBLANK('ARAT - Data Entry'!Y167),"",'ARAT - Data Entry'!Y167)</f>
        <v/>
      </c>
      <c r="BZ169" s="290" t="str">
        <f>IF(ISBLANK('ARAT - Data Entry'!Z167),"",'ARAT - Data Entry'!Z167)</f>
        <v/>
      </c>
      <c r="CA169" s="290" t="str">
        <f>IF(ISBLANK('ARAT - Data Entry'!AB167),"",'ARAT - Data Entry'!AB167)</f>
        <v/>
      </c>
      <c r="CB169" s="290" t="str">
        <f>IF(ISBLANK('ARAT - Data Entry'!AC167),"",'ARAT - Data Entry'!AC167)</f>
        <v/>
      </c>
      <c r="CC169" s="290" t="str">
        <f>IF(ISBLANK('ARAT - Data Entry'!AE167),"",'ARAT - Data Entry'!AE167)</f>
        <v/>
      </c>
      <c r="CD169" s="290" t="str">
        <f>IF(ISBLANK('ARAT - Data Entry'!AF167),"",'ARAT - Data Entry'!AF167)</f>
        <v/>
      </c>
      <c r="CE169" s="290" t="str">
        <f>IF(ISBLANK('ARAT - Data Entry'!AH167),"",'ARAT - Data Entry'!AH167)</f>
        <v/>
      </c>
      <c r="CF169" s="290" t="str">
        <f>IF(ISBLANK('ARAT - Data Entry'!AI167),"",'ARAT - Data Entry'!AI167)</f>
        <v/>
      </c>
      <c r="CG169" s="290" t="str">
        <f>IF(ISBLANK('ARAT - Data Entry'!AK167),"",'ARAT - Data Entry'!AK167)</f>
        <v/>
      </c>
      <c r="CH169" s="290" t="str">
        <f>IF(ISBLANK('ARAT - Data Entry'!AL167),"",'ARAT - Data Entry'!AL167)</f>
        <v/>
      </c>
      <c r="CI169" s="290" t="str">
        <f>IF(ISBLANK('ARAT - Data Entry'!AN167),"",'ARAT - Data Entry'!AN167)</f>
        <v/>
      </c>
      <c r="CJ169" s="290" t="str">
        <f>IF(ISBLANK('ARAT - Data Entry'!AO167),"",'ARAT - Data Entry'!AO167)</f>
        <v/>
      </c>
      <c r="CK169" s="290" t="str">
        <f>IF(ISBLANK('ARAT - Data Entry'!AQ167),"",'ARAT - Data Entry'!AQ167)</f>
        <v/>
      </c>
      <c r="CL169" s="290" t="str">
        <f>IF(ISBLANK('ARAT - Data Entry'!AR167),"",'ARAT - Data Entry'!AR167)</f>
        <v/>
      </c>
      <c r="CM169" s="290" t="str">
        <f>IF(ISBLANK('ARAT - Data Entry'!AT167),"",'ARAT - Data Entry'!AT167)</f>
        <v/>
      </c>
      <c r="CN169" s="290" t="str">
        <f>IF(ISBLANK('ARAT - Data Entry'!AU167),"",'ARAT - Data Entry'!AU167)</f>
        <v/>
      </c>
      <c r="CO169" s="290" t="str">
        <f>IF(ISBLANK('ARAT - Data Entry'!AW167),"",'ARAT - Data Entry'!AW167)</f>
        <v/>
      </c>
      <c r="CP169" s="290" t="str">
        <f>IF(ISBLANK('ARAT - Data Entry'!AX167),"",'ARAT - Data Entry'!AX167)</f>
        <v/>
      </c>
      <c r="CQ169" s="290" t="str">
        <f>IF(ISBLANK('ARAT - Data Entry'!AZ167),"",'ARAT - Data Entry'!AZ167)</f>
        <v/>
      </c>
      <c r="CR169" s="290" t="str">
        <f>IF(ISBLANK('ARAT - Data Entry'!BA167),"",'ARAT - Data Entry'!BA167)</f>
        <v/>
      </c>
      <c r="CS169" s="290" t="str">
        <f>IF(ISBLANK('ARAT - Data Entry'!BC167),"",'ARAT - Data Entry'!BC167)</f>
        <v/>
      </c>
      <c r="CT169" s="290" t="str">
        <f>IF(ISBLANK('ARAT - Data Entry'!BD167),"",'ARAT - Data Entry'!BD167)</f>
        <v/>
      </c>
      <c r="CU169" s="290" t="str">
        <f>IF(ISBLANK('ARAT - Data Entry'!BF167),"",'ARAT - Data Entry'!BF167)</f>
        <v/>
      </c>
      <c r="CV169" s="290" t="str">
        <f>IF(ISBLANK('ARAT - Data Entry'!BG167),"",'ARAT - Data Entry'!BG167)</f>
        <v/>
      </c>
      <c r="CW169" s="290" t="str">
        <f>IF(ISBLANK('ARAT - Data Entry'!BI167),"",'ARAT - Data Entry'!BI167)</f>
        <v/>
      </c>
      <c r="CX169" s="290" t="str">
        <f>IF(ISBLANK('ARAT - Data Entry'!BJ167),"",'ARAT - Data Entry'!BJ167)</f>
        <v/>
      </c>
      <c r="CY169" s="290" t="str">
        <f>IF(ISBLANK('ARAT - Data Entry'!BL167),"",'ARAT - Data Entry'!BL167)</f>
        <v/>
      </c>
      <c r="CZ169" s="290" t="str">
        <f>IF(ISBLANK('ARAT - Data Entry'!BM167),"",'ARAT - Data Entry'!BM167)</f>
        <v/>
      </c>
      <c r="DA169" s="290" t="str">
        <f>IF(ISBLANK('ARAT - Data Entry'!BO167),"",'ARAT - Data Entry'!BO167)</f>
        <v/>
      </c>
      <c r="DB169" s="290" t="str">
        <f>IF(ISBLANK('ARAT - Data Entry'!BP167),"",'ARAT - Data Entry'!BP167)</f>
        <v/>
      </c>
      <c r="DC169" s="290" t="str">
        <f>IF(ISBLANK('ARAT - Data Entry'!BR167),"",'ARAT - Data Entry'!BR167)</f>
        <v/>
      </c>
      <c r="DD169" s="290" t="str">
        <f>IF(ISBLANK('ARAT - Data Entry'!BS167),"",'ARAT - Data Entry'!BS167)</f>
        <v/>
      </c>
      <c r="DE169" s="290" t="str">
        <f>IF(ISBLANK('ARAT - Data Entry'!BU167),"",'ARAT - Data Entry'!BU167)</f>
        <v/>
      </c>
      <c r="DF169" s="290" t="str">
        <f>IF(ISBLANK('ARAT - Data Entry'!BV167),"",'ARAT - Data Entry'!BV167)</f>
        <v/>
      </c>
      <c r="DG169" s="290" t="str">
        <f>IF(ISBLANK('ARAT - Data Entry'!CZ167),"",'ARAT - Data Entry'!CZ167)</f>
        <v/>
      </c>
    </row>
    <row r="170" spans="1:111" x14ac:dyDescent="0.25">
      <c r="A170" s="312" t="str">
        <f>IF(ISBLANK('ARAT - Data Entry'!A168),"",'ARAT - Data Entry'!A168)</f>
        <v/>
      </c>
      <c r="B170" s="312" t="str">
        <f>IF(ISBLANK('ARAT - Data Entry'!C168),"",'ARAT - Data Entry'!C168)</f>
        <v/>
      </c>
      <c r="C170" s="312" t="str">
        <f>IF(ISBLANK('ARAT - Data Entry'!D168),"",'ARAT - Data Entry'!D168)</f>
        <v/>
      </c>
      <c r="D170" s="312" t="str">
        <f>IF(ISBLANK('ARAT - Data Entry'!E168),"",'ARAT - Data Entry'!E168)</f>
        <v/>
      </c>
      <c r="E170" s="312" t="str">
        <f>IF(ISBLANK('ARAT - Data Entry'!F168),"",'ARAT - Data Entry'!F168)</f>
        <v/>
      </c>
      <c r="F170" s="312" t="str">
        <f>IF(ISBLANK('ARAT - Data Entry'!G168),"",'ARAT - Data Entry'!G168)</f>
        <v/>
      </c>
      <c r="G170" s="312" t="str">
        <f>IF(ISBLANK('ARAT - Data Entry'!H168),"",'ARAT - Data Entry'!H168)</f>
        <v/>
      </c>
      <c r="H170" s="312" t="str">
        <f>IF(ISBLANK('ARAT - Data Entry'!I168),"",'ARAT - Data Entry'!I168)</f>
        <v/>
      </c>
      <c r="I170" s="312" t="str">
        <f>IF(ISBLANK('ARAT - Data Entry'!J168),"",'ARAT - Data Entry'!J168)</f>
        <v/>
      </c>
      <c r="J170" s="357" t="str">
        <f>IF(ISBLANK('ARAT - Data Entry'!K168),"",'ARAT - Data Entry'!K168)</f>
        <v/>
      </c>
      <c r="K170" s="312" t="str">
        <f>IF(ISBLANK('ARAT - Data Entry'!L168),"",'ARAT - Data Entry'!L168)</f>
        <v/>
      </c>
      <c r="L170" s="312" t="str">
        <f>IF(ISBLANK('ARAT - Data Entry'!M168),"",'ARAT - Data Entry'!M168)</f>
        <v/>
      </c>
      <c r="M170" s="312" t="str">
        <f>IF(ISBLANK('ARAT - Data Entry'!N168),"",'ARAT - Data Entry'!N168)</f>
        <v/>
      </c>
      <c r="N170" s="312" t="str">
        <f>IF(ISBLANK('ARAT - Data Entry'!R168),"",'ARAT - Data Entry'!R168)</f>
        <v/>
      </c>
      <c r="O170" s="312" t="str">
        <f>IF(ISBLANK('ARAT - Data Entry'!T168),"",'ARAT - Data Entry'!T168)</f>
        <v/>
      </c>
      <c r="P170" s="298"/>
      <c r="Q170" s="4" t="str">
        <f t="shared" si="46"/>
        <v>No Improved Water Point/System</v>
      </c>
      <c r="R170" s="4" t="str">
        <f t="shared" si="47"/>
        <v>No Improved Water Point/System</v>
      </c>
      <c r="S170" s="5" t="str">
        <f t="shared" si="48"/>
        <v>No Improved Water Point/System</v>
      </c>
      <c r="T170" s="4" t="str">
        <f t="shared" si="49"/>
        <v>New Construction Needed</v>
      </c>
      <c r="U170" s="15">
        <f t="shared" si="50"/>
        <v>0</v>
      </c>
      <c r="V170" s="284"/>
      <c r="W170" s="291" t="str">
        <f t="shared" si="54"/>
        <v>New Construction Needed</v>
      </c>
      <c r="X170" s="292" t="str">
        <f t="shared" si="51"/>
        <v xml:space="preserve"> </v>
      </c>
      <c r="Y170" s="292" t="str">
        <f t="shared" si="52"/>
        <v>Plan For Investment and Construction</v>
      </c>
      <c r="Z170" s="285"/>
      <c r="AA170" s="290" t="str">
        <f t="shared" si="55"/>
        <v xml:space="preserve"> </v>
      </c>
      <c r="AB170" s="290" t="str">
        <f t="shared" si="56"/>
        <v xml:space="preserve"> </v>
      </c>
      <c r="AC170" s="290" t="str">
        <f t="shared" si="57"/>
        <v xml:space="preserve"> </v>
      </c>
      <c r="AD170" s="290" t="str">
        <f t="shared" si="58"/>
        <v xml:space="preserve"> </v>
      </c>
      <c r="AE170" s="290" t="str">
        <f t="shared" si="59"/>
        <v xml:space="preserve"> </v>
      </c>
      <c r="AF170" s="290" t="str">
        <f>IF(CG170=1,'ARAT - Reference Sheet'!C174-(A170-CH170)," ")</f>
        <v xml:space="preserve"> </v>
      </c>
      <c r="AG170" s="290" t="str">
        <f>IF(CI170=1,'ARAT - Reference Sheet'!$C$12-(A170-CJ170)," ")</f>
        <v xml:space="preserve"> </v>
      </c>
      <c r="AH170" s="290" t="str">
        <f>IF(CK170=1,'ARAT - Reference Sheet'!$C$13-(A170-CL170)," ")</f>
        <v xml:space="preserve"> </v>
      </c>
      <c r="AI170" s="290" t="str">
        <f>IF(CM170=1,'ARAT - Reference Sheet'!$C$14-(A170-CN170)," ")</f>
        <v xml:space="preserve"> </v>
      </c>
      <c r="AJ170" s="290" t="str">
        <f>IF(CO170=1,'ARAT - Reference Sheet'!$C$15-(A170-CP170)," ")</f>
        <v xml:space="preserve"> </v>
      </c>
      <c r="AK170" s="290" t="str">
        <f>IF(CQ170=1,'ARAT - Reference Sheet'!$C$16-(A170-CR170)," ")</f>
        <v xml:space="preserve"> </v>
      </c>
      <c r="AL170" s="290" t="str">
        <f>IF(CS170=1,'ARAT - Reference Sheet'!$C$17-(A170-CT170)," ")</f>
        <v xml:space="preserve"> </v>
      </c>
      <c r="AM170" s="290" t="str">
        <f>IF(CU170=1,'ARAT - Reference Sheet'!$C$18-(A170-CV170)," ")</f>
        <v xml:space="preserve"> </v>
      </c>
      <c r="AN170" s="290" t="str">
        <f>IF(CW170=1,'ARAT - Reference Sheet'!$C$19-(A170-CX170)," ")</f>
        <v xml:space="preserve"> </v>
      </c>
      <c r="AO170" s="290" t="str">
        <f>IF(CY170=1,'ARAT - Reference Sheet'!$C$20-(A170-CZ170)," ")</f>
        <v xml:space="preserve"> </v>
      </c>
      <c r="AP170" s="290" t="str">
        <f>IF(DA170=1,'ARAT - Reference Sheet'!$C$21-(A170-DB170)," ")</f>
        <v xml:space="preserve"> </v>
      </c>
      <c r="AQ170" s="290" t="str">
        <f>IF(DC170=1,'ARAT - Reference Sheet'!$C$22-(A170-DD170)," ")</f>
        <v xml:space="preserve"> </v>
      </c>
      <c r="AR170" s="290" t="str">
        <f>IF(DE170=1,'ARAT - Reference Sheet'!$C$23-(A170-DF170)," ")</f>
        <v xml:space="preserve"> </v>
      </c>
      <c r="AS170" s="288"/>
      <c r="AT170" s="313" t="str">
        <f>IF(ISBLANK('ARAT - Data Entry'!X168),"",'ARAT - Data Entry'!X168)</f>
        <v/>
      </c>
      <c r="AU170" s="313" t="str">
        <f>IF(ISBLANK('ARAT - Data Entry'!AA168),"",'ARAT - Data Entry'!AA168)</f>
        <v/>
      </c>
      <c r="AV170" s="313" t="str">
        <f>IF(ISBLANK('ARAT - Data Entry'!AD168),"",'ARAT - Data Entry'!AD168)</f>
        <v/>
      </c>
      <c r="AW170" s="313" t="str">
        <f>IF(ISBLANK('ARAT - Data Entry'!AG168),"",'ARAT - Data Entry'!AG168)</f>
        <v/>
      </c>
      <c r="AX170" s="313" t="str">
        <f>IF(ISBLANK('ARAT - Data Entry'!AJ168),"",'ARAT - Data Entry'!AJ168)</f>
        <v/>
      </c>
      <c r="AY170" s="313" t="str">
        <f>IF(ISBLANK('ARAT - Data Entry'!AM168),"",'ARAT - Data Entry'!AM168)</f>
        <v/>
      </c>
      <c r="AZ170" s="313" t="str">
        <f>IF(ISBLANK('ARAT - Data Entry'!AP168),"",'ARAT - Data Entry'!AP168)</f>
        <v/>
      </c>
      <c r="BA170" s="313" t="str">
        <f>IF(ISBLANK('ARAT - Data Entry'!AS168),"",'ARAT - Data Entry'!AS168)</f>
        <v/>
      </c>
      <c r="BB170" s="313" t="str">
        <f>IF(ISBLANK('ARAT - Data Entry'!AV168),"",'ARAT - Data Entry'!AV168)</f>
        <v/>
      </c>
      <c r="BC170" s="313" t="str">
        <f>IF(ISBLANK('ARAT - Data Entry'!AY168),"",'ARAT - Data Entry'!AY168)</f>
        <v/>
      </c>
      <c r="BD170" s="313" t="str">
        <f>IF(ISBLANK('ARAT - Data Entry'!BB168),"",'ARAT - Data Entry'!BB168)</f>
        <v/>
      </c>
      <c r="BE170" s="313" t="str">
        <f>IF(ISBLANK('ARAT - Data Entry'!BE168),"",'ARAT - Data Entry'!BE168)</f>
        <v/>
      </c>
      <c r="BF170" s="313" t="str">
        <f>IF(ISBLANK('ARAT - Data Entry'!BF168),"",'ARAT - Data Entry'!BF168)</f>
        <v/>
      </c>
      <c r="BG170" s="313" t="str">
        <f>IF(ISBLANK('ARAT - Data Entry'!BK168),"",'ARAT - Data Entry'!BK168)</f>
        <v/>
      </c>
      <c r="BH170" s="313" t="str">
        <f>IF(ISBLANK('ARAT - Data Entry'!BL168),"",'ARAT - Data Entry'!BL168)</f>
        <v/>
      </c>
      <c r="BI170" s="313" t="str">
        <f>IF(ISBLANK('ARAT - Data Entry'!BQ168),"",'ARAT - Data Entry'!BQ168)</f>
        <v/>
      </c>
      <c r="BJ170" s="313" t="str">
        <f>IF(ISBLANK('ARAT - Data Entry'!BR168),"",'ARAT - Data Entry'!BR168)</f>
        <v/>
      </c>
      <c r="BK170" s="313" t="str">
        <f>IF(ISBLANK('ARAT - Data Entry'!BW168),"",'ARAT - Data Entry'!BW168)</f>
        <v/>
      </c>
      <c r="BL170" s="313" t="str">
        <f>IF(ISBLANK('ARAT - Data Entry'!DB168),"",'ARAT - Data Entry'!DB168)</f>
        <v/>
      </c>
      <c r="BM170" s="296"/>
      <c r="BN170" s="290">
        <f>'ARAT - Data Entry'!P168</f>
        <v>0</v>
      </c>
      <c r="BO170" s="290">
        <f>'ARAT - Data Entry'!Q168</f>
        <v>0</v>
      </c>
      <c r="BP170" s="290">
        <f>'ARAT - Data Entry'!S168</f>
        <v>0</v>
      </c>
      <c r="BQ170" s="290">
        <f>'ARAT - Data Entry'!CG168</f>
        <v>0</v>
      </c>
      <c r="BR170" s="290">
        <f>'ARAT - Data Entry'!CU168</f>
        <v>0</v>
      </c>
      <c r="BS170" s="290">
        <f>'ARAT - Data Entry'!CY168</f>
        <v>0</v>
      </c>
      <c r="BT170" s="290">
        <f>'ARAT - Data Entry'!DA168</f>
        <v>0</v>
      </c>
      <c r="BU170" s="290">
        <f t="shared" si="53"/>
        <v>0</v>
      </c>
      <c r="BV170" s="288"/>
      <c r="BW170" s="290" t="str">
        <f>IF(ISBLANK('ARAT - Data Entry'!V168),"",'ARAT - Data Entry'!V168)</f>
        <v/>
      </c>
      <c r="BX170" s="290" t="str">
        <f>IF(ISBLANK('ARAT - Data Entry'!W168),"",'ARAT - Data Entry'!W168)</f>
        <v/>
      </c>
      <c r="BY170" s="290" t="str">
        <f>IF(ISBLANK('ARAT - Data Entry'!Y168),"",'ARAT - Data Entry'!Y168)</f>
        <v/>
      </c>
      <c r="BZ170" s="290" t="str">
        <f>IF(ISBLANK('ARAT - Data Entry'!Z168),"",'ARAT - Data Entry'!Z168)</f>
        <v/>
      </c>
      <c r="CA170" s="290" t="str">
        <f>IF(ISBLANK('ARAT - Data Entry'!AB168),"",'ARAT - Data Entry'!AB168)</f>
        <v/>
      </c>
      <c r="CB170" s="290" t="str">
        <f>IF(ISBLANK('ARAT - Data Entry'!AC168),"",'ARAT - Data Entry'!AC168)</f>
        <v/>
      </c>
      <c r="CC170" s="290" t="str">
        <f>IF(ISBLANK('ARAT - Data Entry'!AE168),"",'ARAT - Data Entry'!AE168)</f>
        <v/>
      </c>
      <c r="CD170" s="290" t="str">
        <f>IF(ISBLANK('ARAT - Data Entry'!AF168),"",'ARAT - Data Entry'!AF168)</f>
        <v/>
      </c>
      <c r="CE170" s="290" t="str">
        <f>IF(ISBLANK('ARAT - Data Entry'!AH168),"",'ARAT - Data Entry'!AH168)</f>
        <v/>
      </c>
      <c r="CF170" s="290" t="str">
        <f>IF(ISBLANK('ARAT - Data Entry'!AI168),"",'ARAT - Data Entry'!AI168)</f>
        <v/>
      </c>
      <c r="CG170" s="290" t="str">
        <f>IF(ISBLANK('ARAT - Data Entry'!AK168),"",'ARAT - Data Entry'!AK168)</f>
        <v/>
      </c>
      <c r="CH170" s="290" t="str">
        <f>IF(ISBLANK('ARAT - Data Entry'!AL168),"",'ARAT - Data Entry'!AL168)</f>
        <v/>
      </c>
      <c r="CI170" s="290" t="str">
        <f>IF(ISBLANK('ARAT - Data Entry'!AN168),"",'ARAT - Data Entry'!AN168)</f>
        <v/>
      </c>
      <c r="CJ170" s="290" t="str">
        <f>IF(ISBLANK('ARAT - Data Entry'!AO168),"",'ARAT - Data Entry'!AO168)</f>
        <v/>
      </c>
      <c r="CK170" s="290" t="str">
        <f>IF(ISBLANK('ARAT - Data Entry'!AQ168),"",'ARAT - Data Entry'!AQ168)</f>
        <v/>
      </c>
      <c r="CL170" s="290" t="str">
        <f>IF(ISBLANK('ARAT - Data Entry'!AR168),"",'ARAT - Data Entry'!AR168)</f>
        <v/>
      </c>
      <c r="CM170" s="290" t="str">
        <f>IF(ISBLANK('ARAT - Data Entry'!AT168),"",'ARAT - Data Entry'!AT168)</f>
        <v/>
      </c>
      <c r="CN170" s="290" t="str">
        <f>IF(ISBLANK('ARAT - Data Entry'!AU168),"",'ARAT - Data Entry'!AU168)</f>
        <v/>
      </c>
      <c r="CO170" s="290" t="str">
        <f>IF(ISBLANK('ARAT - Data Entry'!AW168),"",'ARAT - Data Entry'!AW168)</f>
        <v/>
      </c>
      <c r="CP170" s="290" t="str">
        <f>IF(ISBLANK('ARAT - Data Entry'!AX168),"",'ARAT - Data Entry'!AX168)</f>
        <v/>
      </c>
      <c r="CQ170" s="290" t="str">
        <f>IF(ISBLANK('ARAT - Data Entry'!AZ168),"",'ARAT - Data Entry'!AZ168)</f>
        <v/>
      </c>
      <c r="CR170" s="290" t="str">
        <f>IF(ISBLANK('ARAT - Data Entry'!BA168),"",'ARAT - Data Entry'!BA168)</f>
        <v/>
      </c>
      <c r="CS170" s="290" t="str">
        <f>IF(ISBLANK('ARAT - Data Entry'!BC168),"",'ARAT - Data Entry'!BC168)</f>
        <v/>
      </c>
      <c r="CT170" s="290" t="str">
        <f>IF(ISBLANK('ARAT - Data Entry'!BD168),"",'ARAT - Data Entry'!BD168)</f>
        <v/>
      </c>
      <c r="CU170" s="290" t="str">
        <f>IF(ISBLANK('ARAT - Data Entry'!BF168),"",'ARAT - Data Entry'!BF168)</f>
        <v/>
      </c>
      <c r="CV170" s="290" t="str">
        <f>IF(ISBLANK('ARAT - Data Entry'!BG168),"",'ARAT - Data Entry'!BG168)</f>
        <v/>
      </c>
      <c r="CW170" s="290" t="str">
        <f>IF(ISBLANK('ARAT - Data Entry'!BI168),"",'ARAT - Data Entry'!BI168)</f>
        <v/>
      </c>
      <c r="CX170" s="290" t="str">
        <f>IF(ISBLANK('ARAT - Data Entry'!BJ168),"",'ARAT - Data Entry'!BJ168)</f>
        <v/>
      </c>
      <c r="CY170" s="290" t="str">
        <f>IF(ISBLANK('ARAT - Data Entry'!BL168),"",'ARAT - Data Entry'!BL168)</f>
        <v/>
      </c>
      <c r="CZ170" s="290" t="str">
        <f>IF(ISBLANK('ARAT - Data Entry'!BM168),"",'ARAT - Data Entry'!BM168)</f>
        <v/>
      </c>
      <c r="DA170" s="290" t="str">
        <f>IF(ISBLANK('ARAT - Data Entry'!BO168),"",'ARAT - Data Entry'!BO168)</f>
        <v/>
      </c>
      <c r="DB170" s="290" t="str">
        <f>IF(ISBLANK('ARAT - Data Entry'!BP168),"",'ARAT - Data Entry'!BP168)</f>
        <v/>
      </c>
      <c r="DC170" s="290" t="str">
        <f>IF(ISBLANK('ARAT - Data Entry'!BR168),"",'ARAT - Data Entry'!BR168)</f>
        <v/>
      </c>
      <c r="DD170" s="290" t="str">
        <f>IF(ISBLANK('ARAT - Data Entry'!BS168),"",'ARAT - Data Entry'!BS168)</f>
        <v/>
      </c>
      <c r="DE170" s="290" t="str">
        <f>IF(ISBLANK('ARAT - Data Entry'!BU168),"",'ARAT - Data Entry'!BU168)</f>
        <v/>
      </c>
      <c r="DF170" s="290" t="str">
        <f>IF(ISBLANK('ARAT - Data Entry'!BV168),"",'ARAT - Data Entry'!BV168)</f>
        <v/>
      </c>
      <c r="DG170" s="290" t="str">
        <f>IF(ISBLANK('ARAT - Data Entry'!CZ168),"",'ARAT - Data Entry'!CZ168)</f>
        <v/>
      </c>
    </row>
    <row r="171" spans="1:111" x14ac:dyDescent="0.25">
      <c r="A171" s="312" t="str">
        <f>IF(ISBLANK('ARAT - Data Entry'!A169),"",'ARAT - Data Entry'!A169)</f>
        <v/>
      </c>
      <c r="B171" s="312" t="str">
        <f>IF(ISBLANK('ARAT - Data Entry'!C169),"",'ARAT - Data Entry'!C169)</f>
        <v/>
      </c>
      <c r="C171" s="312" t="str">
        <f>IF(ISBLANK('ARAT - Data Entry'!D169),"",'ARAT - Data Entry'!D169)</f>
        <v/>
      </c>
      <c r="D171" s="312" t="str">
        <f>IF(ISBLANK('ARAT - Data Entry'!E169),"",'ARAT - Data Entry'!E169)</f>
        <v/>
      </c>
      <c r="E171" s="312" t="str">
        <f>IF(ISBLANK('ARAT - Data Entry'!F169),"",'ARAT - Data Entry'!F169)</f>
        <v/>
      </c>
      <c r="F171" s="312" t="str">
        <f>IF(ISBLANK('ARAT - Data Entry'!G169),"",'ARAT - Data Entry'!G169)</f>
        <v/>
      </c>
      <c r="G171" s="312" t="str">
        <f>IF(ISBLANK('ARAT - Data Entry'!H169),"",'ARAT - Data Entry'!H169)</f>
        <v/>
      </c>
      <c r="H171" s="312" t="str">
        <f>IF(ISBLANK('ARAT - Data Entry'!I169),"",'ARAT - Data Entry'!I169)</f>
        <v/>
      </c>
      <c r="I171" s="312" t="str">
        <f>IF(ISBLANK('ARAT - Data Entry'!J169),"",'ARAT - Data Entry'!J169)</f>
        <v/>
      </c>
      <c r="J171" s="357" t="str">
        <f>IF(ISBLANK('ARAT - Data Entry'!K169),"",'ARAT - Data Entry'!K169)</f>
        <v/>
      </c>
      <c r="K171" s="312" t="str">
        <f>IF(ISBLANK('ARAT - Data Entry'!L169),"",'ARAT - Data Entry'!L169)</f>
        <v/>
      </c>
      <c r="L171" s="312" t="str">
        <f>IF(ISBLANK('ARAT - Data Entry'!M169),"",'ARAT - Data Entry'!M169)</f>
        <v/>
      </c>
      <c r="M171" s="312" t="str">
        <f>IF(ISBLANK('ARAT - Data Entry'!N169),"",'ARAT - Data Entry'!N169)</f>
        <v/>
      </c>
      <c r="N171" s="312" t="str">
        <f>IF(ISBLANK('ARAT - Data Entry'!R169),"",'ARAT - Data Entry'!R169)</f>
        <v/>
      </c>
      <c r="O171" s="312" t="str">
        <f>IF(ISBLANK('ARAT - Data Entry'!T169),"",'ARAT - Data Entry'!T169)</f>
        <v/>
      </c>
      <c r="P171" s="298"/>
      <c r="Q171" s="4" t="str">
        <f t="shared" si="46"/>
        <v>No Improved Water Point/System</v>
      </c>
      <c r="R171" s="4" t="str">
        <f t="shared" si="47"/>
        <v>No Improved Water Point/System</v>
      </c>
      <c r="S171" s="5" t="str">
        <f t="shared" si="48"/>
        <v>No Improved Water Point/System</v>
      </c>
      <c r="T171" s="4" t="str">
        <f t="shared" si="49"/>
        <v>New Construction Needed</v>
      </c>
      <c r="U171" s="15">
        <f t="shared" si="50"/>
        <v>0</v>
      </c>
      <c r="V171" s="284"/>
      <c r="W171" s="291" t="str">
        <f t="shared" si="54"/>
        <v>New Construction Needed</v>
      </c>
      <c r="X171" s="292" t="str">
        <f t="shared" si="51"/>
        <v xml:space="preserve"> </v>
      </c>
      <c r="Y171" s="292" t="str">
        <f t="shared" si="52"/>
        <v>Plan For Investment and Construction</v>
      </c>
      <c r="Z171" s="285"/>
      <c r="AA171" s="290" t="str">
        <f t="shared" si="55"/>
        <v xml:space="preserve"> </v>
      </c>
      <c r="AB171" s="290" t="str">
        <f t="shared" si="56"/>
        <v xml:space="preserve"> </v>
      </c>
      <c r="AC171" s="290" t="str">
        <f t="shared" si="57"/>
        <v xml:space="preserve"> </v>
      </c>
      <c r="AD171" s="290" t="str">
        <f t="shared" si="58"/>
        <v xml:space="preserve"> </v>
      </c>
      <c r="AE171" s="290" t="str">
        <f t="shared" si="59"/>
        <v xml:space="preserve"> </v>
      </c>
      <c r="AF171" s="290" t="str">
        <f>IF(CG171=1,'ARAT - Reference Sheet'!C175-(A171-CH171)," ")</f>
        <v xml:space="preserve"> </v>
      </c>
      <c r="AG171" s="290" t="str">
        <f>IF(CI171=1,'ARAT - Reference Sheet'!$C$12-(A171-CJ171)," ")</f>
        <v xml:space="preserve"> </v>
      </c>
      <c r="AH171" s="290" t="str">
        <f>IF(CK171=1,'ARAT - Reference Sheet'!$C$13-(A171-CL171)," ")</f>
        <v xml:space="preserve"> </v>
      </c>
      <c r="AI171" s="290" t="str">
        <f>IF(CM171=1,'ARAT - Reference Sheet'!$C$14-(A171-CN171)," ")</f>
        <v xml:space="preserve"> </v>
      </c>
      <c r="AJ171" s="290" t="str">
        <f>IF(CO171=1,'ARAT - Reference Sheet'!$C$15-(A171-CP171)," ")</f>
        <v xml:space="preserve"> </v>
      </c>
      <c r="AK171" s="290" t="str">
        <f>IF(CQ171=1,'ARAT - Reference Sheet'!$C$16-(A171-CR171)," ")</f>
        <v xml:space="preserve"> </v>
      </c>
      <c r="AL171" s="290" t="str">
        <f>IF(CS171=1,'ARAT - Reference Sheet'!$C$17-(A171-CT171)," ")</f>
        <v xml:space="preserve"> </v>
      </c>
      <c r="AM171" s="290" t="str">
        <f>IF(CU171=1,'ARAT - Reference Sheet'!$C$18-(A171-CV171)," ")</f>
        <v xml:space="preserve"> </v>
      </c>
      <c r="AN171" s="290" t="str">
        <f>IF(CW171=1,'ARAT - Reference Sheet'!$C$19-(A171-CX171)," ")</f>
        <v xml:space="preserve"> </v>
      </c>
      <c r="AO171" s="290" t="str">
        <f>IF(CY171=1,'ARAT - Reference Sheet'!$C$20-(A171-CZ171)," ")</f>
        <v xml:space="preserve"> </v>
      </c>
      <c r="AP171" s="290" t="str">
        <f>IF(DA171=1,'ARAT - Reference Sheet'!$C$21-(A171-DB171)," ")</f>
        <v xml:space="preserve"> </v>
      </c>
      <c r="AQ171" s="290" t="str">
        <f>IF(DC171=1,'ARAT - Reference Sheet'!$C$22-(A171-DD171)," ")</f>
        <v xml:space="preserve"> </v>
      </c>
      <c r="AR171" s="290" t="str">
        <f>IF(DE171=1,'ARAT - Reference Sheet'!$C$23-(A171-DF171)," ")</f>
        <v xml:space="preserve"> </v>
      </c>
      <c r="AS171" s="288"/>
      <c r="AT171" s="313" t="str">
        <f>IF(ISBLANK('ARAT - Data Entry'!X169),"",'ARAT - Data Entry'!X169)</f>
        <v/>
      </c>
      <c r="AU171" s="313" t="str">
        <f>IF(ISBLANK('ARAT - Data Entry'!AA169),"",'ARAT - Data Entry'!AA169)</f>
        <v/>
      </c>
      <c r="AV171" s="313" t="str">
        <f>IF(ISBLANK('ARAT - Data Entry'!AD169),"",'ARAT - Data Entry'!AD169)</f>
        <v/>
      </c>
      <c r="AW171" s="313" t="str">
        <f>IF(ISBLANK('ARAT - Data Entry'!AG169),"",'ARAT - Data Entry'!AG169)</f>
        <v/>
      </c>
      <c r="AX171" s="313" t="str">
        <f>IF(ISBLANK('ARAT - Data Entry'!AJ169),"",'ARAT - Data Entry'!AJ169)</f>
        <v/>
      </c>
      <c r="AY171" s="313" t="str">
        <f>IF(ISBLANK('ARAT - Data Entry'!AM169),"",'ARAT - Data Entry'!AM169)</f>
        <v/>
      </c>
      <c r="AZ171" s="313" t="str">
        <f>IF(ISBLANK('ARAT - Data Entry'!AP169),"",'ARAT - Data Entry'!AP169)</f>
        <v/>
      </c>
      <c r="BA171" s="313" t="str">
        <f>IF(ISBLANK('ARAT - Data Entry'!AS169),"",'ARAT - Data Entry'!AS169)</f>
        <v/>
      </c>
      <c r="BB171" s="313" t="str">
        <f>IF(ISBLANK('ARAT - Data Entry'!AV169),"",'ARAT - Data Entry'!AV169)</f>
        <v/>
      </c>
      <c r="BC171" s="313" t="str">
        <f>IF(ISBLANK('ARAT - Data Entry'!AY169),"",'ARAT - Data Entry'!AY169)</f>
        <v/>
      </c>
      <c r="BD171" s="313" t="str">
        <f>IF(ISBLANK('ARAT - Data Entry'!BB169),"",'ARAT - Data Entry'!BB169)</f>
        <v/>
      </c>
      <c r="BE171" s="313" t="str">
        <f>IF(ISBLANK('ARAT - Data Entry'!BE169),"",'ARAT - Data Entry'!BE169)</f>
        <v/>
      </c>
      <c r="BF171" s="313" t="str">
        <f>IF(ISBLANK('ARAT - Data Entry'!BF169),"",'ARAT - Data Entry'!BF169)</f>
        <v/>
      </c>
      <c r="BG171" s="313" t="str">
        <f>IF(ISBLANK('ARAT - Data Entry'!BK169),"",'ARAT - Data Entry'!BK169)</f>
        <v/>
      </c>
      <c r="BH171" s="313" t="str">
        <f>IF(ISBLANK('ARAT - Data Entry'!BL169),"",'ARAT - Data Entry'!BL169)</f>
        <v/>
      </c>
      <c r="BI171" s="313" t="str">
        <f>IF(ISBLANK('ARAT - Data Entry'!BQ169),"",'ARAT - Data Entry'!BQ169)</f>
        <v/>
      </c>
      <c r="BJ171" s="313" t="str">
        <f>IF(ISBLANK('ARAT - Data Entry'!BR169),"",'ARAT - Data Entry'!BR169)</f>
        <v/>
      </c>
      <c r="BK171" s="313" t="str">
        <f>IF(ISBLANK('ARAT - Data Entry'!BW169),"",'ARAT - Data Entry'!BW169)</f>
        <v/>
      </c>
      <c r="BL171" s="313" t="str">
        <f>IF(ISBLANK('ARAT - Data Entry'!DB169),"",'ARAT - Data Entry'!DB169)</f>
        <v/>
      </c>
      <c r="BM171" s="296"/>
      <c r="BN171" s="290">
        <f>'ARAT - Data Entry'!P169</f>
        <v>0</v>
      </c>
      <c r="BO171" s="290">
        <f>'ARAT - Data Entry'!Q169</f>
        <v>0</v>
      </c>
      <c r="BP171" s="290">
        <f>'ARAT - Data Entry'!S169</f>
        <v>0</v>
      </c>
      <c r="BQ171" s="290">
        <f>'ARAT - Data Entry'!CG169</f>
        <v>0</v>
      </c>
      <c r="BR171" s="290">
        <f>'ARAT - Data Entry'!CU169</f>
        <v>0</v>
      </c>
      <c r="BS171" s="290">
        <f>'ARAT - Data Entry'!CY169</f>
        <v>0</v>
      </c>
      <c r="BT171" s="290">
        <f>'ARAT - Data Entry'!DA169</f>
        <v>0</v>
      </c>
      <c r="BU171" s="290">
        <f t="shared" si="53"/>
        <v>0</v>
      </c>
      <c r="BV171" s="288"/>
      <c r="BW171" s="290" t="str">
        <f>IF(ISBLANK('ARAT - Data Entry'!V169),"",'ARAT - Data Entry'!V169)</f>
        <v/>
      </c>
      <c r="BX171" s="290" t="str">
        <f>IF(ISBLANK('ARAT - Data Entry'!W169),"",'ARAT - Data Entry'!W169)</f>
        <v/>
      </c>
      <c r="BY171" s="290" t="str">
        <f>IF(ISBLANK('ARAT - Data Entry'!Y169),"",'ARAT - Data Entry'!Y169)</f>
        <v/>
      </c>
      <c r="BZ171" s="290" t="str">
        <f>IF(ISBLANK('ARAT - Data Entry'!Z169),"",'ARAT - Data Entry'!Z169)</f>
        <v/>
      </c>
      <c r="CA171" s="290" t="str">
        <f>IF(ISBLANK('ARAT - Data Entry'!AB169),"",'ARAT - Data Entry'!AB169)</f>
        <v/>
      </c>
      <c r="CB171" s="290" t="str">
        <f>IF(ISBLANK('ARAT - Data Entry'!AC169),"",'ARAT - Data Entry'!AC169)</f>
        <v/>
      </c>
      <c r="CC171" s="290" t="str">
        <f>IF(ISBLANK('ARAT - Data Entry'!AE169),"",'ARAT - Data Entry'!AE169)</f>
        <v/>
      </c>
      <c r="CD171" s="290" t="str">
        <f>IF(ISBLANK('ARAT - Data Entry'!AF169),"",'ARAT - Data Entry'!AF169)</f>
        <v/>
      </c>
      <c r="CE171" s="290" t="str">
        <f>IF(ISBLANK('ARAT - Data Entry'!AH169),"",'ARAT - Data Entry'!AH169)</f>
        <v/>
      </c>
      <c r="CF171" s="290" t="str">
        <f>IF(ISBLANK('ARAT - Data Entry'!AI169),"",'ARAT - Data Entry'!AI169)</f>
        <v/>
      </c>
      <c r="CG171" s="290" t="str">
        <f>IF(ISBLANK('ARAT - Data Entry'!AK169),"",'ARAT - Data Entry'!AK169)</f>
        <v/>
      </c>
      <c r="CH171" s="290" t="str">
        <f>IF(ISBLANK('ARAT - Data Entry'!AL169),"",'ARAT - Data Entry'!AL169)</f>
        <v/>
      </c>
      <c r="CI171" s="290" t="str">
        <f>IF(ISBLANK('ARAT - Data Entry'!AN169),"",'ARAT - Data Entry'!AN169)</f>
        <v/>
      </c>
      <c r="CJ171" s="290" t="str">
        <f>IF(ISBLANK('ARAT - Data Entry'!AO169),"",'ARAT - Data Entry'!AO169)</f>
        <v/>
      </c>
      <c r="CK171" s="290" t="str">
        <f>IF(ISBLANK('ARAT - Data Entry'!AQ169),"",'ARAT - Data Entry'!AQ169)</f>
        <v/>
      </c>
      <c r="CL171" s="290" t="str">
        <f>IF(ISBLANK('ARAT - Data Entry'!AR169),"",'ARAT - Data Entry'!AR169)</f>
        <v/>
      </c>
      <c r="CM171" s="290" t="str">
        <f>IF(ISBLANK('ARAT - Data Entry'!AT169),"",'ARAT - Data Entry'!AT169)</f>
        <v/>
      </c>
      <c r="CN171" s="290" t="str">
        <f>IF(ISBLANK('ARAT - Data Entry'!AU169),"",'ARAT - Data Entry'!AU169)</f>
        <v/>
      </c>
      <c r="CO171" s="290" t="str">
        <f>IF(ISBLANK('ARAT - Data Entry'!AW169),"",'ARAT - Data Entry'!AW169)</f>
        <v/>
      </c>
      <c r="CP171" s="290" t="str">
        <f>IF(ISBLANK('ARAT - Data Entry'!AX169),"",'ARAT - Data Entry'!AX169)</f>
        <v/>
      </c>
      <c r="CQ171" s="290" t="str">
        <f>IF(ISBLANK('ARAT - Data Entry'!AZ169),"",'ARAT - Data Entry'!AZ169)</f>
        <v/>
      </c>
      <c r="CR171" s="290" t="str">
        <f>IF(ISBLANK('ARAT - Data Entry'!BA169),"",'ARAT - Data Entry'!BA169)</f>
        <v/>
      </c>
      <c r="CS171" s="290" t="str">
        <f>IF(ISBLANK('ARAT - Data Entry'!BC169),"",'ARAT - Data Entry'!BC169)</f>
        <v/>
      </c>
      <c r="CT171" s="290" t="str">
        <f>IF(ISBLANK('ARAT - Data Entry'!BD169),"",'ARAT - Data Entry'!BD169)</f>
        <v/>
      </c>
      <c r="CU171" s="290" t="str">
        <f>IF(ISBLANK('ARAT - Data Entry'!BF169),"",'ARAT - Data Entry'!BF169)</f>
        <v/>
      </c>
      <c r="CV171" s="290" t="str">
        <f>IF(ISBLANK('ARAT - Data Entry'!BG169),"",'ARAT - Data Entry'!BG169)</f>
        <v/>
      </c>
      <c r="CW171" s="290" t="str">
        <f>IF(ISBLANK('ARAT - Data Entry'!BI169),"",'ARAT - Data Entry'!BI169)</f>
        <v/>
      </c>
      <c r="CX171" s="290" t="str">
        <f>IF(ISBLANK('ARAT - Data Entry'!BJ169),"",'ARAT - Data Entry'!BJ169)</f>
        <v/>
      </c>
      <c r="CY171" s="290" t="str">
        <f>IF(ISBLANK('ARAT - Data Entry'!BL169),"",'ARAT - Data Entry'!BL169)</f>
        <v/>
      </c>
      <c r="CZ171" s="290" t="str">
        <f>IF(ISBLANK('ARAT - Data Entry'!BM169),"",'ARAT - Data Entry'!BM169)</f>
        <v/>
      </c>
      <c r="DA171" s="290" t="str">
        <f>IF(ISBLANK('ARAT - Data Entry'!BO169),"",'ARAT - Data Entry'!BO169)</f>
        <v/>
      </c>
      <c r="DB171" s="290" t="str">
        <f>IF(ISBLANK('ARAT - Data Entry'!BP169),"",'ARAT - Data Entry'!BP169)</f>
        <v/>
      </c>
      <c r="DC171" s="290" t="str">
        <f>IF(ISBLANK('ARAT - Data Entry'!BR169),"",'ARAT - Data Entry'!BR169)</f>
        <v/>
      </c>
      <c r="DD171" s="290" t="str">
        <f>IF(ISBLANK('ARAT - Data Entry'!BS169),"",'ARAT - Data Entry'!BS169)</f>
        <v/>
      </c>
      <c r="DE171" s="290" t="str">
        <f>IF(ISBLANK('ARAT - Data Entry'!BU169),"",'ARAT - Data Entry'!BU169)</f>
        <v/>
      </c>
      <c r="DF171" s="290" t="str">
        <f>IF(ISBLANK('ARAT - Data Entry'!BV169),"",'ARAT - Data Entry'!BV169)</f>
        <v/>
      </c>
      <c r="DG171" s="290" t="str">
        <f>IF(ISBLANK('ARAT - Data Entry'!CZ169),"",'ARAT - Data Entry'!CZ169)</f>
        <v/>
      </c>
    </row>
    <row r="172" spans="1:111" x14ac:dyDescent="0.25">
      <c r="A172" s="312" t="str">
        <f>IF(ISBLANK('ARAT - Data Entry'!A170),"",'ARAT - Data Entry'!A170)</f>
        <v/>
      </c>
      <c r="B172" s="312" t="str">
        <f>IF(ISBLANK('ARAT - Data Entry'!C170),"",'ARAT - Data Entry'!C170)</f>
        <v/>
      </c>
      <c r="C172" s="312" t="str">
        <f>IF(ISBLANK('ARAT - Data Entry'!D170),"",'ARAT - Data Entry'!D170)</f>
        <v/>
      </c>
      <c r="D172" s="312" t="str">
        <f>IF(ISBLANK('ARAT - Data Entry'!E170),"",'ARAT - Data Entry'!E170)</f>
        <v/>
      </c>
      <c r="E172" s="312" t="str">
        <f>IF(ISBLANK('ARAT - Data Entry'!F170),"",'ARAT - Data Entry'!F170)</f>
        <v/>
      </c>
      <c r="F172" s="312" t="str">
        <f>IF(ISBLANK('ARAT - Data Entry'!G170),"",'ARAT - Data Entry'!G170)</f>
        <v/>
      </c>
      <c r="G172" s="312" t="str">
        <f>IF(ISBLANK('ARAT - Data Entry'!H170),"",'ARAT - Data Entry'!H170)</f>
        <v/>
      </c>
      <c r="H172" s="312" t="str">
        <f>IF(ISBLANK('ARAT - Data Entry'!I170),"",'ARAT - Data Entry'!I170)</f>
        <v/>
      </c>
      <c r="I172" s="312" t="str">
        <f>IF(ISBLANK('ARAT - Data Entry'!J170),"",'ARAT - Data Entry'!J170)</f>
        <v/>
      </c>
      <c r="J172" s="357" t="str">
        <f>IF(ISBLANK('ARAT - Data Entry'!K170),"",'ARAT - Data Entry'!K170)</f>
        <v/>
      </c>
      <c r="K172" s="312" t="str">
        <f>IF(ISBLANK('ARAT - Data Entry'!L170),"",'ARAT - Data Entry'!L170)</f>
        <v/>
      </c>
      <c r="L172" s="312" t="str">
        <f>IF(ISBLANK('ARAT - Data Entry'!M170),"",'ARAT - Data Entry'!M170)</f>
        <v/>
      </c>
      <c r="M172" s="312" t="str">
        <f>IF(ISBLANK('ARAT - Data Entry'!N170),"",'ARAT - Data Entry'!N170)</f>
        <v/>
      </c>
      <c r="N172" s="312" t="str">
        <f>IF(ISBLANK('ARAT - Data Entry'!R170),"",'ARAT - Data Entry'!R170)</f>
        <v/>
      </c>
      <c r="O172" s="312" t="str">
        <f>IF(ISBLANK('ARAT - Data Entry'!T170),"",'ARAT - Data Entry'!T170)</f>
        <v/>
      </c>
      <c r="P172" s="298"/>
      <c r="Q172" s="4" t="str">
        <f t="shared" si="46"/>
        <v>No Improved Water Point/System</v>
      </c>
      <c r="R172" s="4" t="str">
        <f t="shared" si="47"/>
        <v>No Improved Water Point/System</v>
      </c>
      <c r="S172" s="5" t="str">
        <f t="shared" si="48"/>
        <v>No Improved Water Point/System</v>
      </c>
      <c r="T172" s="4" t="str">
        <f t="shared" si="49"/>
        <v>New Construction Needed</v>
      </c>
      <c r="U172" s="15">
        <f t="shared" si="50"/>
        <v>0</v>
      </c>
      <c r="V172" s="284"/>
      <c r="W172" s="291" t="str">
        <f t="shared" si="54"/>
        <v>New Construction Needed</v>
      </c>
      <c r="X172" s="292" t="str">
        <f t="shared" si="51"/>
        <v xml:space="preserve"> </v>
      </c>
      <c r="Y172" s="292" t="str">
        <f t="shared" si="52"/>
        <v>Plan For Investment and Construction</v>
      </c>
      <c r="Z172" s="285"/>
      <c r="AA172" s="290" t="str">
        <f t="shared" si="55"/>
        <v xml:space="preserve"> </v>
      </c>
      <c r="AB172" s="290" t="str">
        <f t="shared" si="56"/>
        <v xml:space="preserve"> </v>
      </c>
      <c r="AC172" s="290" t="str">
        <f t="shared" si="57"/>
        <v xml:space="preserve"> </v>
      </c>
      <c r="AD172" s="290" t="str">
        <f t="shared" si="58"/>
        <v xml:space="preserve"> </v>
      </c>
      <c r="AE172" s="290" t="str">
        <f t="shared" si="59"/>
        <v xml:space="preserve"> </v>
      </c>
      <c r="AF172" s="290" t="str">
        <f>IF(CG172=1,'ARAT - Reference Sheet'!C176-(A172-CH172)," ")</f>
        <v xml:space="preserve"> </v>
      </c>
      <c r="AG172" s="290" t="str">
        <f>IF(CI172=1,'ARAT - Reference Sheet'!$C$12-(A172-CJ172)," ")</f>
        <v xml:space="preserve"> </v>
      </c>
      <c r="AH172" s="290" t="str">
        <f>IF(CK172=1,'ARAT - Reference Sheet'!$C$13-(A172-CL172)," ")</f>
        <v xml:space="preserve"> </v>
      </c>
      <c r="AI172" s="290" t="str">
        <f>IF(CM172=1,'ARAT - Reference Sheet'!$C$14-(A172-CN172)," ")</f>
        <v xml:space="preserve"> </v>
      </c>
      <c r="AJ172" s="290" t="str">
        <f>IF(CO172=1,'ARAT - Reference Sheet'!$C$15-(A172-CP172)," ")</f>
        <v xml:space="preserve"> </v>
      </c>
      <c r="AK172" s="290" t="str">
        <f>IF(CQ172=1,'ARAT - Reference Sheet'!$C$16-(A172-CR172)," ")</f>
        <v xml:space="preserve"> </v>
      </c>
      <c r="AL172" s="290" t="str">
        <f>IF(CS172=1,'ARAT - Reference Sheet'!$C$17-(A172-CT172)," ")</f>
        <v xml:space="preserve"> </v>
      </c>
      <c r="AM172" s="290" t="str">
        <f>IF(CU172=1,'ARAT - Reference Sheet'!$C$18-(A172-CV172)," ")</f>
        <v xml:space="preserve"> </v>
      </c>
      <c r="AN172" s="290" t="str">
        <f>IF(CW172=1,'ARAT - Reference Sheet'!$C$19-(A172-CX172)," ")</f>
        <v xml:space="preserve"> </v>
      </c>
      <c r="AO172" s="290" t="str">
        <f>IF(CY172=1,'ARAT - Reference Sheet'!$C$20-(A172-CZ172)," ")</f>
        <v xml:space="preserve"> </v>
      </c>
      <c r="AP172" s="290" t="str">
        <f>IF(DA172=1,'ARAT - Reference Sheet'!$C$21-(A172-DB172)," ")</f>
        <v xml:space="preserve"> </v>
      </c>
      <c r="AQ172" s="290" t="str">
        <f>IF(DC172=1,'ARAT - Reference Sheet'!$C$22-(A172-DD172)," ")</f>
        <v xml:space="preserve"> </v>
      </c>
      <c r="AR172" s="290" t="str">
        <f>IF(DE172=1,'ARAT - Reference Sheet'!$C$23-(A172-DF172)," ")</f>
        <v xml:space="preserve"> </v>
      </c>
      <c r="AS172" s="288"/>
      <c r="AT172" s="313" t="str">
        <f>IF(ISBLANK('ARAT - Data Entry'!X170),"",'ARAT - Data Entry'!X170)</f>
        <v/>
      </c>
      <c r="AU172" s="313" t="str">
        <f>IF(ISBLANK('ARAT - Data Entry'!AA170),"",'ARAT - Data Entry'!AA170)</f>
        <v/>
      </c>
      <c r="AV172" s="313" t="str">
        <f>IF(ISBLANK('ARAT - Data Entry'!AD170),"",'ARAT - Data Entry'!AD170)</f>
        <v/>
      </c>
      <c r="AW172" s="313" t="str">
        <f>IF(ISBLANK('ARAT - Data Entry'!AG170),"",'ARAT - Data Entry'!AG170)</f>
        <v/>
      </c>
      <c r="AX172" s="313" t="str">
        <f>IF(ISBLANK('ARAT - Data Entry'!AJ170),"",'ARAT - Data Entry'!AJ170)</f>
        <v/>
      </c>
      <c r="AY172" s="313" t="str">
        <f>IF(ISBLANK('ARAT - Data Entry'!AM170),"",'ARAT - Data Entry'!AM170)</f>
        <v/>
      </c>
      <c r="AZ172" s="313" t="str">
        <f>IF(ISBLANK('ARAT - Data Entry'!AP170),"",'ARAT - Data Entry'!AP170)</f>
        <v/>
      </c>
      <c r="BA172" s="313" t="str">
        <f>IF(ISBLANK('ARAT - Data Entry'!AS170),"",'ARAT - Data Entry'!AS170)</f>
        <v/>
      </c>
      <c r="BB172" s="313" t="str">
        <f>IF(ISBLANK('ARAT - Data Entry'!AV170),"",'ARAT - Data Entry'!AV170)</f>
        <v/>
      </c>
      <c r="BC172" s="313" t="str">
        <f>IF(ISBLANK('ARAT - Data Entry'!AY170),"",'ARAT - Data Entry'!AY170)</f>
        <v/>
      </c>
      <c r="BD172" s="313" t="str">
        <f>IF(ISBLANK('ARAT - Data Entry'!BB170),"",'ARAT - Data Entry'!BB170)</f>
        <v/>
      </c>
      <c r="BE172" s="313" t="str">
        <f>IF(ISBLANK('ARAT - Data Entry'!BE170),"",'ARAT - Data Entry'!BE170)</f>
        <v/>
      </c>
      <c r="BF172" s="313" t="str">
        <f>IF(ISBLANK('ARAT - Data Entry'!BF170),"",'ARAT - Data Entry'!BF170)</f>
        <v/>
      </c>
      <c r="BG172" s="313" t="str">
        <f>IF(ISBLANK('ARAT - Data Entry'!BK170),"",'ARAT - Data Entry'!BK170)</f>
        <v/>
      </c>
      <c r="BH172" s="313" t="str">
        <f>IF(ISBLANK('ARAT - Data Entry'!BL170),"",'ARAT - Data Entry'!BL170)</f>
        <v/>
      </c>
      <c r="BI172" s="313" t="str">
        <f>IF(ISBLANK('ARAT - Data Entry'!BQ170),"",'ARAT - Data Entry'!BQ170)</f>
        <v/>
      </c>
      <c r="BJ172" s="313" t="str">
        <f>IF(ISBLANK('ARAT - Data Entry'!BR170),"",'ARAT - Data Entry'!BR170)</f>
        <v/>
      </c>
      <c r="BK172" s="313" t="str">
        <f>IF(ISBLANK('ARAT - Data Entry'!BW170),"",'ARAT - Data Entry'!BW170)</f>
        <v/>
      </c>
      <c r="BL172" s="313" t="str">
        <f>IF(ISBLANK('ARAT - Data Entry'!DB170),"",'ARAT - Data Entry'!DB170)</f>
        <v/>
      </c>
      <c r="BM172" s="296"/>
      <c r="BN172" s="290">
        <f>'ARAT - Data Entry'!P170</f>
        <v>0</v>
      </c>
      <c r="BO172" s="290">
        <f>'ARAT - Data Entry'!Q170</f>
        <v>0</v>
      </c>
      <c r="BP172" s="290">
        <f>'ARAT - Data Entry'!S170</f>
        <v>0</v>
      </c>
      <c r="BQ172" s="290">
        <f>'ARAT - Data Entry'!CG170</f>
        <v>0</v>
      </c>
      <c r="BR172" s="290">
        <f>'ARAT - Data Entry'!CU170</f>
        <v>0</v>
      </c>
      <c r="BS172" s="290">
        <f>'ARAT - Data Entry'!CY170</f>
        <v>0</v>
      </c>
      <c r="BT172" s="290">
        <f>'ARAT - Data Entry'!DA170</f>
        <v>0</v>
      </c>
      <c r="BU172" s="290">
        <f t="shared" si="53"/>
        <v>0</v>
      </c>
      <c r="BV172" s="288"/>
      <c r="BW172" s="290" t="str">
        <f>IF(ISBLANK('ARAT - Data Entry'!V170),"",'ARAT - Data Entry'!V170)</f>
        <v/>
      </c>
      <c r="BX172" s="290" t="str">
        <f>IF(ISBLANK('ARAT - Data Entry'!W170),"",'ARAT - Data Entry'!W170)</f>
        <v/>
      </c>
      <c r="BY172" s="290" t="str">
        <f>IF(ISBLANK('ARAT - Data Entry'!Y170),"",'ARAT - Data Entry'!Y170)</f>
        <v/>
      </c>
      <c r="BZ172" s="290" t="str">
        <f>IF(ISBLANK('ARAT - Data Entry'!Z170),"",'ARAT - Data Entry'!Z170)</f>
        <v/>
      </c>
      <c r="CA172" s="290" t="str">
        <f>IF(ISBLANK('ARAT - Data Entry'!AB170),"",'ARAT - Data Entry'!AB170)</f>
        <v/>
      </c>
      <c r="CB172" s="290" t="str">
        <f>IF(ISBLANK('ARAT - Data Entry'!AC170),"",'ARAT - Data Entry'!AC170)</f>
        <v/>
      </c>
      <c r="CC172" s="290" t="str">
        <f>IF(ISBLANK('ARAT - Data Entry'!AE170),"",'ARAT - Data Entry'!AE170)</f>
        <v/>
      </c>
      <c r="CD172" s="290" t="str">
        <f>IF(ISBLANK('ARAT - Data Entry'!AF170),"",'ARAT - Data Entry'!AF170)</f>
        <v/>
      </c>
      <c r="CE172" s="290" t="str">
        <f>IF(ISBLANK('ARAT - Data Entry'!AH170),"",'ARAT - Data Entry'!AH170)</f>
        <v/>
      </c>
      <c r="CF172" s="290" t="str">
        <f>IF(ISBLANK('ARAT - Data Entry'!AI170),"",'ARAT - Data Entry'!AI170)</f>
        <v/>
      </c>
      <c r="CG172" s="290" t="str">
        <f>IF(ISBLANK('ARAT - Data Entry'!AK170),"",'ARAT - Data Entry'!AK170)</f>
        <v/>
      </c>
      <c r="CH172" s="290" t="str">
        <f>IF(ISBLANK('ARAT - Data Entry'!AL170),"",'ARAT - Data Entry'!AL170)</f>
        <v/>
      </c>
      <c r="CI172" s="290" t="str">
        <f>IF(ISBLANK('ARAT - Data Entry'!AN170),"",'ARAT - Data Entry'!AN170)</f>
        <v/>
      </c>
      <c r="CJ172" s="290" t="str">
        <f>IF(ISBLANK('ARAT - Data Entry'!AO170),"",'ARAT - Data Entry'!AO170)</f>
        <v/>
      </c>
      <c r="CK172" s="290" t="str">
        <f>IF(ISBLANK('ARAT - Data Entry'!AQ170),"",'ARAT - Data Entry'!AQ170)</f>
        <v/>
      </c>
      <c r="CL172" s="290" t="str">
        <f>IF(ISBLANK('ARAT - Data Entry'!AR170),"",'ARAT - Data Entry'!AR170)</f>
        <v/>
      </c>
      <c r="CM172" s="290" t="str">
        <f>IF(ISBLANK('ARAT - Data Entry'!AT170),"",'ARAT - Data Entry'!AT170)</f>
        <v/>
      </c>
      <c r="CN172" s="290" t="str">
        <f>IF(ISBLANK('ARAT - Data Entry'!AU170),"",'ARAT - Data Entry'!AU170)</f>
        <v/>
      </c>
      <c r="CO172" s="290" t="str">
        <f>IF(ISBLANK('ARAT - Data Entry'!AW170),"",'ARAT - Data Entry'!AW170)</f>
        <v/>
      </c>
      <c r="CP172" s="290" t="str">
        <f>IF(ISBLANK('ARAT - Data Entry'!AX170),"",'ARAT - Data Entry'!AX170)</f>
        <v/>
      </c>
      <c r="CQ172" s="290" t="str">
        <f>IF(ISBLANK('ARAT - Data Entry'!AZ170),"",'ARAT - Data Entry'!AZ170)</f>
        <v/>
      </c>
      <c r="CR172" s="290" t="str">
        <f>IF(ISBLANK('ARAT - Data Entry'!BA170),"",'ARAT - Data Entry'!BA170)</f>
        <v/>
      </c>
      <c r="CS172" s="290" t="str">
        <f>IF(ISBLANK('ARAT - Data Entry'!BC170),"",'ARAT - Data Entry'!BC170)</f>
        <v/>
      </c>
      <c r="CT172" s="290" t="str">
        <f>IF(ISBLANK('ARAT - Data Entry'!BD170),"",'ARAT - Data Entry'!BD170)</f>
        <v/>
      </c>
      <c r="CU172" s="290" t="str">
        <f>IF(ISBLANK('ARAT - Data Entry'!BF170),"",'ARAT - Data Entry'!BF170)</f>
        <v/>
      </c>
      <c r="CV172" s="290" t="str">
        <f>IF(ISBLANK('ARAT - Data Entry'!BG170),"",'ARAT - Data Entry'!BG170)</f>
        <v/>
      </c>
      <c r="CW172" s="290" t="str">
        <f>IF(ISBLANK('ARAT - Data Entry'!BI170),"",'ARAT - Data Entry'!BI170)</f>
        <v/>
      </c>
      <c r="CX172" s="290" t="str">
        <f>IF(ISBLANK('ARAT - Data Entry'!BJ170),"",'ARAT - Data Entry'!BJ170)</f>
        <v/>
      </c>
      <c r="CY172" s="290" t="str">
        <f>IF(ISBLANK('ARAT - Data Entry'!BL170),"",'ARAT - Data Entry'!BL170)</f>
        <v/>
      </c>
      <c r="CZ172" s="290" t="str">
        <f>IF(ISBLANK('ARAT - Data Entry'!BM170),"",'ARAT - Data Entry'!BM170)</f>
        <v/>
      </c>
      <c r="DA172" s="290" t="str">
        <f>IF(ISBLANK('ARAT - Data Entry'!BO170),"",'ARAT - Data Entry'!BO170)</f>
        <v/>
      </c>
      <c r="DB172" s="290" t="str">
        <f>IF(ISBLANK('ARAT - Data Entry'!BP170),"",'ARAT - Data Entry'!BP170)</f>
        <v/>
      </c>
      <c r="DC172" s="290" t="str">
        <f>IF(ISBLANK('ARAT - Data Entry'!BR170),"",'ARAT - Data Entry'!BR170)</f>
        <v/>
      </c>
      <c r="DD172" s="290" t="str">
        <f>IF(ISBLANK('ARAT - Data Entry'!BS170),"",'ARAT - Data Entry'!BS170)</f>
        <v/>
      </c>
      <c r="DE172" s="290" t="str">
        <f>IF(ISBLANK('ARAT - Data Entry'!BU170),"",'ARAT - Data Entry'!BU170)</f>
        <v/>
      </c>
      <c r="DF172" s="290" t="str">
        <f>IF(ISBLANK('ARAT - Data Entry'!BV170),"",'ARAT - Data Entry'!BV170)</f>
        <v/>
      </c>
      <c r="DG172" s="290" t="str">
        <f>IF(ISBLANK('ARAT - Data Entry'!CZ170),"",'ARAT - Data Entry'!CZ170)</f>
        <v/>
      </c>
    </row>
    <row r="173" spans="1:111" x14ac:dyDescent="0.25">
      <c r="A173" s="312" t="str">
        <f>IF(ISBLANK('ARAT - Data Entry'!A171),"",'ARAT - Data Entry'!A171)</f>
        <v/>
      </c>
      <c r="B173" s="312" t="str">
        <f>IF(ISBLANK('ARAT - Data Entry'!C171),"",'ARAT - Data Entry'!C171)</f>
        <v/>
      </c>
      <c r="C173" s="312" t="str">
        <f>IF(ISBLANK('ARAT - Data Entry'!D171),"",'ARAT - Data Entry'!D171)</f>
        <v/>
      </c>
      <c r="D173" s="312" t="str">
        <f>IF(ISBLANK('ARAT - Data Entry'!E171),"",'ARAT - Data Entry'!E171)</f>
        <v/>
      </c>
      <c r="E173" s="312" t="str">
        <f>IF(ISBLANK('ARAT - Data Entry'!F171),"",'ARAT - Data Entry'!F171)</f>
        <v/>
      </c>
      <c r="F173" s="312" t="str">
        <f>IF(ISBLANK('ARAT - Data Entry'!G171),"",'ARAT - Data Entry'!G171)</f>
        <v/>
      </c>
      <c r="G173" s="312" t="str">
        <f>IF(ISBLANK('ARAT - Data Entry'!H171),"",'ARAT - Data Entry'!H171)</f>
        <v/>
      </c>
      <c r="H173" s="312" t="str">
        <f>IF(ISBLANK('ARAT - Data Entry'!I171),"",'ARAT - Data Entry'!I171)</f>
        <v/>
      </c>
      <c r="I173" s="312" t="str">
        <f>IF(ISBLANK('ARAT - Data Entry'!J171),"",'ARAT - Data Entry'!J171)</f>
        <v/>
      </c>
      <c r="J173" s="357" t="str">
        <f>IF(ISBLANK('ARAT - Data Entry'!K171),"",'ARAT - Data Entry'!K171)</f>
        <v/>
      </c>
      <c r="K173" s="312" t="str">
        <f>IF(ISBLANK('ARAT - Data Entry'!L171),"",'ARAT - Data Entry'!L171)</f>
        <v/>
      </c>
      <c r="L173" s="312" t="str">
        <f>IF(ISBLANK('ARAT - Data Entry'!M171),"",'ARAT - Data Entry'!M171)</f>
        <v/>
      </c>
      <c r="M173" s="312" t="str">
        <f>IF(ISBLANK('ARAT - Data Entry'!N171),"",'ARAT - Data Entry'!N171)</f>
        <v/>
      </c>
      <c r="N173" s="312" t="str">
        <f>IF(ISBLANK('ARAT - Data Entry'!R171),"",'ARAT - Data Entry'!R171)</f>
        <v/>
      </c>
      <c r="O173" s="312" t="str">
        <f>IF(ISBLANK('ARAT - Data Entry'!T171),"",'ARAT - Data Entry'!T171)</f>
        <v/>
      </c>
      <c r="P173" s="298"/>
      <c r="Q173" s="4" t="str">
        <f t="shared" si="46"/>
        <v>No Improved Water Point/System</v>
      </c>
      <c r="R173" s="4" t="str">
        <f t="shared" si="47"/>
        <v>No Improved Water Point/System</v>
      </c>
      <c r="S173" s="5" t="str">
        <f t="shared" si="48"/>
        <v>No Improved Water Point/System</v>
      </c>
      <c r="T173" s="4" t="str">
        <f t="shared" si="49"/>
        <v>New Construction Needed</v>
      </c>
      <c r="U173" s="15">
        <f t="shared" si="50"/>
        <v>0</v>
      </c>
      <c r="V173" s="284"/>
      <c r="W173" s="291" t="str">
        <f t="shared" si="54"/>
        <v>New Construction Needed</v>
      </c>
      <c r="X173" s="292" t="str">
        <f t="shared" si="51"/>
        <v xml:space="preserve"> </v>
      </c>
      <c r="Y173" s="292" t="str">
        <f t="shared" si="52"/>
        <v>Plan For Investment and Construction</v>
      </c>
      <c r="Z173" s="285"/>
      <c r="AA173" s="290" t="str">
        <f t="shared" si="55"/>
        <v xml:space="preserve"> </v>
      </c>
      <c r="AB173" s="290" t="str">
        <f t="shared" si="56"/>
        <v xml:space="preserve"> </v>
      </c>
      <c r="AC173" s="290" t="str">
        <f t="shared" si="57"/>
        <v xml:space="preserve"> </v>
      </c>
      <c r="AD173" s="290" t="str">
        <f t="shared" si="58"/>
        <v xml:space="preserve"> </v>
      </c>
      <c r="AE173" s="290" t="str">
        <f t="shared" si="59"/>
        <v xml:space="preserve"> </v>
      </c>
      <c r="AF173" s="290" t="str">
        <f>IF(CG173=1,'ARAT - Reference Sheet'!C177-(A173-CH173)," ")</f>
        <v xml:space="preserve"> </v>
      </c>
      <c r="AG173" s="290" t="str">
        <f>IF(CI173=1,'ARAT - Reference Sheet'!$C$12-(A173-CJ173)," ")</f>
        <v xml:space="preserve"> </v>
      </c>
      <c r="AH173" s="290" t="str">
        <f>IF(CK173=1,'ARAT - Reference Sheet'!$C$13-(A173-CL173)," ")</f>
        <v xml:space="preserve"> </v>
      </c>
      <c r="AI173" s="290" t="str">
        <f>IF(CM173=1,'ARAT - Reference Sheet'!$C$14-(A173-CN173)," ")</f>
        <v xml:space="preserve"> </v>
      </c>
      <c r="AJ173" s="290" t="str">
        <f>IF(CO173=1,'ARAT - Reference Sheet'!$C$15-(A173-CP173)," ")</f>
        <v xml:space="preserve"> </v>
      </c>
      <c r="AK173" s="290" t="str">
        <f>IF(CQ173=1,'ARAT - Reference Sheet'!$C$16-(A173-CR173)," ")</f>
        <v xml:space="preserve"> </v>
      </c>
      <c r="AL173" s="290" t="str">
        <f>IF(CS173=1,'ARAT - Reference Sheet'!$C$17-(A173-CT173)," ")</f>
        <v xml:space="preserve"> </v>
      </c>
      <c r="AM173" s="290" t="str">
        <f>IF(CU173=1,'ARAT - Reference Sheet'!$C$18-(A173-CV173)," ")</f>
        <v xml:space="preserve"> </v>
      </c>
      <c r="AN173" s="290" t="str">
        <f>IF(CW173=1,'ARAT - Reference Sheet'!$C$19-(A173-CX173)," ")</f>
        <v xml:space="preserve"> </v>
      </c>
      <c r="AO173" s="290" t="str">
        <f>IF(CY173=1,'ARAT - Reference Sheet'!$C$20-(A173-CZ173)," ")</f>
        <v xml:space="preserve"> </v>
      </c>
      <c r="AP173" s="290" t="str">
        <f>IF(DA173=1,'ARAT - Reference Sheet'!$C$21-(A173-DB173)," ")</f>
        <v xml:space="preserve"> </v>
      </c>
      <c r="AQ173" s="290" t="str">
        <f>IF(DC173=1,'ARAT - Reference Sheet'!$C$22-(A173-DD173)," ")</f>
        <v xml:space="preserve"> </v>
      </c>
      <c r="AR173" s="290" t="str">
        <f>IF(DE173=1,'ARAT - Reference Sheet'!$C$23-(A173-DF173)," ")</f>
        <v xml:space="preserve"> </v>
      </c>
      <c r="AS173" s="288"/>
      <c r="AT173" s="313" t="str">
        <f>IF(ISBLANK('ARAT - Data Entry'!X171),"",'ARAT - Data Entry'!X171)</f>
        <v/>
      </c>
      <c r="AU173" s="313" t="str">
        <f>IF(ISBLANK('ARAT - Data Entry'!AA171),"",'ARAT - Data Entry'!AA171)</f>
        <v/>
      </c>
      <c r="AV173" s="313" t="str">
        <f>IF(ISBLANK('ARAT - Data Entry'!AD171),"",'ARAT - Data Entry'!AD171)</f>
        <v/>
      </c>
      <c r="AW173" s="313" t="str">
        <f>IF(ISBLANK('ARAT - Data Entry'!AG171),"",'ARAT - Data Entry'!AG171)</f>
        <v/>
      </c>
      <c r="AX173" s="313" t="str">
        <f>IF(ISBLANK('ARAT - Data Entry'!AJ171),"",'ARAT - Data Entry'!AJ171)</f>
        <v/>
      </c>
      <c r="AY173" s="313" t="str">
        <f>IF(ISBLANK('ARAT - Data Entry'!AM171),"",'ARAT - Data Entry'!AM171)</f>
        <v/>
      </c>
      <c r="AZ173" s="313" t="str">
        <f>IF(ISBLANK('ARAT - Data Entry'!AP171),"",'ARAT - Data Entry'!AP171)</f>
        <v/>
      </c>
      <c r="BA173" s="313" t="str">
        <f>IF(ISBLANK('ARAT - Data Entry'!AS171),"",'ARAT - Data Entry'!AS171)</f>
        <v/>
      </c>
      <c r="BB173" s="313" t="str">
        <f>IF(ISBLANK('ARAT - Data Entry'!AV171),"",'ARAT - Data Entry'!AV171)</f>
        <v/>
      </c>
      <c r="BC173" s="313" t="str">
        <f>IF(ISBLANK('ARAT - Data Entry'!AY171),"",'ARAT - Data Entry'!AY171)</f>
        <v/>
      </c>
      <c r="BD173" s="313" t="str">
        <f>IF(ISBLANK('ARAT - Data Entry'!BB171),"",'ARAT - Data Entry'!BB171)</f>
        <v/>
      </c>
      <c r="BE173" s="313" t="str">
        <f>IF(ISBLANK('ARAT - Data Entry'!BE171),"",'ARAT - Data Entry'!BE171)</f>
        <v/>
      </c>
      <c r="BF173" s="313" t="str">
        <f>IF(ISBLANK('ARAT - Data Entry'!BF171),"",'ARAT - Data Entry'!BF171)</f>
        <v/>
      </c>
      <c r="BG173" s="313" t="str">
        <f>IF(ISBLANK('ARAT - Data Entry'!BK171),"",'ARAT - Data Entry'!BK171)</f>
        <v/>
      </c>
      <c r="BH173" s="313" t="str">
        <f>IF(ISBLANK('ARAT - Data Entry'!BL171),"",'ARAT - Data Entry'!BL171)</f>
        <v/>
      </c>
      <c r="BI173" s="313" t="str">
        <f>IF(ISBLANK('ARAT - Data Entry'!BQ171),"",'ARAT - Data Entry'!BQ171)</f>
        <v/>
      </c>
      <c r="BJ173" s="313" t="str">
        <f>IF(ISBLANK('ARAT - Data Entry'!BR171),"",'ARAT - Data Entry'!BR171)</f>
        <v/>
      </c>
      <c r="BK173" s="313" t="str">
        <f>IF(ISBLANK('ARAT - Data Entry'!BW171),"",'ARAT - Data Entry'!BW171)</f>
        <v/>
      </c>
      <c r="BL173" s="313" t="str">
        <f>IF(ISBLANK('ARAT - Data Entry'!DB171),"",'ARAT - Data Entry'!DB171)</f>
        <v/>
      </c>
      <c r="BM173" s="296"/>
      <c r="BN173" s="290">
        <f>'ARAT - Data Entry'!P171</f>
        <v>0</v>
      </c>
      <c r="BO173" s="290">
        <f>'ARAT - Data Entry'!Q171</f>
        <v>0</v>
      </c>
      <c r="BP173" s="290">
        <f>'ARAT - Data Entry'!S171</f>
        <v>0</v>
      </c>
      <c r="BQ173" s="290">
        <f>'ARAT - Data Entry'!CG171</f>
        <v>0</v>
      </c>
      <c r="BR173" s="290">
        <f>'ARAT - Data Entry'!CU171</f>
        <v>0</v>
      </c>
      <c r="BS173" s="290">
        <f>'ARAT - Data Entry'!CY171</f>
        <v>0</v>
      </c>
      <c r="BT173" s="290">
        <f>'ARAT - Data Entry'!DA171</f>
        <v>0</v>
      </c>
      <c r="BU173" s="290">
        <f t="shared" si="53"/>
        <v>0</v>
      </c>
      <c r="BV173" s="288"/>
      <c r="BW173" s="290" t="str">
        <f>IF(ISBLANK('ARAT - Data Entry'!V171),"",'ARAT - Data Entry'!V171)</f>
        <v/>
      </c>
      <c r="BX173" s="290" t="str">
        <f>IF(ISBLANK('ARAT - Data Entry'!W171),"",'ARAT - Data Entry'!W171)</f>
        <v/>
      </c>
      <c r="BY173" s="290" t="str">
        <f>IF(ISBLANK('ARAT - Data Entry'!Y171),"",'ARAT - Data Entry'!Y171)</f>
        <v/>
      </c>
      <c r="BZ173" s="290" t="str">
        <f>IF(ISBLANK('ARAT - Data Entry'!Z171),"",'ARAT - Data Entry'!Z171)</f>
        <v/>
      </c>
      <c r="CA173" s="290" t="str">
        <f>IF(ISBLANK('ARAT - Data Entry'!AB171),"",'ARAT - Data Entry'!AB171)</f>
        <v/>
      </c>
      <c r="CB173" s="290" t="str">
        <f>IF(ISBLANK('ARAT - Data Entry'!AC171),"",'ARAT - Data Entry'!AC171)</f>
        <v/>
      </c>
      <c r="CC173" s="290" t="str">
        <f>IF(ISBLANK('ARAT - Data Entry'!AE171),"",'ARAT - Data Entry'!AE171)</f>
        <v/>
      </c>
      <c r="CD173" s="290" t="str">
        <f>IF(ISBLANK('ARAT - Data Entry'!AF171),"",'ARAT - Data Entry'!AF171)</f>
        <v/>
      </c>
      <c r="CE173" s="290" t="str">
        <f>IF(ISBLANK('ARAT - Data Entry'!AH171),"",'ARAT - Data Entry'!AH171)</f>
        <v/>
      </c>
      <c r="CF173" s="290" t="str">
        <f>IF(ISBLANK('ARAT - Data Entry'!AI171),"",'ARAT - Data Entry'!AI171)</f>
        <v/>
      </c>
      <c r="CG173" s="290" t="str">
        <f>IF(ISBLANK('ARAT - Data Entry'!AK171),"",'ARAT - Data Entry'!AK171)</f>
        <v/>
      </c>
      <c r="CH173" s="290" t="str">
        <f>IF(ISBLANK('ARAT - Data Entry'!AL171),"",'ARAT - Data Entry'!AL171)</f>
        <v/>
      </c>
      <c r="CI173" s="290" t="str">
        <f>IF(ISBLANK('ARAT - Data Entry'!AN171),"",'ARAT - Data Entry'!AN171)</f>
        <v/>
      </c>
      <c r="CJ173" s="290" t="str">
        <f>IF(ISBLANK('ARAT - Data Entry'!AO171),"",'ARAT - Data Entry'!AO171)</f>
        <v/>
      </c>
      <c r="CK173" s="290" t="str">
        <f>IF(ISBLANK('ARAT - Data Entry'!AQ171),"",'ARAT - Data Entry'!AQ171)</f>
        <v/>
      </c>
      <c r="CL173" s="290" t="str">
        <f>IF(ISBLANK('ARAT - Data Entry'!AR171),"",'ARAT - Data Entry'!AR171)</f>
        <v/>
      </c>
      <c r="CM173" s="290" t="str">
        <f>IF(ISBLANK('ARAT - Data Entry'!AT171),"",'ARAT - Data Entry'!AT171)</f>
        <v/>
      </c>
      <c r="CN173" s="290" t="str">
        <f>IF(ISBLANK('ARAT - Data Entry'!AU171),"",'ARAT - Data Entry'!AU171)</f>
        <v/>
      </c>
      <c r="CO173" s="290" t="str">
        <f>IF(ISBLANK('ARAT - Data Entry'!AW171),"",'ARAT - Data Entry'!AW171)</f>
        <v/>
      </c>
      <c r="CP173" s="290" t="str">
        <f>IF(ISBLANK('ARAT - Data Entry'!AX171),"",'ARAT - Data Entry'!AX171)</f>
        <v/>
      </c>
      <c r="CQ173" s="290" t="str">
        <f>IF(ISBLANK('ARAT - Data Entry'!AZ171),"",'ARAT - Data Entry'!AZ171)</f>
        <v/>
      </c>
      <c r="CR173" s="290" t="str">
        <f>IF(ISBLANK('ARAT - Data Entry'!BA171),"",'ARAT - Data Entry'!BA171)</f>
        <v/>
      </c>
      <c r="CS173" s="290" t="str">
        <f>IF(ISBLANK('ARAT - Data Entry'!BC171),"",'ARAT - Data Entry'!BC171)</f>
        <v/>
      </c>
      <c r="CT173" s="290" t="str">
        <f>IF(ISBLANK('ARAT - Data Entry'!BD171),"",'ARAT - Data Entry'!BD171)</f>
        <v/>
      </c>
      <c r="CU173" s="290" t="str">
        <f>IF(ISBLANK('ARAT - Data Entry'!BF171),"",'ARAT - Data Entry'!BF171)</f>
        <v/>
      </c>
      <c r="CV173" s="290" t="str">
        <f>IF(ISBLANK('ARAT - Data Entry'!BG171),"",'ARAT - Data Entry'!BG171)</f>
        <v/>
      </c>
      <c r="CW173" s="290" t="str">
        <f>IF(ISBLANK('ARAT - Data Entry'!BI171),"",'ARAT - Data Entry'!BI171)</f>
        <v/>
      </c>
      <c r="CX173" s="290" t="str">
        <f>IF(ISBLANK('ARAT - Data Entry'!BJ171),"",'ARAT - Data Entry'!BJ171)</f>
        <v/>
      </c>
      <c r="CY173" s="290" t="str">
        <f>IF(ISBLANK('ARAT - Data Entry'!BL171),"",'ARAT - Data Entry'!BL171)</f>
        <v/>
      </c>
      <c r="CZ173" s="290" t="str">
        <f>IF(ISBLANK('ARAT - Data Entry'!BM171),"",'ARAT - Data Entry'!BM171)</f>
        <v/>
      </c>
      <c r="DA173" s="290" t="str">
        <f>IF(ISBLANK('ARAT - Data Entry'!BO171),"",'ARAT - Data Entry'!BO171)</f>
        <v/>
      </c>
      <c r="DB173" s="290" t="str">
        <f>IF(ISBLANK('ARAT - Data Entry'!BP171),"",'ARAT - Data Entry'!BP171)</f>
        <v/>
      </c>
      <c r="DC173" s="290" t="str">
        <f>IF(ISBLANK('ARAT - Data Entry'!BR171),"",'ARAT - Data Entry'!BR171)</f>
        <v/>
      </c>
      <c r="DD173" s="290" t="str">
        <f>IF(ISBLANK('ARAT - Data Entry'!BS171),"",'ARAT - Data Entry'!BS171)</f>
        <v/>
      </c>
      <c r="DE173" s="290" t="str">
        <f>IF(ISBLANK('ARAT - Data Entry'!BU171),"",'ARAT - Data Entry'!BU171)</f>
        <v/>
      </c>
      <c r="DF173" s="290" t="str">
        <f>IF(ISBLANK('ARAT - Data Entry'!BV171),"",'ARAT - Data Entry'!BV171)</f>
        <v/>
      </c>
      <c r="DG173" s="290" t="str">
        <f>IF(ISBLANK('ARAT - Data Entry'!CZ171),"",'ARAT - Data Entry'!CZ171)</f>
        <v/>
      </c>
    </row>
    <row r="174" spans="1:111" x14ac:dyDescent="0.25">
      <c r="A174" s="312" t="str">
        <f>IF(ISBLANK('ARAT - Data Entry'!A172),"",'ARAT - Data Entry'!A172)</f>
        <v/>
      </c>
      <c r="B174" s="312" t="str">
        <f>IF(ISBLANK('ARAT - Data Entry'!C172),"",'ARAT - Data Entry'!C172)</f>
        <v/>
      </c>
      <c r="C174" s="312" t="str">
        <f>IF(ISBLANK('ARAT - Data Entry'!D172),"",'ARAT - Data Entry'!D172)</f>
        <v/>
      </c>
      <c r="D174" s="312" t="str">
        <f>IF(ISBLANK('ARAT - Data Entry'!E172),"",'ARAT - Data Entry'!E172)</f>
        <v/>
      </c>
      <c r="E174" s="312" t="str">
        <f>IF(ISBLANK('ARAT - Data Entry'!F172),"",'ARAT - Data Entry'!F172)</f>
        <v/>
      </c>
      <c r="F174" s="312" t="str">
        <f>IF(ISBLANK('ARAT - Data Entry'!G172),"",'ARAT - Data Entry'!G172)</f>
        <v/>
      </c>
      <c r="G174" s="312" t="str">
        <f>IF(ISBLANK('ARAT - Data Entry'!H172),"",'ARAT - Data Entry'!H172)</f>
        <v/>
      </c>
      <c r="H174" s="312" t="str">
        <f>IF(ISBLANK('ARAT - Data Entry'!I172),"",'ARAT - Data Entry'!I172)</f>
        <v/>
      </c>
      <c r="I174" s="312" t="str">
        <f>IF(ISBLANK('ARAT - Data Entry'!J172),"",'ARAT - Data Entry'!J172)</f>
        <v/>
      </c>
      <c r="J174" s="357" t="str">
        <f>IF(ISBLANK('ARAT - Data Entry'!K172),"",'ARAT - Data Entry'!K172)</f>
        <v/>
      </c>
      <c r="K174" s="312" t="str">
        <f>IF(ISBLANK('ARAT - Data Entry'!L172),"",'ARAT - Data Entry'!L172)</f>
        <v/>
      </c>
      <c r="L174" s="312" t="str">
        <f>IF(ISBLANK('ARAT - Data Entry'!M172),"",'ARAT - Data Entry'!M172)</f>
        <v/>
      </c>
      <c r="M174" s="312" t="str">
        <f>IF(ISBLANK('ARAT - Data Entry'!N172),"",'ARAT - Data Entry'!N172)</f>
        <v/>
      </c>
      <c r="N174" s="312" t="str">
        <f>IF(ISBLANK('ARAT - Data Entry'!R172),"",'ARAT - Data Entry'!R172)</f>
        <v/>
      </c>
      <c r="O174" s="312" t="str">
        <f>IF(ISBLANK('ARAT - Data Entry'!T172),"",'ARAT - Data Entry'!T172)</f>
        <v/>
      </c>
      <c r="P174" s="298"/>
      <c r="Q174" s="4" t="str">
        <f t="shared" si="46"/>
        <v>No Improved Water Point/System</v>
      </c>
      <c r="R174" s="4" t="str">
        <f t="shared" si="47"/>
        <v>No Improved Water Point/System</v>
      </c>
      <c r="S174" s="5" t="str">
        <f t="shared" si="48"/>
        <v>No Improved Water Point/System</v>
      </c>
      <c r="T174" s="4" t="str">
        <f t="shared" si="49"/>
        <v>New Construction Needed</v>
      </c>
      <c r="U174" s="15">
        <f t="shared" si="50"/>
        <v>0</v>
      </c>
      <c r="V174" s="284"/>
      <c r="W174" s="291" t="str">
        <f t="shared" si="54"/>
        <v>New Construction Needed</v>
      </c>
      <c r="X174" s="292" t="str">
        <f t="shared" si="51"/>
        <v xml:space="preserve"> </v>
      </c>
      <c r="Y174" s="292" t="str">
        <f t="shared" si="52"/>
        <v>Plan For Investment and Construction</v>
      </c>
      <c r="Z174" s="285"/>
      <c r="AA174" s="290" t="str">
        <f t="shared" si="55"/>
        <v xml:space="preserve"> </v>
      </c>
      <c r="AB174" s="290" t="str">
        <f t="shared" si="56"/>
        <v xml:space="preserve"> </v>
      </c>
      <c r="AC174" s="290" t="str">
        <f t="shared" si="57"/>
        <v xml:space="preserve"> </v>
      </c>
      <c r="AD174" s="290" t="str">
        <f t="shared" si="58"/>
        <v xml:space="preserve"> </v>
      </c>
      <c r="AE174" s="290" t="str">
        <f t="shared" si="59"/>
        <v xml:space="preserve"> </v>
      </c>
      <c r="AF174" s="290" t="str">
        <f>IF(CG174=1,'ARAT - Reference Sheet'!C178-(A174-CH174)," ")</f>
        <v xml:space="preserve"> </v>
      </c>
      <c r="AG174" s="290" t="str">
        <f>IF(CI174=1,'ARAT - Reference Sheet'!$C$12-(A174-CJ174)," ")</f>
        <v xml:space="preserve"> </v>
      </c>
      <c r="AH174" s="290" t="str">
        <f>IF(CK174=1,'ARAT - Reference Sheet'!$C$13-(A174-CL174)," ")</f>
        <v xml:space="preserve"> </v>
      </c>
      <c r="AI174" s="290" t="str">
        <f>IF(CM174=1,'ARAT - Reference Sheet'!$C$14-(A174-CN174)," ")</f>
        <v xml:space="preserve"> </v>
      </c>
      <c r="AJ174" s="290" t="str">
        <f>IF(CO174=1,'ARAT - Reference Sheet'!$C$15-(A174-CP174)," ")</f>
        <v xml:space="preserve"> </v>
      </c>
      <c r="AK174" s="290" t="str">
        <f>IF(CQ174=1,'ARAT - Reference Sheet'!$C$16-(A174-CR174)," ")</f>
        <v xml:space="preserve"> </v>
      </c>
      <c r="AL174" s="290" t="str">
        <f>IF(CS174=1,'ARAT - Reference Sheet'!$C$17-(A174-CT174)," ")</f>
        <v xml:space="preserve"> </v>
      </c>
      <c r="AM174" s="290" t="str">
        <f>IF(CU174=1,'ARAT - Reference Sheet'!$C$18-(A174-CV174)," ")</f>
        <v xml:space="preserve"> </v>
      </c>
      <c r="AN174" s="290" t="str">
        <f>IF(CW174=1,'ARAT - Reference Sheet'!$C$19-(A174-CX174)," ")</f>
        <v xml:space="preserve"> </v>
      </c>
      <c r="AO174" s="290" t="str">
        <f>IF(CY174=1,'ARAT - Reference Sheet'!$C$20-(A174-CZ174)," ")</f>
        <v xml:space="preserve"> </v>
      </c>
      <c r="AP174" s="290" t="str">
        <f>IF(DA174=1,'ARAT - Reference Sheet'!$C$21-(A174-DB174)," ")</f>
        <v xml:space="preserve"> </v>
      </c>
      <c r="AQ174" s="290" t="str">
        <f>IF(DC174=1,'ARAT - Reference Sheet'!$C$22-(A174-DD174)," ")</f>
        <v xml:space="preserve"> </v>
      </c>
      <c r="AR174" s="290" t="str">
        <f>IF(DE174=1,'ARAT - Reference Sheet'!$C$23-(A174-DF174)," ")</f>
        <v xml:space="preserve"> </v>
      </c>
      <c r="AS174" s="288"/>
      <c r="AT174" s="313" t="str">
        <f>IF(ISBLANK('ARAT - Data Entry'!X172),"",'ARAT - Data Entry'!X172)</f>
        <v/>
      </c>
      <c r="AU174" s="313" t="str">
        <f>IF(ISBLANK('ARAT - Data Entry'!AA172),"",'ARAT - Data Entry'!AA172)</f>
        <v/>
      </c>
      <c r="AV174" s="313" t="str">
        <f>IF(ISBLANK('ARAT - Data Entry'!AD172),"",'ARAT - Data Entry'!AD172)</f>
        <v/>
      </c>
      <c r="AW174" s="313" t="str">
        <f>IF(ISBLANK('ARAT - Data Entry'!AG172),"",'ARAT - Data Entry'!AG172)</f>
        <v/>
      </c>
      <c r="AX174" s="313" t="str">
        <f>IF(ISBLANK('ARAT - Data Entry'!AJ172),"",'ARAT - Data Entry'!AJ172)</f>
        <v/>
      </c>
      <c r="AY174" s="313" t="str">
        <f>IF(ISBLANK('ARAT - Data Entry'!AM172),"",'ARAT - Data Entry'!AM172)</f>
        <v/>
      </c>
      <c r="AZ174" s="313" t="str">
        <f>IF(ISBLANK('ARAT - Data Entry'!AP172),"",'ARAT - Data Entry'!AP172)</f>
        <v/>
      </c>
      <c r="BA174" s="313" t="str">
        <f>IF(ISBLANK('ARAT - Data Entry'!AS172),"",'ARAT - Data Entry'!AS172)</f>
        <v/>
      </c>
      <c r="BB174" s="313" t="str">
        <f>IF(ISBLANK('ARAT - Data Entry'!AV172),"",'ARAT - Data Entry'!AV172)</f>
        <v/>
      </c>
      <c r="BC174" s="313" t="str">
        <f>IF(ISBLANK('ARAT - Data Entry'!AY172),"",'ARAT - Data Entry'!AY172)</f>
        <v/>
      </c>
      <c r="BD174" s="313" t="str">
        <f>IF(ISBLANK('ARAT - Data Entry'!BB172),"",'ARAT - Data Entry'!BB172)</f>
        <v/>
      </c>
      <c r="BE174" s="313" t="str">
        <f>IF(ISBLANK('ARAT - Data Entry'!BE172),"",'ARAT - Data Entry'!BE172)</f>
        <v/>
      </c>
      <c r="BF174" s="313" t="str">
        <f>IF(ISBLANK('ARAT - Data Entry'!BF172),"",'ARAT - Data Entry'!BF172)</f>
        <v/>
      </c>
      <c r="BG174" s="313" t="str">
        <f>IF(ISBLANK('ARAT - Data Entry'!BK172),"",'ARAT - Data Entry'!BK172)</f>
        <v/>
      </c>
      <c r="BH174" s="313" t="str">
        <f>IF(ISBLANK('ARAT - Data Entry'!BL172),"",'ARAT - Data Entry'!BL172)</f>
        <v/>
      </c>
      <c r="BI174" s="313" t="str">
        <f>IF(ISBLANK('ARAT - Data Entry'!BQ172),"",'ARAT - Data Entry'!BQ172)</f>
        <v/>
      </c>
      <c r="BJ174" s="313" t="str">
        <f>IF(ISBLANK('ARAT - Data Entry'!BR172),"",'ARAT - Data Entry'!BR172)</f>
        <v/>
      </c>
      <c r="BK174" s="313" t="str">
        <f>IF(ISBLANK('ARAT - Data Entry'!BW172),"",'ARAT - Data Entry'!BW172)</f>
        <v/>
      </c>
      <c r="BL174" s="313" t="str">
        <f>IF(ISBLANK('ARAT - Data Entry'!DB172),"",'ARAT - Data Entry'!DB172)</f>
        <v/>
      </c>
      <c r="BM174" s="296"/>
      <c r="BN174" s="290">
        <f>'ARAT - Data Entry'!P172</f>
        <v>0</v>
      </c>
      <c r="BO174" s="290">
        <f>'ARAT - Data Entry'!Q172</f>
        <v>0</v>
      </c>
      <c r="BP174" s="290">
        <f>'ARAT - Data Entry'!S172</f>
        <v>0</v>
      </c>
      <c r="BQ174" s="290">
        <f>'ARAT - Data Entry'!CG172</f>
        <v>0</v>
      </c>
      <c r="BR174" s="290">
        <f>'ARAT - Data Entry'!CU172</f>
        <v>0</v>
      </c>
      <c r="BS174" s="290">
        <f>'ARAT - Data Entry'!CY172</f>
        <v>0</v>
      </c>
      <c r="BT174" s="290">
        <f>'ARAT - Data Entry'!DA172</f>
        <v>0</v>
      </c>
      <c r="BU174" s="290">
        <f t="shared" si="53"/>
        <v>0</v>
      </c>
      <c r="BV174" s="288"/>
      <c r="BW174" s="290" t="str">
        <f>IF(ISBLANK('ARAT - Data Entry'!V172),"",'ARAT - Data Entry'!V172)</f>
        <v/>
      </c>
      <c r="BX174" s="290" t="str">
        <f>IF(ISBLANK('ARAT - Data Entry'!W172),"",'ARAT - Data Entry'!W172)</f>
        <v/>
      </c>
      <c r="BY174" s="290" t="str">
        <f>IF(ISBLANK('ARAT - Data Entry'!Y172),"",'ARAT - Data Entry'!Y172)</f>
        <v/>
      </c>
      <c r="BZ174" s="290" t="str">
        <f>IF(ISBLANK('ARAT - Data Entry'!Z172),"",'ARAT - Data Entry'!Z172)</f>
        <v/>
      </c>
      <c r="CA174" s="290" t="str">
        <f>IF(ISBLANK('ARAT - Data Entry'!AB172),"",'ARAT - Data Entry'!AB172)</f>
        <v/>
      </c>
      <c r="CB174" s="290" t="str">
        <f>IF(ISBLANK('ARAT - Data Entry'!AC172),"",'ARAT - Data Entry'!AC172)</f>
        <v/>
      </c>
      <c r="CC174" s="290" t="str">
        <f>IF(ISBLANK('ARAT - Data Entry'!AE172),"",'ARAT - Data Entry'!AE172)</f>
        <v/>
      </c>
      <c r="CD174" s="290" t="str">
        <f>IF(ISBLANK('ARAT - Data Entry'!AF172),"",'ARAT - Data Entry'!AF172)</f>
        <v/>
      </c>
      <c r="CE174" s="290" t="str">
        <f>IF(ISBLANK('ARAT - Data Entry'!AH172),"",'ARAT - Data Entry'!AH172)</f>
        <v/>
      </c>
      <c r="CF174" s="290" t="str">
        <f>IF(ISBLANK('ARAT - Data Entry'!AI172),"",'ARAT - Data Entry'!AI172)</f>
        <v/>
      </c>
      <c r="CG174" s="290" t="str">
        <f>IF(ISBLANK('ARAT - Data Entry'!AK172),"",'ARAT - Data Entry'!AK172)</f>
        <v/>
      </c>
      <c r="CH174" s="290" t="str">
        <f>IF(ISBLANK('ARAT - Data Entry'!AL172),"",'ARAT - Data Entry'!AL172)</f>
        <v/>
      </c>
      <c r="CI174" s="290" t="str">
        <f>IF(ISBLANK('ARAT - Data Entry'!AN172),"",'ARAT - Data Entry'!AN172)</f>
        <v/>
      </c>
      <c r="CJ174" s="290" t="str">
        <f>IF(ISBLANK('ARAT - Data Entry'!AO172),"",'ARAT - Data Entry'!AO172)</f>
        <v/>
      </c>
      <c r="CK174" s="290" t="str">
        <f>IF(ISBLANK('ARAT - Data Entry'!AQ172),"",'ARAT - Data Entry'!AQ172)</f>
        <v/>
      </c>
      <c r="CL174" s="290" t="str">
        <f>IF(ISBLANK('ARAT - Data Entry'!AR172),"",'ARAT - Data Entry'!AR172)</f>
        <v/>
      </c>
      <c r="CM174" s="290" t="str">
        <f>IF(ISBLANK('ARAT - Data Entry'!AT172),"",'ARAT - Data Entry'!AT172)</f>
        <v/>
      </c>
      <c r="CN174" s="290" t="str">
        <f>IF(ISBLANK('ARAT - Data Entry'!AU172),"",'ARAT - Data Entry'!AU172)</f>
        <v/>
      </c>
      <c r="CO174" s="290" t="str">
        <f>IF(ISBLANK('ARAT - Data Entry'!AW172),"",'ARAT - Data Entry'!AW172)</f>
        <v/>
      </c>
      <c r="CP174" s="290" t="str">
        <f>IF(ISBLANK('ARAT - Data Entry'!AX172),"",'ARAT - Data Entry'!AX172)</f>
        <v/>
      </c>
      <c r="CQ174" s="290" t="str">
        <f>IF(ISBLANK('ARAT - Data Entry'!AZ172),"",'ARAT - Data Entry'!AZ172)</f>
        <v/>
      </c>
      <c r="CR174" s="290" t="str">
        <f>IF(ISBLANK('ARAT - Data Entry'!BA172),"",'ARAT - Data Entry'!BA172)</f>
        <v/>
      </c>
      <c r="CS174" s="290" t="str">
        <f>IF(ISBLANK('ARAT - Data Entry'!BC172),"",'ARAT - Data Entry'!BC172)</f>
        <v/>
      </c>
      <c r="CT174" s="290" t="str">
        <f>IF(ISBLANK('ARAT - Data Entry'!BD172),"",'ARAT - Data Entry'!BD172)</f>
        <v/>
      </c>
      <c r="CU174" s="290" t="str">
        <f>IF(ISBLANK('ARAT - Data Entry'!BF172),"",'ARAT - Data Entry'!BF172)</f>
        <v/>
      </c>
      <c r="CV174" s="290" t="str">
        <f>IF(ISBLANK('ARAT - Data Entry'!BG172),"",'ARAT - Data Entry'!BG172)</f>
        <v/>
      </c>
      <c r="CW174" s="290" t="str">
        <f>IF(ISBLANK('ARAT - Data Entry'!BI172),"",'ARAT - Data Entry'!BI172)</f>
        <v/>
      </c>
      <c r="CX174" s="290" t="str">
        <f>IF(ISBLANK('ARAT - Data Entry'!BJ172),"",'ARAT - Data Entry'!BJ172)</f>
        <v/>
      </c>
      <c r="CY174" s="290" t="str">
        <f>IF(ISBLANK('ARAT - Data Entry'!BL172),"",'ARAT - Data Entry'!BL172)</f>
        <v/>
      </c>
      <c r="CZ174" s="290" t="str">
        <f>IF(ISBLANK('ARAT - Data Entry'!BM172),"",'ARAT - Data Entry'!BM172)</f>
        <v/>
      </c>
      <c r="DA174" s="290" t="str">
        <f>IF(ISBLANK('ARAT - Data Entry'!BO172),"",'ARAT - Data Entry'!BO172)</f>
        <v/>
      </c>
      <c r="DB174" s="290" t="str">
        <f>IF(ISBLANK('ARAT - Data Entry'!BP172),"",'ARAT - Data Entry'!BP172)</f>
        <v/>
      </c>
      <c r="DC174" s="290" t="str">
        <f>IF(ISBLANK('ARAT - Data Entry'!BR172),"",'ARAT - Data Entry'!BR172)</f>
        <v/>
      </c>
      <c r="DD174" s="290" t="str">
        <f>IF(ISBLANK('ARAT - Data Entry'!BS172),"",'ARAT - Data Entry'!BS172)</f>
        <v/>
      </c>
      <c r="DE174" s="290" t="str">
        <f>IF(ISBLANK('ARAT - Data Entry'!BU172),"",'ARAT - Data Entry'!BU172)</f>
        <v/>
      </c>
      <c r="DF174" s="290" t="str">
        <f>IF(ISBLANK('ARAT - Data Entry'!BV172),"",'ARAT - Data Entry'!BV172)</f>
        <v/>
      </c>
      <c r="DG174" s="290" t="str">
        <f>IF(ISBLANK('ARAT - Data Entry'!CZ172),"",'ARAT - Data Entry'!CZ172)</f>
        <v/>
      </c>
    </row>
    <row r="175" spans="1:111" x14ac:dyDescent="0.25">
      <c r="A175" s="312" t="str">
        <f>IF(ISBLANK('ARAT - Data Entry'!A173),"",'ARAT - Data Entry'!A173)</f>
        <v/>
      </c>
      <c r="B175" s="312" t="str">
        <f>IF(ISBLANK('ARAT - Data Entry'!C173),"",'ARAT - Data Entry'!C173)</f>
        <v/>
      </c>
      <c r="C175" s="312" t="str">
        <f>IF(ISBLANK('ARAT - Data Entry'!D173),"",'ARAT - Data Entry'!D173)</f>
        <v/>
      </c>
      <c r="D175" s="312" t="str">
        <f>IF(ISBLANK('ARAT - Data Entry'!E173),"",'ARAT - Data Entry'!E173)</f>
        <v/>
      </c>
      <c r="E175" s="312" t="str">
        <f>IF(ISBLANK('ARAT - Data Entry'!F173),"",'ARAT - Data Entry'!F173)</f>
        <v/>
      </c>
      <c r="F175" s="312" t="str">
        <f>IF(ISBLANK('ARAT - Data Entry'!G173),"",'ARAT - Data Entry'!G173)</f>
        <v/>
      </c>
      <c r="G175" s="312" t="str">
        <f>IF(ISBLANK('ARAT - Data Entry'!H173),"",'ARAT - Data Entry'!H173)</f>
        <v/>
      </c>
      <c r="H175" s="312" t="str">
        <f>IF(ISBLANK('ARAT - Data Entry'!I173),"",'ARAT - Data Entry'!I173)</f>
        <v/>
      </c>
      <c r="I175" s="312" t="str">
        <f>IF(ISBLANK('ARAT - Data Entry'!J173),"",'ARAT - Data Entry'!J173)</f>
        <v/>
      </c>
      <c r="J175" s="357" t="str">
        <f>IF(ISBLANK('ARAT - Data Entry'!K173),"",'ARAT - Data Entry'!K173)</f>
        <v/>
      </c>
      <c r="K175" s="312" t="str">
        <f>IF(ISBLANK('ARAT - Data Entry'!L173),"",'ARAT - Data Entry'!L173)</f>
        <v/>
      </c>
      <c r="L175" s="312" t="str">
        <f>IF(ISBLANK('ARAT - Data Entry'!M173),"",'ARAT - Data Entry'!M173)</f>
        <v/>
      </c>
      <c r="M175" s="312" t="str">
        <f>IF(ISBLANK('ARAT - Data Entry'!N173),"",'ARAT - Data Entry'!N173)</f>
        <v/>
      </c>
      <c r="N175" s="312" t="str">
        <f>IF(ISBLANK('ARAT - Data Entry'!R173),"",'ARAT - Data Entry'!R173)</f>
        <v/>
      </c>
      <c r="O175" s="312" t="str">
        <f>IF(ISBLANK('ARAT - Data Entry'!T173),"",'ARAT - Data Entry'!T173)</f>
        <v/>
      </c>
      <c r="P175" s="298"/>
      <c r="Q175" s="4" t="str">
        <f t="shared" si="46"/>
        <v>No Improved Water Point/System</v>
      </c>
      <c r="R175" s="4" t="str">
        <f t="shared" si="47"/>
        <v>No Improved Water Point/System</v>
      </c>
      <c r="S175" s="5" t="str">
        <f t="shared" si="48"/>
        <v>No Improved Water Point/System</v>
      </c>
      <c r="T175" s="4" t="str">
        <f t="shared" si="49"/>
        <v>New Construction Needed</v>
      </c>
      <c r="U175" s="15">
        <f t="shared" si="50"/>
        <v>0</v>
      </c>
      <c r="V175" s="284"/>
      <c r="W175" s="291" t="str">
        <f t="shared" si="54"/>
        <v>New Construction Needed</v>
      </c>
      <c r="X175" s="292" t="str">
        <f t="shared" si="51"/>
        <v xml:space="preserve"> </v>
      </c>
      <c r="Y175" s="292" t="str">
        <f t="shared" si="52"/>
        <v>Plan For Investment and Construction</v>
      </c>
      <c r="Z175" s="285"/>
      <c r="AA175" s="290" t="str">
        <f t="shared" si="55"/>
        <v xml:space="preserve"> </v>
      </c>
      <c r="AB175" s="290" t="str">
        <f t="shared" si="56"/>
        <v xml:space="preserve"> </v>
      </c>
      <c r="AC175" s="290" t="str">
        <f t="shared" si="57"/>
        <v xml:space="preserve"> </v>
      </c>
      <c r="AD175" s="290" t="str">
        <f t="shared" si="58"/>
        <v xml:space="preserve"> </v>
      </c>
      <c r="AE175" s="290" t="str">
        <f t="shared" si="59"/>
        <v xml:space="preserve"> </v>
      </c>
      <c r="AF175" s="290" t="str">
        <f>IF(CG175=1,'ARAT - Reference Sheet'!C179-(A175-CH175)," ")</f>
        <v xml:space="preserve"> </v>
      </c>
      <c r="AG175" s="290" t="str">
        <f>IF(CI175=1,'ARAT - Reference Sheet'!$C$12-(A175-CJ175)," ")</f>
        <v xml:space="preserve"> </v>
      </c>
      <c r="AH175" s="290" t="str">
        <f>IF(CK175=1,'ARAT - Reference Sheet'!$C$13-(A175-CL175)," ")</f>
        <v xml:space="preserve"> </v>
      </c>
      <c r="AI175" s="290" t="str">
        <f>IF(CM175=1,'ARAT - Reference Sheet'!$C$14-(A175-CN175)," ")</f>
        <v xml:space="preserve"> </v>
      </c>
      <c r="AJ175" s="290" t="str">
        <f>IF(CO175=1,'ARAT - Reference Sheet'!$C$15-(A175-CP175)," ")</f>
        <v xml:space="preserve"> </v>
      </c>
      <c r="AK175" s="290" t="str">
        <f>IF(CQ175=1,'ARAT - Reference Sheet'!$C$16-(A175-CR175)," ")</f>
        <v xml:space="preserve"> </v>
      </c>
      <c r="AL175" s="290" t="str">
        <f>IF(CS175=1,'ARAT - Reference Sheet'!$C$17-(A175-CT175)," ")</f>
        <v xml:space="preserve"> </v>
      </c>
      <c r="AM175" s="290" t="str">
        <f>IF(CU175=1,'ARAT - Reference Sheet'!$C$18-(A175-CV175)," ")</f>
        <v xml:space="preserve"> </v>
      </c>
      <c r="AN175" s="290" t="str">
        <f>IF(CW175=1,'ARAT - Reference Sheet'!$C$19-(A175-CX175)," ")</f>
        <v xml:space="preserve"> </v>
      </c>
      <c r="AO175" s="290" t="str">
        <f>IF(CY175=1,'ARAT - Reference Sheet'!$C$20-(A175-CZ175)," ")</f>
        <v xml:space="preserve"> </v>
      </c>
      <c r="AP175" s="290" t="str">
        <f>IF(DA175=1,'ARAT - Reference Sheet'!$C$21-(A175-DB175)," ")</f>
        <v xml:space="preserve"> </v>
      </c>
      <c r="AQ175" s="290" t="str">
        <f>IF(DC175=1,'ARAT - Reference Sheet'!$C$22-(A175-DD175)," ")</f>
        <v xml:space="preserve"> </v>
      </c>
      <c r="AR175" s="290" t="str">
        <f>IF(DE175=1,'ARAT - Reference Sheet'!$C$23-(A175-DF175)," ")</f>
        <v xml:space="preserve"> </v>
      </c>
      <c r="AS175" s="288"/>
      <c r="AT175" s="313" t="str">
        <f>IF(ISBLANK('ARAT - Data Entry'!X173),"",'ARAT - Data Entry'!X173)</f>
        <v/>
      </c>
      <c r="AU175" s="313" t="str">
        <f>IF(ISBLANK('ARAT - Data Entry'!AA173),"",'ARAT - Data Entry'!AA173)</f>
        <v/>
      </c>
      <c r="AV175" s="313" t="str">
        <f>IF(ISBLANK('ARAT - Data Entry'!AD173),"",'ARAT - Data Entry'!AD173)</f>
        <v/>
      </c>
      <c r="AW175" s="313" t="str">
        <f>IF(ISBLANK('ARAT - Data Entry'!AG173),"",'ARAT - Data Entry'!AG173)</f>
        <v/>
      </c>
      <c r="AX175" s="313" t="str">
        <f>IF(ISBLANK('ARAT - Data Entry'!AJ173),"",'ARAT - Data Entry'!AJ173)</f>
        <v/>
      </c>
      <c r="AY175" s="313" t="str">
        <f>IF(ISBLANK('ARAT - Data Entry'!AM173),"",'ARAT - Data Entry'!AM173)</f>
        <v/>
      </c>
      <c r="AZ175" s="313" t="str">
        <f>IF(ISBLANK('ARAT - Data Entry'!AP173),"",'ARAT - Data Entry'!AP173)</f>
        <v/>
      </c>
      <c r="BA175" s="313" t="str">
        <f>IF(ISBLANK('ARAT - Data Entry'!AS173),"",'ARAT - Data Entry'!AS173)</f>
        <v/>
      </c>
      <c r="BB175" s="313" t="str">
        <f>IF(ISBLANK('ARAT - Data Entry'!AV173),"",'ARAT - Data Entry'!AV173)</f>
        <v/>
      </c>
      <c r="BC175" s="313" t="str">
        <f>IF(ISBLANK('ARAT - Data Entry'!AY173),"",'ARAT - Data Entry'!AY173)</f>
        <v/>
      </c>
      <c r="BD175" s="313" t="str">
        <f>IF(ISBLANK('ARAT - Data Entry'!BB173),"",'ARAT - Data Entry'!BB173)</f>
        <v/>
      </c>
      <c r="BE175" s="313" t="str">
        <f>IF(ISBLANK('ARAT - Data Entry'!BE173),"",'ARAT - Data Entry'!BE173)</f>
        <v/>
      </c>
      <c r="BF175" s="313" t="str">
        <f>IF(ISBLANK('ARAT - Data Entry'!BF173),"",'ARAT - Data Entry'!BF173)</f>
        <v/>
      </c>
      <c r="BG175" s="313" t="str">
        <f>IF(ISBLANK('ARAT - Data Entry'!BK173),"",'ARAT - Data Entry'!BK173)</f>
        <v/>
      </c>
      <c r="BH175" s="313" t="str">
        <f>IF(ISBLANK('ARAT - Data Entry'!BL173),"",'ARAT - Data Entry'!BL173)</f>
        <v/>
      </c>
      <c r="BI175" s="313" t="str">
        <f>IF(ISBLANK('ARAT - Data Entry'!BQ173),"",'ARAT - Data Entry'!BQ173)</f>
        <v/>
      </c>
      <c r="BJ175" s="313" t="str">
        <f>IF(ISBLANK('ARAT - Data Entry'!BR173),"",'ARAT - Data Entry'!BR173)</f>
        <v/>
      </c>
      <c r="BK175" s="313" t="str">
        <f>IF(ISBLANK('ARAT - Data Entry'!BW173),"",'ARAT - Data Entry'!BW173)</f>
        <v/>
      </c>
      <c r="BL175" s="313" t="str">
        <f>IF(ISBLANK('ARAT - Data Entry'!DB173),"",'ARAT - Data Entry'!DB173)</f>
        <v/>
      </c>
      <c r="BM175" s="296"/>
      <c r="BN175" s="290">
        <f>'ARAT - Data Entry'!P173</f>
        <v>0</v>
      </c>
      <c r="BO175" s="290">
        <f>'ARAT - Data Entry'!Q173</f>
        <v>0</v>
      </c>
      <c r="BP175" s="290">
        <f>'ARAT - Data Entry'!S173</f>
        <v>0</v>
      </c>
      <c r="BQ175" s="290">
        <f>'ARAT - Data Entry'!CG173</f>
        <v>0</v>
      </c>
      <c r="BR175" s="290">
        <f>'ARAT - Data Entry'!CU173</f>
        <v>0</v>
      </c>
      <c r="BS175" s="290">
        <f>'ARAT - Data Entry'!CY173</f>
        <v>0</v>
      </c>
      <c r="BT175" s="290">
        <f>'ARAT - Data Entry'!DA173</f>
        <v>0</v>
      </c>
      <c r="BU175" s="290">
        <f t="shared" si="53"/>
        <v>0</v>
      </c>
      <c r="BV175" s="288"/>
      <c r="BW175" s="290" t="str">
        <f>IF(ISBLANK('ARAT - Data Entry'!V173),"",'ARAT - Data Entry'!V173)</f>
        <v/>
      </c>
      <c r="BX175" s="290" t="str">
        <f>IF(ISBLANK('ARAT - Data Entry'!W173),"",'ARAT - Data Entry'!W173)</f>
        <v/>
      </c>
      <c r="BY175" s="290" t="str">
        <f>IF(ISBLANK('ARAT - Data Entry'!Y173),"",'ARAT - Data Entry'!Y173)</f>
        <v/>
      </c>
      <c r="BZ175" s="290" t="str">
        <f>IF(ISBLANK('ARAT - Data Entry'!Z173),"",'ARAT - Data Entry'!Z173)</f>
        <v/>
      </c>
      <c r="CA175" s="290" t="str">
        <f>IF(ISBLANK('ARAT - Data Entry'!AB173),"",'ARAT - Data Entry'!AB173)</f>
        <v/>
      </c>
      <c r="CB175" s="290" t="str">
        <f>IF(ISBLANK('ARAT - Data Entry'!AC173),"",'ARAT - Data Entry'!AC173)</f>
        <v/>
      </c>
      <c r="CC175" s="290" t="str">
        <f>IF(ISBLANK('ARAT - Data Entry'!AE173),"",'ARAT - Data Entry'!AE173)</f>
        <v/>
      </c>
      <c r="CD175" s="290" t="str">
        <f>IF(ISBLANK('ARAT - Data Entry'!AF173),"",'ARAT - Data Entry'!AF173)</f>
        <v/>
      </c>
      <c r="CE175" s="290" t="str">
        <f>IF(ISBLANK('ARAT - Data Entry'!AH173),"",'ARAT - Data Entry'!AH173)</f>
        <v/>
      </c>
      <c r="CF175" s="290" t="str">
        <f>IF(ISBLANK('ARAT - Data Entry'!AI173),"",'ARAT - Data Entry'!AI173)</f>
        <v/>
      </c>
      <c r="CG175" s="290" t="str">
        <f>IF(ISBLANK('ARAT - Data Entry'!AK173),"",'ARAT - Data Entry'!AK173)</f>
        <v/>
      </c>
      <c r="CH175" s="290" t="str">
        <f>IF(ISBLANK('ARAT - Data Entry'!AL173),"",'ARAT - Data Entry'!AL173)</f>
        <v/>
      </c>
      <c r="CI175" s="290" t="str">
        <f>IF(ISBLANK('ARAT - Data Entry'!AN173),"",'ARAT - Data Entry'!AN173)</f>
        <v/>
      </c>
      <c r="CJ175" s="290" t="str">
        <f>IF(ISBLANK('ARAT - Data Entry'!AO173),"",'ARAT - Data Entry'!AO173)</f>
        <v/>
      </c>
      <c r="CK175" s="290" t="str">
        <f>IF(ISBLANK('ARAT - Data Entry'!AQ173),"",'ARAT - Data Entry'!AQ173)</f>
        <v/>
      </c>
      <c r="CL175" s="290" t="str">
        <f>IF(ISBLANK('ARAT - Data Entry'!AR173),"",'ARAT - Data Entry'!AR173)</f>
        <v/>
      </c>
      <c r="CM175" s="290" t="str">
        <f>IF(ISBLANK('ARAT - Data Entry'!AT173),"",'ARAT - Data Entry'!AT173)</f>
        <v/>
      </c>
      <c r="CN175" s="290" t="str">
        <f>IF(ISBLANK('ARAT - Data Entry'!AU173),"",'ARAT - Data Entry'!AU173)</f>
        <v/>
      </c>
      <c r="CO175" s="290" t="str">
        <f>IF(ISBLANK('ARAT - Data Entry'!AW173),"",'ARAT - Data Entry'!AW173)</f>
        <v/>
      </c>
      <c r="CP175" s="290" t="str">
        <f>IF(ISBLANK('ARAT - Data Entry'!AX173),"",'ARAT - Data Entry'!AX173)</f>
        <v/>
      </c>
      <c r="CQ175" s="290" t="str">
        <f>IF(ISBLANK('ARAT - Data Entry'!AZ173),"",'ARAT - Data Entry'!AZ173)</f>
        <v/>
      </c>
      <c r="CR175" s="290" t="str">
        <f>IF(ISBLANK('ARAT - Data Entry'!BA173),"",'ARAT - Data Entry'!BA173)</f>
        <v/>
      </c>
      <c r="CS175" s="290" t="str">
        <f>IF(ISBLANK('ARAT - Data Entry'!BC173),"",'ARAT - Data Entry'!BC173)</f>
        <v/>
      </c>
      <c r="CT175" s="290" t="str">
        <f>IF(ISBLANK('ARAT - Data Entry'!BD173),"",'ARAT - Data Entry'!BD173)</f>
        <v/>
      </c>
      <c r="CU175" s="290" t="str">
        <f>IF(ISBLANK('ARAT - Data Entry'!BF173),"",'ARAT - Data Entry'!BF173)</f>
        <v/>
      </c>
      <c r="CV175" s="290" t="str">
        <f>IF(ISBLANK('ARAT - Data Entry'!BG173),"",'ARAT - Data Entry'!BG173)</f>
        <v/>
      </c>
      <c r="CW175" s="290" t="str">
        <f>IF(ISBLANK('ARAT - Data Entry'!BI173),"",'ARAT - Data Entry'!BI173)</f>
        <v/>
      </c>
      <c r="CX175" s="290" t="str">
        <f>IF(ISBLANK('ARAT - Data Entry'!BJ173),"",'ARAT - Data Entry'!BJ173)</f>
        <v/>
      </c>
      <c r="CY175" s="290" t="str">
        <f>IF(ISBLANK('ARAT - Data Entry'!BL173),"",'ARAT - Data Entry'!BL173)</f>
        <v/>
      </c>
      <c r="CZ175" s="290" t="str">
        <f>IF(ISBLANK('ARAT - Data Entry'!BM173),"",'ARAT - Data Entry'!BM173)</f>
        <v/>
      </c>
      <c r="DA175" s="290" t="str">
        <f>IF(ISBLANK('ARAT - Data Entry'!BO173),"",'ARAT - Data Entry'!BO173)</f>
        <v/>
      </c>
      <c r="DB175" s="290" t="str">
        <f>IF(ISBLANK('ARAT - Data Entry'!BP173),"",'ARAT - Data Entry'!BP173)</f>
        <v/>
      </c>
      <c r="DC175" s="290" t="str">
        <f>IF(ISBLANK('ARAT - Data Entry'!BR173),"",'ARAT - Data Entry'!BR173)</f>
        <v/>
      </c>
      <c r="DD175" s="290" t="str">
        <f>IF(ISBLANK('ARAT - Data Entry'!BS173),"",'ARAT - Data Entry'!BS173)</f>
        <v/>
      </c>
      <c r="DE175" s="290" t="str">
        <f>IF(ISBLANK('ARAT - Data Entry'!BU173),"",'ARAT - Data Entry'!BU173)</f>
        <v/>
      </c>
      <c r="DF175" s="290" t="str">
        <f>IF(ISBLANK('ARAT - Data Entry'!BV173),"",'ARAT - Data Entry'!BV173)</f>
        <v/>
      </c>
      <c r="DG175" s="290" t="str">
        <f>IF(ISBLANK('ARAT - Data Entry'!CZ173),"",'ARAT - Data Entry'!CZ173)</f>
        <v/>
      </c>
    </row>
    <row r="176" spans="1:111" x14ac:dyDescent="0.25">
      <c r="A176" s="312" t="str">
        <f>IF(ISBLANK('ARAT - Data Entry'!A174),"",'ARAT - Data Entry'!A174)</f>
        <v/>
      </c>
      <c r="B176" s="312" t="str">
        <f>IF(ISBLANK('ARAT - Data Entry'!C174),"",'ARAT - Data Entry'!C174)</f>
        <v/>
      </c>
      <c r="C176" s="312" t="str">
        <f>IF(ISBLANK('ARAT - Data Entry'!D174),"",'ARAT - Data Entry'!D174)</f>
        <v/>
      </c>
      <c r="D176" s="312" t="str">
        <f>IF(ISBLANK('ARAT - Data Entry'!E174),"",'ARAT - Data Entry'!E174)</f>
        <v/>
      </c>
      <c r="E176" s="312" t="str">
        <f>IF(ISBLANK('ARAT - Data Entry'!F174),"",'ARAT - Data Entry'!F174)</f>
        <v/>
      </c>
      <c r="F176" s="312" t="str">
        <f>IF(ISBLANK('ARAT - Data Entry'!G174),"",'ARAT - Data Entry'!G174)</f>
        <v/>
      </c>
      <c r="G176" s="312" t="str">
        <f>IF(ISBLANK('ARAT - Data Entry'!H174),"",'ARAT - Data Entry'!H174)</f>
        <v/>
      </c>
      <c r="H176" s="312" t="str">
        <f>IF(ISBLANK('ARAT - Data Entry'!I174),"",'ARAT - Data Entry'!I174)</f>
        <v/>
      </c>
      <c r="I176" s="312" t="str">
        <f>IF(ISBLANK('ARAT - Data Entry'!J174),"",'ARAT - Data Entry'!J174)</f>
        <v/>
      </c>
      <c r="J176" s="357" t="str">
        <f>IF(ISBLANK('ARAT - Data Entry'!K174),"",'ARAT - Data Entry'!K174)</f>
        <v/>
      </c>
      <c r="K176" s="312" t="str">
        <f>IF(ISBLANK('ARAT - Data Entry'!L174),"",'ARAT - Data Entry'!L174)</f>
        <v/>
      </c>
      <c r="L176" s="312" t="str">
        <f>IF(ISBLANK('ARAT - Data Entry'!M174),"",'ARAT - Data Entry'!M174)</f>
        <v/>
      </c>
      <c r="M176" s="312" t="str">
        <f>IF(ISBLANK('ARAT - Data Entry'!N174),"",'ARAT - Data Entry'!N174)</f>
        <v/>
      </c>
      <c r="N176" s="312" t="str">
        <f>IF(ISBLANK('ARAT - Data Entry'!R174),"",'ARAT - Data Entry'!R174)</f>
        <v/>
      </c>
      <c r="O176" s="312" t="str">
        <f>IF(ISBLANK('ARAT - Data Entry'!T174),"",'ARAT - Data Entry'!T174)</f>
        <v/>
      </c>
      <c r="P176" s="298"/>
      <c r="Q176" s="4" t="str">
        <f t="shared" si="46"/>
        <v>No Improved Water Point/System</v>
      </c>
      <c r="R176" s="4" t="str">
        <f t="shared" si="47"/>
        <v>No Improved Water Point/System</v>
      </c>
      <c r="S176" s="5" t="str">
        <f t="shared" si="48"/>
        <v>No Improved Water Point/System</v>
      </c>
      <c r="T176" s="4" t="str">
        <f t="shared" si="49"/>
        <v>New Construction Needed</v>
      </c>
      <c r="U176" s="15">
        <f t="shared" si="50"/>
        <v>0</v>
      </c>
      <c r="V176" s="284"/>
      <c r="W176" s="291" t="str">
        <f t="shared" si="54"/>
        <v>New Construction Needed</v>
      </c>
      <c r="X176" s="292" t="str">
        <f t="shared" si="51"/>
        <v xml:space="preserve"> </v>
      </c>
      <c r="Y176" s="292" t="str">
        <f t="shared" si="52"/>
        <v>Plan For Investment and Construction</v>
      </c>
      <c r="Z176" s="285"/>
      <c r="AA176" s="290" t="str">
        <f t="shared" si="55"/>
        <v xml:space="preserve"> </v>
      </c>
      <c r="AB176" s="290" t="str">
        <f t="shared" si="56"/>
        <v xml:space="preserve"> </v>
      </c>
      <c r="AC176" s="290" t="str">
        <f t="shared" si="57"/>
        <v xml:space="preserve"> </v>
      </c>
      <c r="AD176" s="290" t="str">
        <f t="shared" si="58"/>
        <v xml:space="preserve"> </v>
      </c>
      <c r="AE176" s="290" t="str">
        <f t="shared" si="59"/>
        <v xml:space="preserve"> </v>
      </c>
      <c r="AF176" s="290" t="str">
        <f>IF(CG176=1,'ARAT - Reference Sheet'!C180-(A176-CH176)," ")</f>
        <v xml:space="preserve"> </v>
      </c>
      <c r="AG176" s="290" t="str">
        <f>IF(CI176=1,'ARAT - Reference Sheet'!$C$12-(A176-CJ176)," ")</f>
        <v xml:space="preserve"> </v>
      </c>
      <c r="AH176" s="290" t="str">
        <f>IF(CK176=1,'ARAT - Reference Sheet'!$C$13-(A176-CL176)," ")</f>
        <v xml:space="preserve"> </v>
      </c>
      <c r="AI176" s="290" t="str">
        <f>IF(CM176=1,'ARAT - Reference Sheet'!$C$14-(A176-CN176)," ")</f>
        <v xml:space="preserve"> </v>
      </c>
      <c r="AJ176" s="290" t="str">
        <f>IF(CO176=1,'ARAT - Reference Sheet'!$C$15-(A176-CP176)," ")</f>
        <v xml:space="preserve"> </v>
      </c>
      <c r="AK176" s="290" t="str">
        <f>IF(CQ176=1,'ARAT - Reference Sheet'!$C$16-(A176-CR176)," ")</f>
        <v xml:space="preserve"> </v>
      </c>
      <c r="AL176" s="290" t="str">
        <f>IF(CS176=1,'ARAT - Reference Sheet'!$C$17-(A176-CT176)," ")</f>
        <v xml:space="preserve"> </v>
      </c>
      <c r="AM176" s="290" t="str">
        <f>IF(CU176=1,'ARAT - Reference Sheet'!$C$18-(A176-CV176)," ")</f>
        <v xml:space="preserve"> </v>
      </c>
      <c r="AN176" s="290" t="str">
        <f>IF(CW176=1,'ARAT - Reference Sheet'!$C$19-(A176-CX176)," ")</f>
        <v xml:space="preserve"> </v>
      </c>
      <c r="AO176" s="290" t="str">
        <f>IF(CY176=1,'ARAT - Reference Sheet'!$C$20-(A176-CZ176)," ")</f>
        <v xml:space="preserve"> </v>
      </c>
      <c r="AP176" s="290" t="str">
        <f>IF(DA176=1,'ARAT - Reference Sheet'!$C$21-(A176-DB176)," ")</f>
        <v xml:space="preserve"> </v>
      </c>
      <c r="AQ176" s="290" t="str">
        <f>IF(DC176=1,'ARAT - Reference Sheet'!$C$22-(A176-DD176)," ")</f>
        <v xml:space="preserve"> </v>
      </c>
      <c r="AR176" s="290" t="str">
        <f>IF(DE176=1,'ARAT - Reference Sheet'!$C$23-(A176-DF176)," ")</f>
        <v xml:space="preserve"> </v>
      </c>
      <c r="AS176" s="288"/>
      <c r="AT176" s="313" t="str">
        <f>IF(ISBLANK('ARAT - Data Entry'!X174),"",'ARAT - Data Entry'!X174)</f>
        <v/>
      </c>
      <c r="AU176" s="313" t="str">
        <f>IF(ISBLANK('ARAT - Data Entry'!AA174),"",'ARAT - Data Entry'!AA174)</f>
        <v/>
      </c>
      <c r="AV176" s="313" t="str">
        <f>IF(ISBLANK('ARAT - Data Entry'!AD174),"",'ARAT - Data Entry'!AD174)</f>
        <v/>
      </c>
      <c r="AW176" s="313" t="str">
        <f>IF(ISBLANK('ARAT - Data Entry'!AG174),"",'ARAT - Data Entry'!AG174)</f>
        <v/>
      </c>
      <c r="AX176" s="313" t="str">
        <f>IF(ISBLANK('ARAT - Data Entry'!AJ174),"",'ARAT - Data Entry'!AJ174)</f>
        <v/>
      </c>
      <c r="AY176" s="313" t="str">
        <f>IF(ISBLANK('ARAT - Data Entry'!AM174),"",'ARAT - Data Entry'!AM174)</f>
        <v/>
      </c>
      <c r="AZ176" s="313" t="str">
        <f>IF(ISBLANK('ARAT - Data Entry'!AP174),"",'ARAT - Data Entry'!AP174)</f>
        <v/>
      </c>
      <c r="BA176" s="313" t="str">
        <f>IF(ISBLANK('ARAT - Data Entry'!AS174),"",'ARAT - Data Entry'!AS174)</f>
        <v/>
      </c>
      <c r="BB176" s="313" t="str">
        <f>IF(ISBLANK('ARAT - Data Entry'!AV174),"",'ARAT - Data Entry'!AV174)</f>
        <v/>
      </c>
      <c r="BC176" s="313" t="str">
        <f>IF(ISBLANK('ARAT - Data Entry'!AY174),"",'ARAT - Data Entry'!AY174)</f>
        <v/>
      </c>
      <c r="BD176" s="313" t="str">
        <f>IF(ISBLANK('ARAT - Data Entry'!BB174),"",'ARAT - Data Entry'!BB174)</f>
        <v/>
      </c>
      <c r="BE176" s="313" t="str">
        <f>IF(ISBLANK('ARAT - Data Entry'!BE174),"",'ARAT - Data Entry'!BE174)</f>
        <v/>
      </c>
      <c r="BF176" s="313" t="str">
        <f>IF(ISBLANK('ARAT - Data Entry'!BF174),"",'ARAT - Data Entry'!BF174)</f>
        <v/>
      </c>
      <c r="BG176" s="313" t="str">
        <f>IF(ISBLANK('ARAT - Data Entry'!BK174),"",'ARAT - Data Entry'!BK174)</f>
        <v/>
      </c>
      <c r="BH176" s="313" t="str">
        <f>IF(ISBLANK('ARAT - Data Entry'!BL174),"",'ARAT - Data Entry'!BL174)</f>
        <v/>
      </c>
      <c r="BI176" s="313" t="str">
        <f>IF(ISBLANK('ARAT - Data Entry'!BQ174),"",'ARAT - Data Entry'!BQ174)</f>
        <v/>
      </c>
      <c r="BJ176" s="313" t="str">
        <f>IF(ISBLANK('ARAT - Data Entry'!BR174),"",'ARAT - Data Entry'!BR174)</f>
        <v/>
      </c>
      <c r="BK176" s="313" t="str">
        <f>IF(ISBLANK('ARAT - Data Entry'!BW174),"",'ARAT - Data Entry'!BW174)</f>
        <v/>
      </c>
      <c r="BL176" s="313" t="str">
        <f>IF(ISBLANK('ARAT - Data Entry'!DB174),"",'ARAT - Data Entry'!DB174)</f>
        <v/>
      </c>
      <c r="BM176" s="296"/>
      <c r="BN176" s="290">
        <f>'ARAT - Data Entry'!P174</f>
        <v>0</v>
      </c>
      <c r="BO176" s="290">
        <f>'ARAT - Data Entry'!Q174</f>
        <v>0</v>
      </c>
      <c r="BP176" s="290">
        <f>'ARAT - Data Entry'!S174</f>
        <v>0</v>
      </c>
      <c r="BQ176" s="290">
        <f>'ARAT - Data Entry'!CG174</f>
        <v>0</v>
      </c>
      <c r="BR176" s="290">
        <f>'ARAT - Data Entry'!CU174</f>
        <v>0</v>
      </c>
      <c r="BS176" s="290">
        <f>'ARAT - Data Entry'!CY174</f>
        <v>0</v>
      </c>
      <c r="BT176" s="290">
        <f>'ARAT - Data Entry'!DA174</f>
        <v>0</v>
      </c>
      <c r="BU176" s="290">
        <f t="shared" si="53"/>
        <v>0</v>
      </c>
      <c r="BV176" s="288"/>
      <c r="BW176" s="290" t="str">
        <f>IF(ISBLANK('ARAT - Data Entry'!V174),"",'ARAT - Data Entry'!V174)</f>
        <v/>
      </c>
      <c r="BX176" s="290" t="str">
        <f>IF(ISBLANK('ARAT - Data Entry'!W174),"",'ARAT - Data Entry'!W174)</f>
        <v/>
      </c>
      <c r="BY176" s="290" t="str">
        <f>IF(ISBLANK('ARAT - Data Entry'!Y174),"",'ARAT - Data Entry'!Y174)</f>
        <v/>
      </c>
      <c r="BZ176" s="290" t="str">
        <f>IF(ISBLANK('ARAT - Data Entry'!Z174),"",'ARAT - Data Entry'!Z174)</f>
        <v/>
      </c>
      <c r="CA176" s="290" t="str">
        <f>IF(ISBLANK('ARAT - Data Entry'!AB174),"",'ARAT - Data Entry'!AB174)</f>
        <v/>
      </c>
      <c r="CB176" s="290" t="str">
        <f>IF(ISBLANK('ARAT - Data Entry'!AC174),"",'ARAT - Data Entry'!AC174)</f>
        <v/>
      </c>
      <c r="CC176" s="290" t="str">
        <f>IF(ISBLANK('ARAT - Data Entry'!AE174),"",'ARAT - Data Entry'!AE174)</f>
        <v/>
      </c>
      <c r="CD176" s="290" t="str">
        <f>IF(ISBLANK('ARAT - Data Entry'!AF174),"",'ARAT - Data Entry'!AF174)</f>
        <v/>
      </c>
      <c r="CE176" s="290" t="str">
        <f>IF(ISBLANK('ARAT - Data Entry'!AH174),"",'ARAT - Data Entry'!AH174)</f>
        <v/>
      </c>
      <c r="CF176" s="290" t="str">
        <f>IF(ISBLANK('ARAT - Data Entry'!AI174),"",'ARAT - Data Entry'!AI174)</f>
        <v/>
      </c>
      <c r="CG176" s="290" t="str">
        <f>IF(ISBLANK('ARAT - Data Entry'!AK174),"",'ARAT - Data Entry'!AK174)</f>
        <v/>
      </c>
      <c r="CH176" s="290" t="str">
        <f>IF(ISBLANK('ARAT - Data Entry'!AL174),"",'ARAT - Data Entry'!AL174)</f>
        <v/>
      </c>
      <c r="CI176" s="290" t="str">
        <f>IF(ISBLANK('ARAT - Data Entry'!AN174),"",'ARAT - Data Entry'!AN174)</f>
        <v/>
      </c>
      <c r="CJ176" s="290" t="str">
        <f>IF(ISBLANK('ARAT - Data Entry'!AO174),"",'ARAT - Data Entry'!AO174)</f>
        <v/>
      </c>
      <c r="CK176" s="290" t="str">
        <f>IF(ISBLANK('ARAT - Data Entry'!AQ174),"",'ARAT - Data Entry'!AQ174)</f>
        <v/>
      </c>
      <c r="CL176" s="290" t="str">
        <f>IF(ISBLANK('ARAT - Data Entry'!AR174),"",'ARAT - Data Entry'!AR174)</f>
        <v/>
      </c>
      <c r="CM176" s="290" t="str">
        <f>IF(ISBLANK('ARAT - Data Entry'!AT174),"",'ARAT - Data Entry'!AT174)</f>
        <v/>
      </c>
      <c r="CN176" s="290" t="str">
        <f>IF(ISBLANK('ARAT - Data Entry'!AU174),"",'ARAT - Data Entry'!AU174)</f>
        <v/>
      </c>
      <c r="CO176" s="290" t="str">
        <f>IF(ISBLANK('ARAT - Data Entry'!AW174),"",'ARAT - Data Entry'!AW174)</f>
        <v/>
      </c>
      <c r="CP176" s="290" t="str">
        <f>IF(ISBLANK('ARAT - Data Entry'!AX174),"",'ARAT - Data Entry'!AX174)</f>
        <v/>
      </c>
      <c r="CQ176" s="290" t="str">
        <f>IF(ISBLANK('ARAT - Data Entry'!AZ174),"",'ARAT - Data Entry'!AZ174)</f>
        <v/>
      </c>
      <c r="CR176" s="290" t="str">
        <f>IF(ISBLANK('ARAT - Data Entry'!BA174),"",'ARAT - Data Entry'!BA174)</f>
        <v/>
      </c>
      <c r="CS176" s="290" t="str">
        <f>IF(ISBLANK('ARAT - Data Entry'!BC174),"",'ARAT - Data Entry'!BC174)</f>
        <v/>
      </c>
      <c r="CT176" s="290" t="str">
        <f>IF(ISBLANK('ARAT - Data Entry'!BD174),"",'ARAT - Data Entry'!BD174)</f>
        <v/>
      </c>
      <c r="CU176" s="290" t="str">
        <f>IF(ISBLANK('ARAT - Data Entry'!BF174),"",'ARAT - Data Entry'!BF174)</f>
        <v/>
      </c>
      <c r="CV176" s="290" t="str">
        <f>IF(ISBLANK('ARAT - Data Entry'!BG174),"",'ARAT - Data Entry'!BG174)</f>
        <v/>
      </c>
      <c r="CW176" s="290" t="str">
        <f>IF(ISBLANK('ARAT - Data Entry'!BI174),"",'ARAT - Data Entry'!BI174)</f>
        <v/>
      </c>
      <c r="CX176" s="290" t="str">
        <f>IF(ISBLANK('ARAT - Data Entry'!BJ174),"",'ARAT - Data Entry'!BJ174)</f>
        <v/>
      </c>
      <c r="CY176" s="290" t="str">
        <f>IF(ISBLANK('ARAT - Data Entry'!BL174),"",'ARAT - Data Entry'!BL174)</f>
        <v/>
      </c>
      <c r="CZ176" s="290" t="str">
        <f>IF(ISBLANK('ARAT - Data Entry'!BM174),"",'ARAT - Data Entry'!BM174)</f>
        <v/>
      </c>
      <c r="DA176" s="290" t="str">
        <f>IF(ISBLANK('ARAT - Data Entry'!BO174),"",'ARAT - Data Entry'!BO174)</f>
        <v/>
      </c>
      <c r="DB176" s="290" t="str">
        <f>IF(ISBLANK('ARAT - Data Entry'!BP174),"",'ARAT - Data Entry'!BP174)</f>
        <v/>
      </c>
      <c r="DC176" s="290" t="str">
        <f>IF(ISBLANK('ARAT - Data Entry'!BR174),"",'ARAT - Data Entry'!BR174)</f>
        <v/>
      </c>
      <c r="DD176" s="290" t="str">
        <f>IF(ISBLANK('ARAT - Data Entry'!BS174),"",'ARAT - Data Entry'!BS174)</f>
        <v/>
      </c>
      <c r="DE176" s="290" t="str">
        <f>IF(ISBLANK('ARAT - Data Entry'!BU174),"",'ARAT - Data Entry'!BU174)</f>
        <v/>
      </c>
      <c r="DF176" s="290" t="str">
        <f>IF(ISBLANK('ARAT - Data Entry'!BV174),"",'ARAT - Data Entry'!BV174)</f>
        <v/>
      </c>
      <c r="DG176" s="290" t="str">
        <f>IF(ISBLANK('ARAT - Data Entry'!CZ174),"",'ARAT - Data Entry'!CZ174)</f>
        <v/>
      </c>
    </row>
    <row r="177" spans="1:111" x14ac:dyDescent="0.25">
      <c r="A177" s="312" t="str">
        <f>IF(ISBLANK('ARAT - Data Entry'!A175),"",'ARAT - Data Entry'!A175)</f>
        <v/>
      </c>
      <c r="B177" s="312" t="str">
        <f>IF(ISBLANK('ARAT - Data Entry'!C175),"",'ARAT - Data Entry'!C175)</f>
        <v/>
      </c>
      <c r="C177" s="312" t="str">
        <f>IF(ISBLANK('ARAT - Data Entry'!D175),"",'ARAT - Data Entry'!D175)</f>
        <v/>
      </c>
      <c r="D177" s="312" t="str">
        <f>IF(ISBLANK('ARAT - Data Entry'!E175),"",'ARAT - Data Entry'!E175)</f>
        <v/>
      </c>
      <c r="E177" s="312" t="str">
        <f>IF(ISBLANK('ARAT - Data Entry'!F175),"",'ARAT - Data Entry'!F175)</f>
        <v/>
      </c>
      <c r="F177" s="312" t="str">
        <f>IF(ISBLANK('ARAT - Data Entry'!G175),"",'ARAT - Data Entry'!G175)</f>
        <v/>
      </c>
      <c r="G177" s="312" t="str">
        <f>IF(ISBLANK('ARAT - Data Entry'!H175),"",'ARAT - Data Entry'!H175)</f>
        <v/>
      </c>
      <c r="H177" s="312" t="str">
        <f>IF(ISBLANK('ARAT - Data Entry'!I175),"",'ARAT - Data Entry'!I175)</f>
        <v/>
      </c>
      <c r="I177" s="312" t="str">
        <f>IF(ISBLANK('ARAT - Data Entry'!J175),"",'ARAT - Data Entry'!J175)</f>
        <v/>
      </c>
      <c r="J177" s="357" t="str">
        <f>IF(ISBLANK('ARAT - Data Entry'!K175),"",'ARAT - Data Entry'!K175)</f>
        <v/>
      </c>
      <c r="K177" s="312" t="str">
        <f>IF(ISBLANK('ARAT - Data Entry'!L175),"",'ARAT - Data Entry'!L175)</f>
        <v/>
      </c>
      <c r="L177" s="312" t="str">
        <f>IF(ISBLANK('ARAT - Data Entry'!M175),"",'ARAT - Data Entry'!M175)</f>
        <v/>
      </c>
      <c r="M177" s="312" t="str">
        <f>IF(ISBLANK('ARAT - Data Entry'!N175),"",'ARAT - Data Entry'!N175)</f>
        <v/>
      </c>
      <c r="N177" s="312" t="str">
        <f>IF(ISBLANK('ARAT - Data Entry'!R175),"",'ARAT - Data Entry'!R175)</f>
        <v/>
      </c>
      <c r="O177" s="312" t="str">
        <f>IF(ISBLANK('ARAT - Data Entry'!T175),"",'ARAT - Data Entry'!T175)</f>
        <v/>
      </c>
      <c r="P177" s="298"/>
      <c r="Q177" s="4" t="str">
        <f t="shared" si="46"/>
        <v>No Improved Water Point/System</v>
      </c>
      <c r="R177" s="4" t="str">
        <f t="shared" si="47"/>
        <v>No Improved Water Point/System</v>
      </c>
      <c r="S177" s="5" t="str">
        <f t="shared" si="48"/>
        <v>No Improved Water Point/System</v>
      </c>
      <c r="T177" s="4" t="str">
        <f t="shared" si="49"/>
        <v>New Construction Needed</v>
      </c>
      <c r="U177" s="15">
        <f t="shared" si="50"/>
        <v>0</v>
      </c>
      <c r="V177" s="284"/>
      <c r="W177" s="291" t="str">
        <f t="shared" si="54"/>
        <v>New Construction Needed</v>
      </c>
      <c r="X177" s="292" t="str">
        <f t="shared" si="51"/>
        <v xml:space="preserve"> </v>
      </c>
      <c r="Y177" s="292" t="str">
        <f t="shared" si="52"/>
        <v>Plan For Investment and Construction</v>
      </c>
      <c r="Z177" s="285"/>
      <c r="AA177" s="290" t="str">
        <f t="shared" si="55"/>
        <v xml:space="preserve"> </v>
      </c>
      <c r="AB177" s="290" t="str">
        <f t="shared" si="56"/>
        <v xml:space="preserve"> </v>
      </c>
      <c r="AC177" s="290" t="str">
        <f t="shared" si="57"/>
        <v xml:space="preserve"> </v>
      </c>
      <c r="AD177" s="290" t="str">
        <f t="shared" si="58"/>
        <v xml:space="preserve"> </v>
      </c>
      <c r="AE177" s="290" t="str">
        <f t="shared" si="59"/>
        <v xml:space="preserve"> </v>
      </c>
      <c r="AF177" s="290" t="str">
        <f>IF(CG177=1,'ARAT - Reference Sheet'!C181-(A177-CH177)," ")</f>
        <v xml:space="preserve"> </v>
      </c>
      <c r="AG177" s="290" t="str">
        <f>IF(CI177=1,'ARAT - Reference Sheet'!$C$12-(A177-CJ177)," ")</f>
        <v xml:space="preserve"> </v>
      </c>
      <c r="AH177" s="290" t="str">
        <f>IF(CK177=1,'ARAT - Reference Sheet'!$C$13-(A177-CL177)," ")</f>
        <v xml:space="preserve"> </v>
      </c>
      <c r="AI177" s="290" t="str">
        <f>IF(CM177=1,'ARAT - Reference Sheet'!$C$14-(A177-CN177)," ")</f>
        <v xml:space="preserve"> </v>
      </c>
      <c r="AJ177" s="290" t="str">
        <f>IF(CO177=1,'ARAT - Reference Sheet'!$C$15-(A177-CP177)," ")</f>
        <v xml:space="preserve"> </v>
      </c>
      <c r="AK177" s="290" t="str">
        <f>IF(CQ177=1,'ARAT - Reference Sheet'!$C$16-(A177-CR177)," ")</f>
        <v xml:space="preserve"> </v>
      </c>
      <c r="AL177" s="290" t="str">
        <f>IF(CS177=1,'ARAT - Reference Sheet'!$C$17-(A177-CT177)," ")</f>
        <v xml:space="preserve"> </v>
      </c>
      <c r="AM177" s="290" t="str">
        <f>IF(CU177=1,'ARAT - Reference Sheet'!$C$18-(A177-CV177)," ")</f>
        <v xml:space="preserve"> </v>
      </c>
      <c r="AN177" s="290" t="str">
        <f>IF(CW177=1,'ARAT - Reference Sheet'!$C$19-(A177-CX177)," ")</f>
        <v xml:space="preserve"> </v>
      </c>
      <c r="AO177" s="290" t="str">
        <f>IF(CY177=1,'ARAT - Reference Sheet'!$C$20-(A177-CZ177)," ")</f>
        <v xml:space="preserve"> </v>
      </c>
      <c r="AP177" s="290" t="str">
        <f>IF(DA177=1,'ARAT - Reference Sheet'!$C$21-(A177-DB177)," ")</f>
        <v xml:space="preserve"> </v>
      </c>
      <c r="AQ177" s="290" t="str">
        <f>IF(DC177=1,'ARAT - Reference Sheet'!$C$22-(A177-DD177)," ")</f>
        <v xml:space="preserve"> </v>
      </c>
      <c r="AR177" s="290" t="str">
        <f>IF(DE177=1,'ARAT - Reference Sheet'!$C$23-(A177-DF177)," ")</f>
        <v xml:space="preserve"> </v>
      </c>
      <c r="AS177" s="288"/>
      <c r="AT177" s="313" t="str">
        <f>IF(ISBLANK('ARAT - Data Entry'!X175),"",'ARAT - Data Entry'!X175)</f>
        <v/>
      </c>
      <c r="AU177" s="313" t="str">
        <f>IF(ISBLANK('ARAT - Data Entry'!AA175),"",'ARAT - Data Entry'!AA175)</f>
        <v/>
      </c>
      <c r="AV177" s="313" t="str">
        <f>IF(ISBLANK('ARAT - Data Entry'!AD175),"",'ARAT - Data Entry'!AD175)</f>
        <v/>
      </c>
      <c r="AW177" s="313" t="str">
        <f>IF(ISBLANK('ARAT - Data Entry'!AG175),"",'ARAT - Data Entry'!AG175)</f>
        <v/>
      </c>
      <c r="AX177" s="313" t="str">
        <f>IF(ISBLANK('ARAT - Data Entry'!AJ175),"",'ARAT - Data Entry'!AJ175)</f>
        <v/>
      </c>
      <c r="AY177" s="313" t="str">
        <f>IF(ISBLANK('ARAT - Data Entry'!AM175),"",'ARAT - Data Entry'!AM175)</f>
        <v/>
      </c>
      <c r="AZ177" s="313" t="str">
        <f>IF(ISBLANK('ARAT - Data Entry'!AP175),"",'ARAT - Data Entry'!AP175)</f>
        <v/>
      </c>
      <c r="BA177" s="313" t="str">
        <f>IF(ISBLANK('ARAT - Data Entry'!AS175),"",'ARAT - Data Entry'!AS175)</f>
        <v/>
      </c>
      <c r="BB177" s="313" t="str">
        <f>IF(ISBLANK('ARAT - Data Entry'!AV175),"",'ARAT - Data Entry'!AV175)</f>
        <v/>
      </c>
      <c r="BC177" s="313" t="str">
        <f>IF(ISBLANK('ARAT - Data Entry'!AY175),"",'ARAT - Data Entry'!AY175)</f>
        <v/>
      </c>
      <c r="BD177" s="313" t="str">
        <f>IF(ISBLANK('ARAT - Data Entry'!BB175),"",'ARAT - Data Entry'!BB175)</f>
        <v/>
      </c>
      <c r="BE177" s="313" t="str">
        <f>IF(ISBLANK('ARAT - Data Entry'!BE175),"",'ARAT - Data Entry'!BE175)</f>
        <v/>
      </c>
      <c r="BF177" s="313" t="str">
        <f>IF(ISBLANK('ARAT - Data Entry'!BF175),"",'ARAT - Data Entry'!BF175)</f>
        <v/>
      </c>
      <c r="BG177" s="313" t="str">
        <f>IF(ISBLANK('ARAT - Data Entry'!BK175),"",'ARAT - Data Entry'!BK175)</f>
        <v/>
      </c>
      <c r="BH177" s="313" t="str">
        <f>IF(ISBLANK('ARAT - Data Entry'!BL175),"",'ARAT - Data Entry'!BL175)</f>
        <v/>
      </c>
      <c r="BI177" s="313" t="str">
        <f>IF(ISBLANK('ARAT - Data Entry'!BQ175),"",'ARAT - Data Entry'!BQ175)</f>
        <v/>
      </c>
      <c r="BJ177" s="313" t="str">
        <f>IF(ISBLANK('ARAT - Data Entry'!BR175),"",'ARAT - Data Entry'!BR175)</f>
        <v/>
      </c>
      <c r="BK177" s="313" t="str">
        <f>IF(ISBLANK('ARAT - Data Entry'!BW175),"",'ARAT - Data Entry'!BW175)</f>
        <v/>
      </c>
      <c r="BL177" s="313" t="str">
        <f>IF(ISBLANK('ARAT - Data Entry'!DB175),"",'ARAT - Data Entry'!DB175)</f>
        <v/>
      </c>
      <c r="BM177" s="296"/>
      <c r="BN177" s="290">
        <f>'ARAT - Data Entry'!P175</f>
        <v>0</v>
      </c>
      <c r="BO177" s="290">
        <f>'ARAT - Data Entry'!Q175</f>
        <v>0</v>
      </c>
      <c r="BP177" s="290">
        <f>'ARAT - Data Entry'!S175</f>
        <v>0</v>
      </c>
      <c r="BQ177" s="290">
        <f>'ARAT - Data Entry'!CG175</f>
        <v>0</v>
      </c>
      <c r="BR177" s="290">
        <f>'ARAT - Data Entry'!CU175</f>
        <v>0</v>
      </c>
      <c r="BS177" s="290">
        <f>'ARAT - Data Entry'!CY175</f>
        <v>0</v>
      </c>
      <c r="BT177" s="290">
        <f>'ARAT - Data Entry'!DA175</f>
        <v>0</v>
      </c>
      <c r="BU177" s="290">
        <f t="shared" si="53"/>
        <v>0</v>
      </c>
      <c r="BV177" s="288"/>
      <c r="BW177" s="290" t="str">
        <f>IF(ISBLANK('ARAT - Data Entry'!V175),"",'ARAT - Data Entry'!V175)</f>
        <v/>
      </c>
      <c r="BX177" s="290" t="str">
        <f>IF(ISBLANK('ARAT - Data Entry'!W175),"",'ARAT - Data Entry'!W175)</f>
        <v/>
      </c>
      <c r="BY177" s="290" t="str">
        <f>IF(ISBLANK('ARAT - Data Entry'!Y175),"",'ARAT - Data Entry'!Y175)</f>
        <v/>
      </c>
      <c r="BZ177" s="290" t="str">
        <f>IF(ISBLANK('ARAT - Data Entry'!Z175),"",'ARAT - Data Entry'!Z175)</f>
        <v/>
      </c>
      <c r="CA177" s="290" t="str">
        <f>IF(ISBLANK('ARAT - Data Entry'!AB175),"",'ARAT - Data Entry'!AB175)</f>
        <v/>
      </c>
      <c r="CB177" s="290" t="str">
        <f>IF(ISBLANK('ARAT - Data Entry'!AC175),"",'ARAT - Data Entry'!AC175)</f>
        <v/>
      </c>
      <c r="CC177" s="290" t="str">
        <f>IF(ISBLANK('ARAT - Data Entry'!AE175),"",'ARAT - Data Entry'!AE175)</f>
        <v/>
      </c>
      <c r="CD177" s="290" t="str">
        <f>IF(ISBLANK('ARAT - Data Entry'!AF175),"",'ARAT - Data Entry'!AF175)</f>
        <v/>
      </c>
      <c r="CE177" s="290" t="str">
        <f>IF(ISBLANK('ARAT - Data Entry'!AH175),"",'ARAT - Data Entry'!AH175)</f>
        <v/>
      </c>
      <c r="CF177" s="290" t="str">
        <f>IF(ISBLANK('ARAT - Data Entry'!AI175),"",'ARAT - Data Entry'!AI175)</f>
        <v/>
      </c>
      <c r="CG177" s="290" t="str">
        <f>IF(ISBLANK('ARAT - Data Entry'!AK175),"",'ARAT - Data Entry'!AK175)</f>
        <v/>
      </c>
      <c r="CH177" s="290" t="str">
        <f>IF(ISBLANK('ARAT - Data Entry'!AL175),"",'ARAT - Data Entry'!AL175)</f>
        <v/>
      </c>
      <c r="CI177" s="290" t="str">
        <f>IF(ISBLANK('ARAT - Data Entry'!AN175),"",'ARAT - Data Entry'!AN175)</f>
        <v/>
      </c>
      <c r="CJ177" s="290" t="str">
        <f>IF(ISBLANK('ARAT - Data Entry'!AO175),"",'ARAT - Data Entry'!AO175)</f>
        <v/>
      </c>
      <c r="CK177" s="290" t="str">
        <f>IF(ISBLANK('ARAT - Data Entry'!AQ175),"",'ARAT - Data Entry'!AQ175)</f>
        <v/>
      </c>
      <c r="CL177" s="290" t="str">
        <f>IF(ISBLANK('ARAT - Data Entry'!AR175),"",'ARAT - Data Entry'!AR175)</f>
        <v/>
      </c>
      <c r="CM177" s="290" t="str">
        <f>IF(ISBLANK('ARAT - Data Entry'!AT175),"",'ARAT - Data Entry'!AT175)</f>
        <v/>
      </c>
      <c r="CN177" s="290" t="str">
        <f>IF(ISBLANK('ARAT - Data Entry'!AU175),"",'ARAT - Data Entry'!AU175)</f>
        <v/>
      </c>
      <c r="CO177" s="290" t="str">
        <f>IF(ISBLANK('ARAT - Data Entry'!AW175),"",'ARAT - Data Entry'!AW175)</f>
        <v/>
      </c>
      <c r="CP177" s="290" t="str">
        <f>IF(ISBLANK('ARAT - Data Entry'!AX175),"",'ARAT - Data Entry'!AX175)</f>
        <v/>
      </c>
      <c r="CQ177" s="290" t="str">
        <f>IF(ISBLANK('ARAT - Data Entry'!AZ175),"",'ARAT - Data Entry'!AZ175)</f>
        <v/>
      </c>
      <c r="CR177" s="290" t="str">
        <f>IF(ISBLANK('ARAT - Data Entry'!BA175),"",'ARAT - Data Entry'!BA175)</f>
        <v/>
      </c>
      <c r="CS177" s="290" t="str">
        <f>IF(ISBLANK('ARAT - Data Entry'!BC175),"",'ARAT - Data Entry'!BC175)</f>
        <v/>
      </c>
      <c r="CT177" s="290" t="str">
        <f>IF(ISBLANK('ARAT - Data Entry'!BD175),"",'ARAT - Data Entry'!BD175)</f>
        <v/>
      </c>
      <c r="CU177" s="290" t="str">
        <f>IF(ISBLANK('ARAT - Data Entry'!BF175),"",'ARAT - Data Entry'!BF175)</f>
        <v/>
      </c>
      <c r="CV177" s="290" t="str">
        <f>IF(ISBLANK('ARAT - Data Entry'!BG175),"",'ARAT - Data Entry'!BG175)</f>
        <v/>
      </c>
      <c r="CW177" s="290" t="str">
        <f>IF(ISBLANK('ARAT - Data Entry'!BI175),"",'ARAT - Data Entry'!BI175)</f>
        <v/>
      </c>
      <c r="CX177" s="290" t="str">
        <f>IF(ISBLANK('ARAT - Data Entry'!BJ175),"",'ARAT - Data Entry'!BJ175)</f>
        <v/>
      </c>
      <c r="CY177" s="290" t="str">
        <f>IF(ISBLANK('ARAT - Data Entry'!BL175),"",'ARAT - Data Entry'!BL175)</f>
        <v/>
      </c>
      <c r="CZ177" s="290" t="str">
        <f>IF(ISBLANK('ARAT - Data Entry'!BM175),"",'ARAT - Data Entry'!BM175)</f>
        <v/>
      </c>
      <c r="DA177" s="290" t="str">
        <f>IF(ISBLANK('ARAT - Data Entry'!BO175),"",'ARAT - Data Entry'!BO175)</f>
        <v/>
      </c>
      <c r="DB177" s="290" t="str">
        <f>IF(ISBLANK('ARAT - Data Entry'!BP175),"",'ARAT - Data Entry'!BP175)</f>
        <v/>
      </c>
      <c r="DC177" s="290" t="str">
        <f>IF(ISBLANK('ARAT - Data Entry'!BR175),"",'ARAT - Data Entry'!BR175)</f>
        <v/>
      </c>
      <c r="DD177" s="290" t="str">
        <f>IF(ISBLANK('ARAT - Data Entry'!BS175),"",'ARAT - Data Entry'!BS175)</f>
        <v/>
      </c>
      <c r="DE177" s="290" t="str">
        <f>IF(ISBLANK('ARAT - Data Entry'!BU175),"",'ARAT - Data Entry'!BU175)</f>
        <v/>
      </c>
      <c r="DF177" s="290" t="str">
        <f>IF(ISBLANK('ARAT - Data Entry'!BV175),"",'ARAT - Data Entry'!BV175)</f>
        <v/>
      </c>
      <c r="DG177" s="290" t="str">
        <f>IF(ISBLANK('ARAT - Data Entry'!CZ175),"",'ARAT - Data Entry'!CZ175)</f>
        <v/>
      </c>
    </row>
    <row r="178" spans="1:111" x14ac:dyDescent="0.25">
      <c r="A178" s="312" t="str">
        <f>IF(ISBLANK('ARAT - Data Entry'!A176),"",'ARAT - Data Entry'!A176)</f>
        <v/>
      </c>
      <c r="B178" s="312" t="str">
        <f>IF(ISBLANK('ARAT - Data Entry'!C176),"",'ARAT - Data Entry'!C176)</f>
        <v/>
      </c>
      <c r="C178" s="312" t="str">
        <f>IF(ISBLANK('ARAT - Data Entry'!D176),"",'ARAT - Data Entry'!D176)</f>
        <v/>
      </c>
      <c r="D178" s="312" t="str">
        <f>IF(ISBLANK('ARAT - Data Entry'!E176),"",'ARAT - Data Entry'!E176)</f>
        <v/>
      </c>
      <c r="E178" s="312" t="str">
        <f>IF(ISBLANK('ARAT - Data Entry'!F176),"",'ARAT - Data Entry'!F176)</f>
        <v/>
      </c>
      <c r="F178" s="312" t="str">
        <f>IF(ISBLANK('ARAT - Data Entry'!G176),"",'ARAT - Data Entry'!G176)</f>
        <v/>
      </c>
      <c r="G178" s="312" t="str">
        <f>IF(ISBLANK('ARAT - Data Entry'!H176),"",'ARAT - Data Entry'!H176)</f>
        <v/>
      </c>
      <c r="H178" s="312" t="str">
        <f>IF(ISBLANK('ARAT - Data Entry'!I176),"",'ARAT - Data Entry'!I176)</f>
        <v/>
      </c>
      <c r="I178" s="312" t="str">
        <f>IF(ISBLANK('ARAT - Data Entry'!J176),"",'ARAT - Data Entry'!J176)</f>
        <v/>
      </c>
      <c r="J178" s="357" t="str">
        <f>IF(ISBLANK('ARAT - Data Entry'!K176),"",'ARAT - Data Entry'!K176)</f>
        <v/>
      </c>
      <c r="K178" s="312" t="str">
        <f>IF(ISBLANK('ARAT - Data Entry'!L176),"",'ARAT - Data Entry'!L176)</f>
        <v/>
      </c>
      <c r="L178" s="312" t="str">
        <f>IF(ISBLANK('ARAT - Data Entry'!M176),"",'ARAT - Data Entry'!M176)</f>
        <v/>
      </c>
      <c r="M178" s="312" t="str">
        <f>IF(ISBLANK('ARAT - Data Entry'!N176),"",'ARAT - Data Entry'!N176)</f>
        <v/>
      </c>
      <c r="N178" s="312" t="str">
        <f>IF(ISBLANK('ARAT - Data Entry'!R176),"",'ARAT - Data Entry'!R176)</f>
        <v/>
      </c>
      <c r="O178" s="312" t="str">
        <f>IF(ISBLANK('ARAT - Data Entry'!T176),"",'ARAT - Data Entry'!T176)</f>
        <v/>
      </c>
      <c r="P178" s="298"/>
      <c r="Q178" s="4" t="str">
        <f t="shared" si="46"/>
        <v>No Improved Water Point/System</v>
      </c>
      <c r="R178" s="4" t="str">
        <f t="shared" si="47"/>
        <v>No Improved Water Point/System</v>
      </c>
      <c r="S178" s="5" t="str">
        <f t="shared" si="48"/>
        <v>No Improved Water Point/System</v>
      </c>
      <c r="T178" s="4" t="str">
        <f t="shared" si="49"/>
        <v>New Construction Needed</v>
      </c>
      <c r="U178" s="15">
        <f t="shared" si="50"/>
        <v>0</v>
      </c>
      <c r="V178" s="284"/>
      <c r="W178" s="291" t="str">
        <f t="shared" si="54"/>
        <v>New Construction Needed</v>
      </c>
      <c r="X178" s="292" t="str">
        <f t="shared" si="51"/>
        <v xml:space="preserve"> </v>
      </c>
      <c r="Y178" s="292" t="str">
        <f t="shared" si="52"/>
        <v>Plan For Investment and Construction</v>
      </c>
      <c r="Z178" s="285"/>
      <c r="AA178" s="290" t="str">
        <f t="shared" si="55"/>
        <v xml:space="preserve"> </v>
      </c>
      <c r="AB178" s="290" t="str">
        <f t="shared" si="56"/>
        <v xml:space="preserve"> </v>
      </c>
      <c r="AC178" s="290" t="str">
        <f t="shared" si="57"/>
        <v xml:space="preserve"> </v>
      </c>
      <c r="AD178" s="290" t="str">
        <f t="shared" si="58"/>
        <v xml:space="preserve"> </v>
      </c>
      <c r="AE178" s="290" t="str">
        <f t="shared" si="59"/>
        <v xml:space="preserve"> </v>
      </c>
      <c r="AF178" s="290" t="str">
        <f>IF(CG178=1,'ARAT - Reference Sheet'!C182-(A178-CH178)," ")</f>
        <v xml:space="preserve"> </v>
      </c>
      <c r="AG178" s="290" t="str">
        <f>IF(CI178=1,'ARAT - Reference Sheet'!$C$12-(A178-CJ178)," ")</f>
        <v xml:space="preserve"> </v>
      </c>
      <c r="AH178" s="290" t="str">
        <f>IF(CK178=1,'ARAT - Reference Sheet'!$C$13-(A178-CL178)," ")</f>
        <v xml:space="preserve"> </v>
      </c>
      <c r="AI178" s="290" t="str">
        <f>IF(CM178=1,'ARAT - Reference Sheet'!$C$14-(A178-CN178)," ")</f>
        <v xml:space="preserve"> </v>
      </c>
      <c r="AJ178" s="290" t="str">
        <f>IF(CO178=1,'ARAT - Reference Sheet'!$C$15-(A178-CP178)," ")</f>
        <v xml:space="preserve"> </v>
      </c>
      <c r="AK178" s="290" t="str">
        <f>IF(CQ178=1,'ARAT - Reference Sheet'!$C$16-(A178-CR178)," ")</f>
        <v xml:space="preserve"> </v>
      </c>
      <c r="AL178" s="290" t="str">
        <f>IF(CS178=1,'ARAT - Reference Sheet'!$C$17-(A178-CT178)," ")</f>
        <v xml:space="preserve"> </v>
      </c>
      <c r="AM178" s="290" t="str">
        <f>IF(CU178=1,'ARAT - Reference Sheet'!$C$18-(A178-CV178)," ")</f>
        <v xml:space="preserve"> </v>
      </c>
      <c r="AN178" s="290" t="str">
        <f>IF(CW178=1,'ARAT - Reference Sheet'!$C$19-(A178-CX178)," ")</f>
        <v xml:space="preserve"> </v>
      </c>
      <c r="AO178" s="290" t="str">
        <f>IF(CY178=1,'ARAT - Reference Sheet'!$C$20-(A178-CZ178)," ")</f>
        <v xml:space="preserve"> </v>
      </c>
      <c r="AP178" s="290" t="str">
        <f>IF(DA178=1,'ARAT - Reference Sheet'!$C$21-(A178-DB178)," ")</f>
        <v xml:space="preserve"> </v>
      </c>
      <c r="AQ178" s="290" t="str">
        <f>IF(DC178=1,'ARAT - Reference Sheet'!$C$22-(A178-DD178)," ")</f>
        <v xml:space="preserve"> </v>
      </c>
      <c r="AR178" s="290" t="str">
        <f>IF(DE178=1,'ARAT - Reference Sheet'!$C$23-(A178-DF178)," ")</f>
        <v xml:space="preserve"> </v>
      </c>
      <c r="AS178" s="288"/>
      <c r="AT178" s="313" t="str">
        <f>IF(ISBLANK('ARAT - Data Entry'!X176),"",'ARAT - Data Entry'!X176)</f>
        <v/>
      </c>
      <c r="AU178" s="313" t="str">
        <f>IF(ISBLANK('ARAT - Data Entry'!AA176),"",'ARAT - Data Entry'!AA176)</f>
        <v/>
      </c>
      <c r="AV178" s="313" t="str">
        <f>IF(ISBLANK('ARAT - Data Entry'!AD176),"",'ARAT - Data Entry'!AD176)</f>
        <v/>
      </c>
      <c r="AW178" s="313" t="str">
        <f>IF(ISBLANK('ARAT - Data Entry'!AG176),"",'ARAT - Data Entry'!AG176)</f>
        <v/>
      </c>
      <c r="AX178" s="313" t="str">
        <f>IF(ISBLANK('ARAT - Data Entry'!AJ176),"",'ARAT - Data Entry'!AJ176)</f>
        <v/>
      </c>
      <c r="AY178" s="313" t="str">
        <f>IF(ISBLANK('ARAT - Data Entry'!AM176),"",'ARAT - Data Entry'!AM176)</f>
        <v/>
      </c>
      <c r="AZ178" s="313" t="str">
        <f>IF(ISBLANK('ARAT - Data Entry'!AP176),"",'ARAT - Data Entry'!AP176)</f>
        <v/>
      </c>
      <c r="BA178" s="313" t="str">
        <f>IF(ISBLANK('ARAT - Data Entry'!AS176),"",'ARAT - Data Entry'!AS176)</f>
        <v/>
      </c>
      <c r="BB178" s="313" t="str">
        <f>IF(ISBLANK('ARAT - Data Entry'!AV176),"",'ARAT - Data Entry'!AV176)</f>
        <v/>
      </c>
      <c r="BC178" s="313" t="str">
        <f>IF(ISBLANK('ARAT - Data Entry'!AY176),"",'ARAT - Data Entry'!AY176)</f>
        <v/>
      </c>
      <c r="BD178" s="313" t="str">
        <f>IF(ISBLANK('ARAT - Data Entry'!BB176),"",'ARAT - Data Entry'!BB176)</f>
        <v/>
      </c>
      <c r="BE178" s="313" t="str">
        <f>IF(ISBLANK('ARAT - Data Entry'!BE176),"",'ARAT - Data Entry'!BE176)</f>
        <v/>
      </c>
      <c r="BF178" s="313" t="str">
        <f>IF(ISBLANK('ARAT - Data Entry'!BF176),"",'ARAT - Data Entry'!BF176)</f>
        <v/>
      </c>
      <c r="BG178" s="313" t="str">
        <f>IF(ISBLANK('ARAT - Data Entry'!BK176),"",'ARAT - Data Entry'!BK176)</f>
        <v/>
      </c>
      <c r="BH178" s="313" t="str">
        <f>IF(ISBLANK('ARAT - Data Entry'!BL176),"",'ARAT - Data Entry'!BL176)</f>
        <v/>
      </c>
      <c r="BI178" s="313" t="str">
        <f>IF(ISBLANK('ARAT - Data Entry'!BQ176),"",'ARAT - Data Entry'!BQ176)</f>
        <v/>
      </c>
      <c r="BJ178" s="313" t="str">
        <f>IF(ISBLANK('ARAT - Data Entry'!BR176),"",'ARAT - Data Entry'!BR176)</f>
        <v/>
      </c>
      <c r="BK178" s="313" t="str">
        <f>IF(ISBLANK('ARAT - Data Entry'!BW176),"",'ARAT - Data Entry'!BW176)</f>
        <v/>
      </c>
      <c r="BL178" s="313" t="str">
        <f>IF(ISBLANK('ARAT - Data Entry'!DB176),"",'ARAT - Data Entry'!DB176)</f>
        <v/>
      </c>
      <c r="BM178" s="296"/>
      <c r="BN178" s="290">
        <f>'ARAT - Data Entry'!P176</f>
        <v>0</v>
      </c>
      <c r="BO178" s="290">
        <f>'ARAT - Data Entry'!Q176</f>
        <v>0</v>
      </c>
      <c r="BP178" s="290">
        <f>'ARAT - Data Entry'!S176</f>
        <v>0</v>
      </c>
      <c r="BQ178" s="290">
        <f>'ARAT - Data Entry'!CG176</f>
        <v>0</v>
      </c>
      <c r="BR178" s="290">
        <f>'ARAT - Data Entry'!CU176</f>
        <v>0</v>
      </c>
      <c r="BS178" s="290">
        <f>'ARAT - Data Entry'!CY176</f>
        <v>0</v>
      </c>
      <c r="BT178" s="290">
        <f>'ARAT - Data Entry'!DA176</f>
        <v>0</v>
      </c>
      <c r="BU178" s="290">
        <f t="shared" si="53"/>
        <v>0</v>
      </c>
      <c r="BV178" s="288"/>
      <c r="BW178" s="290" t="str">
        <f>IF(ISBLANK('ARAT - Data Entry'!V176),"",'ARAT - Data Entry'!V176)</f>
        <v/>
      </c>
      <c r="BX178" s="290" t="str">
        <f>IF(ISBLANK('ARAT - Data Entry'!W176),"",'ARAT - Data Entry'!W176)</f>
        <v/>
      </c>
      <c r="BY178" s="290" t="str">
        <f>IF(ISBLANK('ARAT - Data Entry'!Y176),"",'ARAT - Data Entry'!Y176)</f>
        <v/>
      </c>
      <c r="BZ178" s="290" t="str">
        <f>IF(ISBLANK('ARAT - Data Entry'!Z176),"",'ARAT - Data Entry'!Z176)</f>
        <v/>
      </c>
      <c r="CA178" s="290" t="str">
        <f>IF(ISBLANK('ARAT - Data Entry'!AB176),"",'ARAT - Data Entry'!AB176)</f>
        <v/>
      </c>
      <c r="CB178" s="290" t="str">
        <f>IF(ISBLANK('ARAT - Data Entry'!AC176),"",'ARAT - Data Entry'!AC176)</f>
        <v/>
      </c>
      <c r="CC178" s="290" t="str">
        <f>IF(ISBLANK('ARAT - Data Entry'!AE176),"",'ARAT - Data Entry'!AE176)</f>
        <v/>
      </c>
      <c r="CD178" s="290" t="str">
        <f>IF(ISBLANK('ARAT - Data Entry'!AF176),"",'ARAT - Data Entry'!AF176)</f>
        <v/>
      </c>
      <c r="CE178" s="290" t="str">
        <f>IF(ISBLANK('ARAT - Data Entry'!AH176),"",'ARAT - Data Entry'!AH176)</f>
        <v/>
      </c>
      <c r="CF178" s="290" t="str">
        <f>IF(ISBLANK('ARAT - Data Entry'!AI176),"",'ARAT - Data Entry'!AI176)</f>
        <v/>
      </c>
      <c r="CG178" s="290" t="str">
        <f>IF(ISBLANK('ARAT - Data Entry'!AK176),"",'ARAT - Data Entry'!AK176)</f>
        <v/>
      </c>
      <c r="CH178" s="290" t="str">
        <f>IF(ISBLANK('ARAT - Data Entry'!AL176),"",'ARAT - Data Entry'!AL176)</f>
        <v/>
      </c>
      <c r="CI178" s="290" t="str">
        <f>IF(ISBLANK('ARAT - Data Entry'!AN176),"",'ARAT - Data Entry'!AN176)</f>
        <v/>
      </c>
      <c r="CJ178" s="290" t="str">
        <f>IF(ISBLANK('ARAT - Data Entry'!AO176),"",'ARAT - Data Entry'!AO176)</f>
        <v/>
      </c>
      <c r="CK178" s="290" t="str">
        <f>IF(ISBLANK('ARAT - Data Entry'!AQ176),"",'ARAT - Data Entry'!AQ176)</f>
        <v/>
      </c>
      <c r="CL178" s="290" t="str">
        <f>IF(ISBLANK('ARAT - Data Entry'!AR176),"",'ARAT - Data Entry'!AR176)</f>
        <v/>
      </c>
      <c r="CM178" s="290" t="str">
        <f>IF(ISBLANK('ARAT - Data Entry'!AT176),"",'ARAT - Data Entry'!AT176)</f>
        <v/>
      </c>
      <c r="CN178" s="290" t="str">
        <f>IF(ISBLANK('ARAT - Data Entry'!AU176),"",'ARAT - Data Entry'!AU176)</f>
        <v/>
      </c>
      <c r="CO178" s="290" t="str">
        <f>IF(ISBLANK('ARAT - Data Entry'!AW176),"",'ARAT - Data Entry'!AW176)</f>
        <v/>
      </c>
      <c r="CP178" s="290" t="str">
        <f>IF(ISBLANK('ARAT - Data Entry'!AX176),"",'ARAT - Data Entry'!AX176)</f>
        <v/>
      </c>
      <c r="CQ178" s="290" t="str">
        <f>IF(ISBLANK('ARAT - Data Entry'!AZ176),"",'ARAT - Data Entry'!AZ176)</f>
        <v/>
      </c>
      <c r="CR178" s="290" t="str">
        <f>IF(ISBLANK('ARAT - Data Entry'!BA176),"",'ARAT - Data Entry'!BA176)</f>
        <v/>
      </c>
      <c r="CS178" s="290" t="str">
        <f>IF(ISBLANK('ARAT - Data Entry'!BC176),"",'ARAT - Data Entry'!BC176)</f>
        <v/>
      </c>
      <c r="CT178" s="290" t="str">
        <f>IF(ISBLANK('ARAT - Data Entry'!BD176),"",'ARAT - Data Entry'!BD176)</f>
        <v/>
      </c>
      <c r="CU178" s="290" t="str">
        <f>IF(ISBLANK('ARAT - Data Entry'!BF176),"",'ARAT - Data Entry'!BF176)</f>
        <v/>
      </c>
      <c r="CV178" s="290" t="str">
        <f>IF(ISBLANK('ARAT - Data Entry'!BG176),"",'ARAT - Data Entry'!BG176)</f>
        <v/>
      </c>
      <c r="CW178" s="290" t="str">
        <f>IF(ISBLANK('ARAT - Data Entry'!BI176),"",'ARAT - Data Entry'!BI176)</f>
        <v/>
      </c>
      <c r="CX178" s="290" t="str">
        <f>IF(ISBLANK('ARAT - Data Entry'!BJ176),"",'ARAT - Data Entry'!BJ176)</f>
        <v/>
      </c>
      <c r="CY178" s="290" t="str">
        <f>IF(ISBLANK('ARAT - Data Entry'!BL176),"",'ARAT - Data Entry'!BL176)</f>
        <v/>
      </c>
      <c r="CZ178" s="290" t="str">
        <f>IF(ISBLANK('ARAT - Data Entry'!BM176),"",'ARAT - Data Entry'!BM176)</f>
        <v/>
      </c>
      <c r="DA178" s="290" t="str">
        <f>IF(ISBLANK('ARAT - Data Entry'!BO176),"",'ARAT - Data Entry'!BO176)</f>
        <v/>
      </c>
      <c r="DB178" s="290" t="str">
        <f>IF(ISBLANK('ARAT - Data Entry'!BP176),"",'ARAT - Data Entry'!BP176)</f>
        <v/>
      </c>
      <c r="DC178" s="290" t="str">
        <f>IF(ISBLANK('ARAT - Data Entry'!BR176),"",'ARAT - Data Entry'!BR176)</f>
        <v/>
      </c>
      <c r="DD178" s="290" t="str">
        <f>IF(ISBLANK('ARAT - Data Entry'!BS176),"",'ARAT - Data Entry'!BS176)</f>
        <v/>
      </c>
      <c r="DE178" s="290" t="str">
        <f>IF(ISBLANK('ARAT - Data Entry'!BU176),"",'ARAT - Data Entry'!BU176)</f>
        <v/>
      </c>
      <c r="DF178" s="290" t="str">
        <f>IF(ISBLANK('ARAT - Data Entry'!BV176),"",'ARAT - Data Entry'!BV176)</f>
        <v/>
      </c>
      <c r="DG178" s="290" t="str">
        <f>IF(ISBLANK('ARAT - Data Entry'!CZ176),"",'ARAT - Data Entry'!CZ176)</f>
        <v/>
      </c>
    </row>
    <row r="179" spans="1:111" x14ac:dyDescent="0.25">
      <c r="A179" s="312" t="str">
        <f>IF(ISBLANK('ARAT - Data Entry'!A177),"",'ARAT - Data Entry'!A177)</f>
        <v/>
      </c>
      <c r="B179" s="312" t="str">
        <f>IF(ISBLANK('ARAT - Data Entry'!C177),"",'ARAT - Data Entry'!C177)</f>
        <v/>
      </c>
      <c r="C179" s="312" t="str">
        <f>IF(ISBLANK('ARAT - Data Entry'!D177),"",'ARAT - Data Entry'!D177)</f>
        <v/>
      </c>
      <c r="D179" s="312" t="str">
        <f>IF(ISBLANK('ARAT - Data Entry'!E177),"",'ARAT - Data Entry'!E177)</f>
        <v/>
      </c>
      <c r="E179" s="312" t="str">
        <f>IF(ISBLANK('ARAT - Data Entry'!F177),"",'ARAT - Data Entry'!F177)</f>
        <v/>
      </c>
      <c r="F179" s="312" t="str">
        <f>IF(ISBLANK('ARAT - Data Entry'!G177),"",'ARAT - Data Entry'!G177)</f>
        <v/>
      </c>
      <c r="G179" s="312" t="str">
        <f>IF(ISBLANK('ARAT - Data Entry'!H177),"",'ARAT - Data Entry'!H177)</f>
        <v/>
      </c>
      <c r="H179" s="312" t="str">
        <f>IF(ISBLANK('ARAT - Data Entry'!I177),"",'ARAT - Data Entry'!I177)</f>
        <v/>
      </c>
      <c r="I179" s="312" t="str">
        <f>IF(ISBLANK('ARAT - Data Entry'!J177),"",'ARAT - Data Entry'!J177)</f>
        <v/>
      </c>
      <c r="J179" s="357" t="str">
        <f>IF(ISBLANK('ARAT - Data Entry'!K177),"",'ARAT - Data Entry'!K177)</f>
        <v/>
      </c>
      <c r="K179" s="312" t="str">
        <f>IF(ISBLANK('ARAT - Data Entry'!L177),"",'ARAT - Data Entry'!L177)</f>
        <v/>
      </c>
      <c r="L179" s="312" t="str">
        <f>IF(ISBLANK('ARAT - Data Entry'!M177),"",'ARAT - Data Entry'!M177)</f>
        <v/>
      </c>
      <c r="M179" s="312" t="str">
        <f>IF(ISBLANK('ARAT - Data Entry'!N177),"",'ARAT - Data Entry'!N177)</f>
        <v/>
      </c>
      <c r="N179" s="312" t="str">
        <f>IF(ISBLANK('ARAT - Data Entry'!R177),"",'ARAT - Data Entry'!R177)</f>
        <v/>
      </c>
      <c r="O179" s="312" t="str">
        <f>IF(ISBLANK('ARAT - Data Entry'!T177),"",'ARAT - Data Entry'!T177)</f>
        <v/>
      </c>
      <c r="P179" s="298"/>
      <c r="Q179" s="4" t="str">
        <f t="shared" si="46"/>
        <v>No Improved Water Point/System</v>
      </c>
      <c r="R179" s="4" t="str">
        <f t="shared" si="47"/>
        <v>No Improved Water Point/System</v>
      </c>
      <c r="S179" s="5" t="str">
        <f t="shared" si="48"/>
        <v>No Improved Water Point/System</v>
      </c>
      <c r="T179" s="4" t="str">
        <f t="shared" si="49"/>
        <v>New Construction Needed</v>
      </c>
      <c r="U179" s="15">
        <f t="shared" si="50"/>
        <v>0</v>
      </c>
      <c r="V179" s="284"/>
      <c r="W179" s="291" t="str">
        <f t="shared" si="54"/>
        <v>New Construction Needed</v>
      </c>
      <c r="X179" s="292" t="str">
        <f t="shared" si="51"/>
        <v xml:space="preserve"> </v>
      </c>
      <c r="Y179" s="292" t="str">
        <f t="shared" si="52"/>
        <v>Plan For Investment and Construction</v>
      </c>
      <c r="Z179" s="285"/>
      <c r="AA179" s="290" t="str">
        <f t="shared" si="55"/>
        <v xml:space="preserve"> </v>
      </c>
      <c r="AB179" s="290" t="str">
        <f t="shared" si="56"/>
        <v xml:space="preserve"> </v>
      </c>
      <c r="AC179" s="290" t="str">
        <f t="shared" si="57"/>
        <v xml:space="preserve"> </v>
      </c>
      <c r="AD179" s="290" t="str">
        <f t="shared" si="58"/>
        <v xml:space="preserve"> </v>
      </c>
      <c r="AE179" s="290" t="str">
        <f t="shared" si="59"/>
        <v xml:space="preserve"> </v>
      </c>
      <c r="AF179" s="290" t="str">
        <f>IF(CG179=1,'ARAT - Reference Sheet'!C183-(A179-CH179)," ")</f>
        <v xml:space="preserve"> </v>
      </c>
      <c r="AG179" s="290" t="str">
        <f>IF(CI179=1,'ARAT - Reference Sheet'!$C$12-(A179-CJ179)," ")</f>
        <v xml:space="preserve"> </v>
      </c>
      <c r="AH179" s="290" t="str">
        <f>IF(CK179=1,'ARAT - Reference Sheet'!$C$13-(A179-CL179)," ")</f>
        <v xml:space="preserve"> </v>
      </c>
      <c r="AI179" s="290" t="str">
        <f>IF(CM179=1,'ARAT - Reference Sheet'!$C$14-(A179-CN179)," ")</f>
        <v xml:space="preserve"> </v>
      </c>
      <c r="AJ179" s="290" t="str">
        <f>IF(CO179=1,'ARAT - Reference Sheet'!$C$15-(A179-CP179)," ")</f>
        <v xml:space="preserve"> </v>
      </c>
      <c r="AK179" s="290" t="str">
        <f>IF(CQ179=1,'ARAT - Reference Sheet'!$C$16-(A179-CR179)," ")</f>
        <v xml:space="preserve"> </v>
      </c>
      <c r="AL179" s="290" t="str">
        <f>IF(CS179=1,'ARAT - Reference Sheet'!$C$17-(A179-CT179)," ")</f>
        <v xml:space="preserve"> </v>
      </c>
      <c r="AM179" s="290" t="str">
        <f>IF(CU179=1,'ARAT - Reference Sheet'!$C$18-(A179-CV179)," ")</f>
        <v xml:space="preserve"> </v>
      </c>
      <c r="AN179" s="290" t="str">
        <f>IF(CW179=1,'ARAT - Reference Sheet'!$C$19-(A179-CX179)," ")</f>
        <v xml:space="preserve"> </v>
      </c>
      <c r="AO179" s="290" t="str">
        <f>IF(CY179=1,'ARAT - Reference Sheet'!$C$20-(A179-CZ179)," ")</f>
        <v xml:space="preserve"> </v>
      </c>
      <c r="AP179" s="290" t="str">
        <f>IF(DA179=1,'ARAT - Reference Sheet'!$C$21-(A179-DB179)," ")</f>
        <v xml:space="preserve"> </v>
      </c>
      <c r="AQ179" s="290" t="str">
        <f>IF(DC179=1,'ARAT - Reference Sheet'!$C$22-(A179-DD179)," ")</f>
        <v xml:space="preserve"> </v>
      </c>
      <c r="AR179" s="290" t="str">
        <f>IF(DE179=1,'ARAT - Reference Sheet'!$C$23-(A179-DF179)," ")</f>
        <v xml:space="preserve"> </v>
      </c>
      <c r="AS179" s="288"/>
      <c r="AT179" s="313" t="str">
        <f>IF(ISBLANK('ARAT - Data Entry'!X177),"",'ARAT - Data Entry'!X177)</f>
        <v/>
      </c>
      <c r="AU179" s="313" t="str">
        <f>IF(ISBLANK('ARAT - Data Entry'!AA177),"",'ARAT - Data Entry'!AA177)</f>
        <v/>
      </c>
      <c r="AV179" s="313" t="str">
        <f>IF(ISBLANK('ARAT - Data Entry'!AD177),"",'ARAT - Data Entry'!AD177)</f>
        <v/>
      </c>
      <c r="AW179" s="313" t="str">
        <f>IF(ISBLANK('ARAT - Data Entry'!AG177),"",'ARAT - Data Entry'!AG177)</f>
        <v/>
      </c>
      <c r="AX179" s="313" t="str">
        <f>IF(ISBLANK('ARAT - Data Entry'!AJ177),"",'ARAT - Data Entry'!AJ177)</f>
        <v/>
      </c>
      <c r="AY179" s="313" t="str">
        <f>IF(ISBLANK('ARAT - Data Entry'!AM177),"",'ARAT - Data Entry'!AM177)</f>
        <v/>
      </c>
      <c r="AZ179" s="313" t="str">
        <f>IF(ISBLANK('ARAT - Data Entry'!AP177),"",'ARAT - Data Entry'!AP177)</f>
        <v/>
      </c>
      <c r="BA179" s="313" t="str">
        <f>IF(ISBLANK('ARAT - Data Entry'!AS177),"",'ARAT - Data Entry'!AS177)</f>
        <v/>
      </c>
      <c r="BB179" s="313" t="str">
        <f>IF(ISBLANK('ARAT - Data Entry'!AV177),"",'ARAT - Data Entry'!AV177)</f>
        <v/>
      </c>
      <c r="BC179" s="313" t="str">
        <f>IF(ISBLANK('ARAT - Data Entry'!AY177),"",'ARAT - Data Entry'!AY177)</f>
        <v/>
      </c>
      <c r="BD179" s="313" t="str">
        <f>IF(ISBLANK('ARAT - Data Entry'!BB177),"",'ARAT - Data Entry'!BB177)</f>
        <v/>
      </c>
      <c r="BE179" s="313" t="str">
        <f>IF(ISBLANK('ARAT - Data Entry'!BE177),"",'ARAT - Data Entry'!BE177)</f>
        <v/>
      </c>
      <c r="BF179" s="313" t="str">
        <f>IF(ISBLANK('ARAT - Data Entry'!BF177),"",'ARAT - Data Entry'!BF177)</f>
        <v/>
      </c>
      <c r="BG179" s="313" t="str">
        <f>IF(ISBLANK('ARAT - Data Entry'!BK177),"",'ARAT - Data Entry'!BK177)</f>
        <v/>
      </c>
      <c r="BH179" s="313" t="str">
        <f>IF(ISBLANK('ARAT - Data Entry'!BL177),"",'ARAT - Data Entry'!BL177)</f>
        <v/>
      </c>
      <c r="BI179" s="313" t="str">
        <f>IF(ISBLANK('ARAT - Data Entry'!BQ177),"",'ARAT - Data Entry'!BQ177)</f>
        <v/>
      </c>
      <c r="BJ179" s="313" t="str">
        <f>IF(ISBLANK('ARAT - Data Entry'!BR177),"",'ARAT - Data Entry'!BR177)</f>
        <v/>
      </c>
      <c r="BK179" s="313" t="str">
        <f>IF(ISBLANK('ARAT - Data Entry'!BW177),"",'ARAT - Data Entry'!BW177)</f>
        <v/>
      </c>
      <c r="BL179" s="313" t="str">
        <f>IF(ISBLANK('ARAT - Data Entry'!DB177),"",'ARAT - Data Entry'!DB177)</f>
        <v/>
      </c>
      <c r="BM179" s="296"/>
      <c r="BN179" s="290">
        <f>'ARAT - Data Entry'!P177</f>
        <v>0</v>
      </c>
      <c r="BO179" s="290">
        <f>'ARAT - Data Entry'!Q177</f>
        <v>0</v>
      </c>
      <c r="BP179" s="290">
        <f>'ARAT - Data Entry'!S177</f>
        <v>0</v>
      </c>
      <c r="BQ179" s="290">
        <f>'ARAT - Data Entry'!CG177</f>
        <v>0</v>
      </c>
      <c r="BR179" s="290">
        <f>'ARAT - Data Entry'!CU177</f>
        <v>0</v>
      </c>
      <c r="BS179" s="290">
        <f>'ARAT - Data Entry'!CY177</f>
        <v>0</v>
      </c>
      <c r="BT179" s="290">
        <f>'ARAT - Data Entry'!DA177</f>
        <v>0</v>
      </c>
      <c r="BU179" s="290">
        <f t="shared" si="53"/>
        <v>0</v>
      </c>
      <c r="BV179" s="288"/>
      <c r="BW179" s="290" t="str">
        <f>IF(ISBLANK('ARAT - Data Entry'!V177),"",'ARAT - Data Entry'!V177)</f>
        <v/>
      </c>
      <c r="BX179" s="290" t="str">
        <f>IF(ISBLANK('ARAT - Data Entry'!W177),"",'ARAT - Data Entry'!W177)</f>
        <v/>
      </c>
      <c r="BY179" s="290" t="str">
        <f>IF(ISBLANK('ARAT - Data Entry'!Y177),"",'ARAT - Data Entry'!Y177)</f>
        <v/>
      </c>
      <c r="BZ179" s="290" t="str">
        <f>IF(ISBLANK('ARAT - Data Entry'!Z177),"",'ARAT - Data Entry'!Z177)</f>
        <v/>
      </c>
      <c r="CA179" s="290" t="str">
        <f>IF(ISBLANK('ARAT - Data Entry'!AB177),"",'ARAT - Data Entry'!AB177)</f>
        <v/>
      </c>
      <c r="CB179" s="290" t="str">
        <f>IF(ISBLANK('ARAT - Data Entry'!AC177),"",'ARAT - Data Entry'!AC177)</f>
        <v/>
      </c>
      <c r="CC179" s="290" t="str">
        <f>IF(ISBLANK('ARAT - Data Entry'!AE177),"",'ARAT - Data Entry'!AE177)</f>
        <v/>
      </c>
      <c r="CD179" s="290" t="str">
        <f>IF(ISBLANK('ARAT - Data Entry'!AF177),"",'ARAT - Data Entry'!AF177)</f>
        <v/>
      </c>
      <c r="CE179" s="290" t="str">
        <f>IF(ISBLANK('ARAT - Data Entry'!AH177),"",'ARAT - Data Entry'!AH177)</f>
        <v/>
      </c>
      <c r="CF179" s="290" t="str">
        <f>IF(ISBLANK('ARAT - Data Entry'!AI177),"",'ARAT - Data Entry'!AI177)</f>
        <v/>
      </c>
      <c r="CG179" s="290" t="str">
        <f>IF(ISBLANK('ARAT - Data Entry'!AK177),"",'ARAT - Data Entry'!AK177)</f>
        <v/>
      </c>
      <c r="CH179" s="290" t="str">
        <f>IF(ISBLANK('ARAT - Data Entry'!AL177),"",'ARAT - Data Entry'!AL177)</f>
        <v/>
      </c>
      <c r="CI179" s="290" t="str">
        <f>IF(ISBLANK('ARAT - Data Entry'!AN177),"",'ARAT - Data Entry'!AN177)</f>
        <v/>
      </c>
      <c r="CJ179" s="290" t="str">
        <f>IF(ISBLANK('ARAT - Data Entry'!AO177),"",'ARAT - Data Entry'!AO177)</f>
        <v/>
      </c>
      <c r="CK179" s="290" t="str">
        <f>IF(ISBLANK('ARAT - Data Entry'!AQ177),"",'ARAT - Data Entry'!AQ177)</f>
        <v/>
      </c>
      <c r="CL179" s="290" t="str">
        <f>IF(ISBLANK('ARAT - Data Entry'!AR177),"",'ARAT - Data Entry'!AR177)</f>
        <v/>
      </c>
      <c r="CM179" s="290" t="str">
        <f>IF(ISBLANK('ARAT - Data Entry'!AT177),"",'ARAT - Data Entry'!AT177)</f>
        <v/>
      </c>
      <c r="CN179" s="290" t="str">
        <f>IF(ISBLANK('ARAT - Data Entry'!AU177),"",'ARAT - Data Entry'!AU177)</f>
        <v/>
      </c>
      <c r="CO179" s="290" t="str">
        <f>IF(ISBLANK('ARAT - Data Entry'!AW177),"",'ARAT - Data Entry'!AW177)</f>
        <v/>
      </c>
      <c r="CP179" s="290" t="str">
        <f>IF(ISBLANK('ARAT - Data Entry'!AX177),"",'ARAT - Data Entry'!AX177)</f>
        <v/>
      </c>
      <c r="CQ179" s="290" t="str">
        <f>IF(ISBLANK('ARAT - Data Entry'!AZ177),"",'ARAT - Data Entry'!AZ177)</f>
        <v/>
      </c>
      <c r="CR179" s="290" t="str">
        <f>IF(ISBLANK('ARAT - Data Entry'!BA177),"",'ARAT - Data Entry'!BA177)</f>
        <v/>
      </c>
      <c r="CS179" s="290" t="str">
        <f>IF(ISBLANK('ARAT - Data Entry'!BC177),"",'ARAT - Data Entry'!BC177)</f>
        <v/>
      </c>
      <c r="CT179" s="290" t="str">
        <f>IF(ISBLANK('ARAT - Data Entry'!BD177),"",'ARAT - Data Entry'!BD177)</f>
        <v/>
      </c>
      <c r="CU179" s="290" t="str">
        <f>IF(ISBLANK('ARAT - Data Entry'!BF177),"",'ARAT - Data Entry'!BF177)</f>
        <v/>
      </c>
      <c r="CV179" s="290" t="str">
        <f>IF(ISBLANK('ARAT - Data Entry'!BG177),"",'ARAT - Data Entry'!BG177)</f>
        <v/>
      </c>
      <c r="CW179" s="290" t="str">
        <f>IF(ISBLANK('ARAT - Data Entry'!BI177),"",'ARAT - Data Entry'!BI177)</f>
        <v/>
      </c>
      <c r="CX179" s="290" t="str">
        <f>IF(ISBLANK('ARAT - Data Entry'!BJ177),"",'ARAT - Data Entry'!BJ177)</f>
        <v/>
      </c>
      <c r="CY179" s="290" t="str">
        <f>IF(ISBLANK('ARAT - Data Entry'!BL177),"",'ARAT - Data Entry'!BL177)</f>
        <v/>
      </c>
      <c r="CZ179" s="290" t="str">
        <f>IF(ISBLANK('ARAT - Data Entry'!BM177),"",'ARAT - Data Entry'!BM177)</f>
        <v/>
      </c>
      <c r="DA179" s="290" t="str">
        <f>IF(ISBLANK('ARAT - Data Entry'!BO177),"",'ARAT - Data Entry'!BO177)</f>
        <v/>
      </c>
      <c r="DB179" s="290" t="str">
        <f>IF(ISBLANK('ARAT - Data Entry'!BP177),"",'ARAT - Data Entry'!BP177)</f>
        <v/>
      </c>
      <c r="DC179" s="290" t="str">
        <f>IF(ISBLANK('ARAT - Data Entry'!BR177),"",'ARAT - Data Entry'!BR177)</f>
        <v/>
      </c>
      <c r="DD179" s="290" t="str">
        <f>IF(ISBLANK('ARAT - Data Entry'!BS177),"",'ARAT - Data Entry'!BS177)</f>
        <v/>
      </c>
      <c r="DE179" s="290" t="str">
        <f>IF(ISBLANK('ARAT - Data Entry'!BU177),"",'ARAT - Data Entry'!BU177)</f>
        <v/>
      </c>
      <c r="DF179" s="290" t="str">
        <f>IF(ISBLANK('ARAT - Data Entry'!BV177),"",'ARAT - Data Entry'!BV177)</f>
        <v/>
      </c>
      <c r="DG179" s="290" t="str">
        <f>IF(ISBLANK('ARAT - Data Entry'!CZ177),"",'ARAT - Data Entry'!CZ177)</f>
        <v/>
      </c>
    </row>
    <row r="180" spans="1:111" x14ac:dyDescent="0.25">
      <c r="A180" s="312" t="str">
        <f>IF(ISBLANK('ARAT - Data Entry'!A178),"",'ARAT - Data Entry'!A178)</f>
        <v/>
      </c>
      <c r="B180" s="312" t="str">
        <f>IF(ISBLANK('ARAT - Data Entry'!C178),"",'ARAT - Data Entry'!C178)</f>
        <v/>
      </c>
      <c r="C180" s="312" t="str">
        <f>IF(ISBLANK('ARAT - Data Entry'!D178),"",'ARAT - Data Entry'!D178)</f>
        <v/>
      </c>
      <c r="D180" s="312" t="str">
        <f>IF(ISBLANK('ARAT - Data Entry'!E178),"",'ARAT - Data Entry'!E178)</f>
        <v/>
      </c>
      <c r="E180" s="312" t="str">
        <f>IF(ISBLANK('ARAT - Data Entry'!F178),"",'ARAT - Data Entry'!F178)</f>
        <v/>
      </c>
      <c r="F180" s="312" t="str">
        <f>IF(ISBLANK('ARAT - Data Entry'!G178),"",'ARAT - Data Entry'!G178)</f>
        <v/>
      </c>
      <c r="G180" s="312" t="str">
        <f>IF(ISBLANK('ARAT - Data Entry'!H178),"",'ARAT - Data Entry'!H178)</f>
        <v/>
      </c>
      <c r="H180" s="312" t="str">
        <f>IF(ISBLANK('ARAT - Data Entry'!I178),"",'ARAT - Data Entry'!I178)</f>
        <v/>
      </c>
      <c r="I180" s="312" t="str">
        <f>IF(ISBLANK('ARAT - Data Entry'!J178),"",'ARAT - Data Entry'!J178)</f>
        <v/>
      </c>
      <c r="J180" s="357" t="str">
        <f>IF(ISBLANK('ARAT - Data Entry'!K178),"",'ARAT - Data Entry'!K178)</f>
        <v/>
      </c>
      <c r="K180" s="312" t="str">
        <f>IF(ISBLANK('ARAT - Data Entry'!L178),"",'ARAT - Data Entry'!L178)</f>
        <v/>
      </c>
      <c r="L180" s="312" t="str">
        <f>IF(ISBLANK('ARAT - Data Entry'!M178),"",'ARAT - Data Entry'!M178)</f>
        <v/>
      </c>
      <c r="M180" s="312" t="str">
        <f>IF(ISBLANK('ARAT - Data Entry'!N178),"",'ARAT - Data Entry'!N178)</f>
        <v/>
      </c>
      <c r="N180" s="312" t="str">
        <f>IF(ISBLANK('ARAT - Data Entry'!R178),"",'ARAT - Data Entry'!R178)</f>
        <v/>
      </c>
      <c r="O180" s="312" t="str">
        <f>IF(ISBLANK('ARAT - Data Entry'!T178),"",'ARAT - Data Entry'!T178)</f>
        <v/>
      </c>
      <c r="P180" s="298"/>
      <c r="Q180" s="4" t="str">
        <f t="shared" si="46"/>
        <v>No Improved Water Point/System</v>
      </c>
      <c r="R180" s="4" t="str">
        <f t="shared" si="47"/>
        <v>No Improved Water Point/System</v>
      </c>
      <c r="S180" s="5" t="str">
        <f t="shared" si="48"/>
        <v>No Improved Water Point/System</v>
      </c>
      <c r="T180" s="4" t="str">
        <f t="shared" si="49"/>
        <v>New Construction Needed</v>
      </c>
      <c r="U180" s="15">
        <f t="shared" si="50"/>
        <v>0</v>
      </c>
      <c r="V180" s="284"/>
      <c r="W180" s="291" t="str">
        <f t="shared" si="54"/>
        <v>New Construction Needed</v>
      </c>
      <c r="X180" s="292" t="str">
        <f t="shared" si="51"/>
        <v xml:space="preserve"> </v>
      </c>
      <c r="Y180" s="292" t="str">
        <f t="shared" si="52"/>
        <v>Plan For Investment and Construction</v>
      </c>
      <c r="Z180" s="285"/>
      <c r="AA180" s="290" t="str">
        <f t="shared" si="55"/>
        <v xml:space="preserve"> </v>
      </c>
      <c r="AB180" s="290" t="str">
        <f t="shared" si="56"/>
        <v xml:space="preserve"> </v>
      </c>
      <c r="AC180" s="290" t="str">
        <f t="shared" si="57"/>
        <v xml:space="preserve"> </v>
      </c>
      <c r="AD180" s="290" t="str">
        <f t="shared" si="58"/>
        <v xml:space="preserve"> </v>
      </c>
      <c r="AE180" s="290" t="str">
        <f t="shared" si="59"/>
        <v xml:space="preserve"> </v>
      </c>
      <c r="AF180" s="290" t="str">
        <f>IF(CG180=1,'ARAT - Reference Sheet'!C184-(A180-CH180)," ")</f>
        <v xml:space="preserve"> </v>
      </c>
      <c r="AG180" s="290" t="str">
        <f>IF(CI180=1,'ARAT - Reference Sheet'!$C$12-(A180-CJ180)," ")</f>
        <v xml:space="preserve"> </v>
      </c>
      <c r="AH180" s="290" t="str">
        <f>IF(CK180=1,'ARAT - Reference Sheet'!$C$13-(A180-CL180)," ")</f>
        <v xml:space="preserve"> </v>
      </c>
      <c r="AI180" s="290" t="str">
        <f>IF(CM180=1,'ARAT - Reference Sheet'!$C$14-(A180-CN180)," ")</f>
        <v xml:space="preserve"> </v>
      </c>
      <c r="AJ180" s="290" t="str">
        <f>IF(CO180=1,'ARAT - Reference Sheet'!$C$15-(A180-CP180)," ")</f>
        <v xml:space="preserve"> </v>
      </c>
      <c r="AK180" s="290" t="str">
        <f>IF(CQ180=1,'ARAT - Reference Sheet'!$C$16-(A180-CR180)," ")</f>
        <v xml:space="preserve"> </v>
      </c>
      <c r="AL180" s="290" t="str">
        <f>IF(CS180=1,'ARAT - Reference Sheet'!$C$17-(A180-CT180)," ")</f>
        <v xml:space="preserve"> </v>
      </c>
      <c r="AM180" s="290" t="str">
        <f>IF(CU180=1,'ARAT - Reference Sheet'!$C$18-(A180-CV180)," ")</f>
        <v xml:space="preserve"> </v>
      </c>
      <c r="AN180" s="290" t="str">
        <f>IF(CW180=1,'ARAT - Reference Sheet'!$C$19-(A180-CX180)," ")</f>
        <v xml:space="preserve"> </v>
      </c>
      <c r="AO180" s="290" t="str">
        <f>IF(CY180=1,'ARAT - Reference Sheet'!$C$20-(A180-CZ180)," ")</f>
        <v xml:space="preserve"> </v>
      </c>
      <c r="AP180" s="290" t="str">
        <f>IF(DA180=1,'ARAT - Reference Sheet'!$C$21-(A180-DB180)," ")</f>
        <v xml:space="preserve"> </v>
      </c>
      <c r="AQ180" s="290" t="str">
        <f>IF(DC180=1,'ARAT - Reference Sheet'!$C$22-(A180-DD180)," ")</f>
        <v xml:space="preserve"> </v>
      </c>
      <c r="AR180" s="290" t="str">
        <f>IF(DE180=1,'ARAT - Reference Sheet'!$C$23-(A180-DF180)," ")</f>
        <v xml:space="preserve"> </v>
      </c>
      <c r="AS180" s="288"/>
      <c r="AT180" s="313" t="str">
        <f>IF(ISBLANK('ARAT - Data Entry'!X178),"",'ARAT - Data Entry'!X178)</f>
        <v/>
      </c>
      <c r="AU180" s="313" t="str">
        <f>IF(ISBLANK('ARAT - Data Entry'!AA178),"",'ARAT - Data Entry'!AA178)</f>
        <v/>
      </c>
      <c r="AV180" s="313" t="str">
        <f>IF(ISBLANK('ARAT - Data Entry'!AD178),"",'ARAT - Data Entry'!AD178)</f>
        <v/>
      </c>
      <c r="AW180" s="313" t="str">
        <f>IF(ISBLANK('ARAT - Data Entry'!AG178),"",'ARAT - Data Entry'!AG178)</f>
        <v/>
      </c>
      <c r="AX180" s="313" t="str">
        <f>IF(ISBLANK('ARAT - Data Entry'!AJ178),"",'ARAT - Data Entry'!AJ178)</f>
        <v/>
      </c>
      <c r="AY180" s="313" t="str">
        <f>IF(ISBLANK('ARAT - Data Entry'!AM178),"",'ARAT - Data Entry'!AM178)</f>
        <v/>
      </c>
      <c r="AZ180" s="313" t="str">
        <f>IF(ISBLANK('ARAT - Data Entry'!AP178),"",'ARAT - Data Entry'!AP178)</f>
        <v/>
      </c>
      <c r="BA180" s="313" t="str">
        <f>IF(ISBLANK('ARAT - Data Entry'!AS178),"",'ARAT - Data Entry'!AS178)</f>
        <v/>
      </c>
      <c r="BB180" s="313" t="str">
        <f>IF(ISBLANK('ARAT - Data Entry'!AV178),"",'ARAT - Data Entry'!AV178)</f>
        <v/>
      </c>
      <c r="BC180" s="313" t="str">
        <f>IF(ISBLANK('ARAT - Data Entry'!AY178),"",'ARAT - Data Entry'!AY178)</f>
        <v/>
      </c>
      <c r="BD180" s="313" t="str">
        <f>IF(ISBLANK('ARAT - Data Entry'!BB178),"",'ARAT - Data Entry'!BB178)</f>
        <v/>
      </c>
      <c r="BE180" s="313" t="str">
        <f>IF(ISBLANK('ARAT - Data Entry'!BE178),"",'ARAT - Data Entry'!BE178)</f>
        <v/>
      </c>
      <c r="BF180" s="313" t="str">
        <f>IF(ISBLANK('ARAT - Data Entry'!BF178),"",'ARAT - Data Entry'!BF178)</f>
        <v/>
      </c>
      <c r="BG180" s="313" t="str">
        <f>IF(ISBLANK('ARAT - Data Entry'!BK178),"",'ARAT - Data Entry'!BK178)</f>
        <v/>
      </c>
      <c r="BH180" s="313" t="str">
        <f>IF(ISBLANK('ARAT - Data Entry'!BL178),"",'ARAT - Data Entry'!BL178)</f>
        <v/>
      </c>
      <c r="BI180" s="313" t="str">
        <f>IF(ISBLANK('ARAT - Data Entry'!BQ178),"",'ARAT - Data Entry'!BQ178)</f>
        <v/>
      </c>
      <c r="BJ180" s="313" t="str">
        <f>IF(ISBLANK('ARAT - Data Entry'!BR178),"",'ARAT - Data Entry'!BR178)</f>
        <v/>
      </c>
      <c r="BK180" s="313" t="str">
        <f>IF(ISBLANK('ARAT - Data Entry'!BW178),"",'ARAT - Data Entry'!BW178)</f>
        <v/>
      </c>
      <c r="BL180" s="313" t="str">
        <f>IF(ISBLANK('ARAT - Data Entry'!DB178),"",'ARAT - Data Entry'!DB178)</f>
        <v/>
      </c>
      <c r="BM180" s="296"/>
      <c r="BN180" s="290">
        <f>'ARAT - Data Entry'!P178</f>
        <v>0</v>
      </c>
      <c r="BO180" s="290">
        <f>'ARAT - Data Entry'!Q178</f>
        <v>0</v>
      </c>
      <c r="BP180" s="290">
        <f>'ARAT - Data Entry'!S178</f>
        <v>0</v>
      </c>
      <c r="BQ180" s="290">
        <f>'ARAT - Data Entry'!CG178</f>
        <v>0</v>
      </c>
      <c r="BR180" s="290">
        <f>'ARAT - Data Entry'!CU178</f>
        <v>0</v>
      </c>
      <c r="BS180" s="290">
        <f>'ARAT - Data Entry'!CY178</f>
        <v>0</v>
      </c>
      <c r="BT180" s="290">
        <f>'ARAT - Data Entry'!DA178</f>
        <v>0</v>
      </c>
      <c r="BU180" s="290">
        <f t="shared" si="53"/>
        <v>0</v>
      </c>
      <c r="BV180" s="288"/>
      <c r="BW180" s="290" t="str">
        <f>IF(ISBLANK('ARAT - Data Entry'!V178),"",'ARAT - Data Entry'!V178)</f>
        <v/>
      </c>
      <c r="BX180" s="290" t="str">
        <f>IF(ISBLANK('ARAT - Data Entry'!W178),"",'ARAT - Data Entry'!W178)</f>
        <v/>
      </c>
      <c r="BY180" s="290" t="str">
        <f>IF(ISBLANK('ARAT - Data Entry'!Y178),"",'ARAT - Data Entry'!Y178)</f>
        <v/>
      </c>
      <c r="BZ180" s="290" t="str">
        <f>IF(ISBLANK('ARAT - Data Entry'!Z178),"",'ARAT - Data Entry'!Z178)</f>
        <v/>
      </c>
      <c r="CA180" s="290" t="str">
        <f>IF(ISBLANK('ARAT - Data Entry'!AB178),"",'ARAT - Data Entry'!AB178)</f>
        <v/>
      </c>
      <c r="CB180" s="290" t="str">
        <f>IF(ISBLANK('ARAT - Data Entry'!AC178),"",'ARAT - Data Entry'!AC178)</f>
        <v/>
      </c>
      <c r="CC180" s="290" t="str">
        <f>IF(ISBLANK('ARAT - Data Entry'!AE178),"",'ARAT - Data Entry'!AE178)</f>
        <v/>
      </c>
      <c r="CD180" s="290" t="str">
        <f>IF(ISBLANK('ARAT - Data Entry'!AF178),"",'ARAT - Data Entry'!AF178)</f>
        <v/>
      </c>
      <c r="CE180" s="290" t="str">
        <f>IF(ISBLANK('ARAT - Data Entry'!AH178),"",'ARAT - Data Entry'!AH178)</f>
        <v/>
      </c>
      <c r="CF180" s="290" t="str">
        <f>IF(ISBLANK('ARAT - Data Entry'!AI178),"",'ARAT - Data Entry'!AI178)</f>
        <v/>
      </c>
      <c r="CG180" s="290" t="str">
        <f>IF(ISBLANK('ARAT - Data Entry'!AK178),"",'ARAT - Data Entry'!AK178)</f>
        <v/>
      </c>
      <c r="CH180" s="290" t="str">
        <f>IF(ISBLANK('ARAT - Data Entry'!AL178),"",'ARAT - Data Entry'!AL178)</f>
        <v/>
      </c>
      <c r="CI180" s="290" t="str">
        <f>IF(ISBLANK('ARAT - Data Entry'!AN178),"",'ARAT - Data Entry'!AN178)</f>
        <v/>
      </c>
      <c r="CJ180" s="290" t="str">
        <f>IF(ISBLANK('ARAT - Data Entry'!AO178),"",'ARAT - Data Entry'!AO178)</f>
        <v/>
      </c>
      <c r="CK180" s="290" t="str">
        <f>IF(ISBLANK('ARAT - Data Entry'!AQ178),"",'ARAT - Data Entry'!AQ178)</f>
        <v/>
      </c>
      <c r="CL180" s="290" t="str">
        <f>IF(ISBLANK('ARAT - Data Entry'!AR178),"",'ARAT - Data Entry'!AR178)</f>
        <v/>
      </c>
      <c r="CM180" s="290" t="str">
        <f>IF(ISBLANK('ARAT - Data Entry'!AT178),"",'ARAT - Data Entry'!AT178)</f>
        <v/>
      </c>
      <c r="CN180" s="290" t="str">
        <f>IF(ISBLANK('ARAT - Data Entry'!AU178),"",'ARAT - Data Entry'!AU178)</f>
        <v/>
      </c>
      <c r="CO180" s="290" t="str">
        <f>IF(ISBLANK('ARAT - Data Entry'!AW178),"",'ARAT - Data Entry'!AW178)</f>
        <v/>
      </c>
      <c r="CP180" s="290" t="str">
        <f>IF(ISBLANK('ARAT - Data Entry'!AX178),"",'ARAT - Data Entry'!AX178)</f>
        <v/>
      </c>
      <c r="CQ180" s="290" t="str">
        <f>IF(ISBLANK('ARAT - Data Entry'!AZ178),"",'ARAT - Data Entry'!AZ178)</f>
        <v/>
      </c>
      <c r="CR180" s="290" t="str">
        <f>IF(ISBLANK('ARAT - Data Entry'!BA178),"",'ARAT - Data Entry'!BA178)</f>
        <v/>
      </c>
      <c r="CS180" s="290" t="str">
        <f>IF(ISBLANK('ARAT - Data Entry'!BC178),"",'ARAT - Data Entry'!BC178)</f>
        <v/>
      </c>
      <c r="CT180" s="290" t="str">
        <f>IF(ISBLANK('ARAT - Data Entry'!BD178),"",'ARAT - Data Entry'!BD178)</f>
        <v/>
      </c>
      <c r="CU180" s="290" t="str">
        <f>IF(ISBLANK('ARAT - Data Entry'!BF178),"",'ARAT - Data Entry'!BF178)</f>
        <v/>
      </c>
      <c r="CV180" s="290" t="str">
        <f>IF(ISBLANK('ARAT - Data Entry'!BG178),"",'ARAT - Data Entry'!BG178)</f>
        <v/>
      </c>
      <c r="CW180" s="290" t="str">
        <f>IF(ISBLANK('ARAT - Data Entry'!BI178),"",'ARAT - Data Entry'!BI178)</f>
        <v/>
      </c>
      <c r="CX180" s="290" t="str">
        <f>IF(ISBLANK('ARAT - Data Entry'!BJ178),"",'ARAT - Data Entry'!BJ178)</f>
        <v/>
      </c>
      <c r="CY180" s="290" t="str">
        <f>IF(ISBLANK('ARAT - Data Entry'!BL178),"",'ARAT - Data Entry'!BL178)</f>
        <v/>
      </c>
      <c r="CZ180" s="290" t="str">
        <f>IF(ISBLANK('ARAT - Data Entry'!BM178),"",'ARAT - Data Entry'!BM178)</f>
        <v/>
      </c>
      <c r="DA180" s="290" t="str">
        <f>IF(ISBLANK('ARAT - Data Entry'!BO178),"",'ARAT - Data Entry'!BO178)</f>
        <v/>
      </c>
      <c r="DB180" s="290" t="str">
        <f>IF(ISBLANK('ARAT - Data Entry'!BP178),"",'ARAT - Data Entry'!BP178)</f>
        <v/>
      </c>
      <c r="DC180" s="290" t="str">
        <f>IF(ISBLANK('ARAT - Data Entry'!BR178),"",'ARAT - Data Entry'!BR178)</f>
        <v/>
      </c>
      <c r="DD180" s="290" t="str">
        <f>IF(ISBLANK('ARAT - Data Entry'!BS178),"",'ARAT - Data Entry'!BS178)</f>
        <v/>
      </c>
      <c r="DE180" s="290" t="str">
        <f>IF(ISBLANK('ARAT - Data Entry'!BU178),"",'ARAT - Data Entry'!BU178)</f>
        <v/>
      </c>
      <c r="DF180" s="290" t="str">
        <f>IF(ISBLANK('ARAT - Data Entry'!BV178),"",'ARAT - Data Entry'!BV178)</f>
        <v/>
      </c>
      <c r="DG180" s="290" t="str">
        <f>IF(ISBLANK('ARAT - Data Entry'!CZ178),"",'ARAT - Data Entry'!CZ178)</f>
        <v/>
      </c>
    </row>
    <row r="181" spans="1:111" x14ac:dyDescent="0.25">
      <c r="A181" s="312" t="str">
        <f>IF(ISBLANK('ARAT - Data Entry'!A179),"",'ARAT - Data Entry'!A179)</f>
        <v/>
      </c>
      <c r="B181" s="312" t="str">
        <f>IF(ISBLANK('ARAT - Data Entry'!C179),"",'ARAT - Data Entry'!C179)</f>
        <v/>
      </c>
      <c r="C181" s="312" t="str">
        <f>IF(ISBLANK('ARAT - Data Entry'!D179),"",'ARAT - Data Entry'!D179)</f>
        <v/>
      </c>
      <c r="D181" s="312" t="str">
        <f>IF(ISBLANK('ARAT - Data Entry'!E179),"",'ARAT - Data Entry'!E179)</f>
        <v/>
      </c>
      <c r="E181" s="312" t="str">
        <f>IF(ISBLANK('ARAT - Data Entry'!F179),"",'ARAT - Data Entry'!F179)</f>
        <v/>
      </c>
      <c r="F181" s="312" t="str">
        <f>IF(ISBLANK('ARAT - Data Entry'!G179),"",'ARAT - Data Entry'!G179)</f>
        <v/>
      </c>
      <c r="G181" s="312" t="str">
        <f>IF(ISBLANK('ARAT - Data Entry'!H179),"",'ARAT - Data Entry'!H179)</f>
        <v/>
      </c>
      <c r="H181" s="312" t="str">
        <f>IF(ISBLANK('ARAT - Data Entry'!I179),"",'ARAT - Data Entry'!I179)</f>
        <v/>
      </c>
      <c r="I181" s="312" t="str">
        <f>IF(ISBLANK('ARAT - Data Entry'!J179),"",'ARAT - Data Entry'!J179)</f>
        <v/>
      </c>
      <c r="J181" s="357" t="str">
        <f>IF(ISBLANK('ARAT - Data Entry'!K179),"",'ARAT - Data Entry'!K179)</f>
        <v/>
      </c>
      <c r="K181" s="312" t="str">
        <f>IF(ISBLANK('ARAT - Data Entry'!L179),"",'ARAT - Data Entry'!L179)</f>
        <v/>
      </c>
      <c r="L181" s="312" t="str">
        <f>IF(ISBLANK('ARAT - Data Entry'!M179),"",'ARAT - Data Entry'!M179)</f>
        <v/>
      </c>
      <c r="M181" s="312" t="str">
        <f>IF(ISBLANK('ARAT - Data Entry'!N179),"",'ARAT - Data Entry'!N179)</f>
        <v/>
      </c>
      <c r="N181" s="312" t="str">
        <f>IF(ISBLANK('ARAT - Data Entry'!R179),"",'ARAT - Data Entry'!R179)</f>
        <v/>
      </c>
      <c r="O181" s="312" t="str">
        <f>IF(ISBLANK('ARAT - Data Entry'!T179),"",'ARAT - Data Entry'!T179)</f>
        <v/>
      </c>
      <c r="P181" s="298"/>
      <c r="Q181" s="4" t="str">
        <f t="shared" si="46"/>
        <v>No Improved Water Point/System</v>
      </c>
      <c r="R181" s="4" t="str">
        <f t="shared" si="47"/>
        <v>No Improved Water Point/System</v>
      </c>
      <c r="S181" s="5" t="str">
        <f t="shared" si="48"/>
        <v>No Improved Water Point/System</v>
      </c>
      <c r="T181" s="4" t="str">
        <f t="shared" si="49"/>
        <v>New Construction Needed</v>
      </c>
      <c r="U181" s="15">
        <f t="shared" si="50"/>
        <v>0</v>
      </c>
      <c r="V181" s="284"/>
      <c r="W181" s="291" t="str">
        <f t="shared" si="54"/>
        <v>New Construction Needed</v>
      </c>
      <c r="X181" s="292" t="str">
        <f t="shared" si="51"/>
        <v xml:space="preserve"> </v>
      </c>
      <c r="Y181" s="292" t="str">
        <f t="shared" si="52"/>
        <v>Plan For Investment and Construction</v>
      </c>
      <c r="Z181" s="285"/>
      <c r="AA181" s="290" t="str">
        <f t="shared" si="55"/>
        <v xml:space="preserve"> </v>
      </c>
      <c r="AB181" s="290" t="str">
        <f t="shared" si="56"/>
        <v xml:space="preserve"> </v>
      </c>
      <c r="AC181" s="290" t="str">
        <f t="shared" si="57"/>
        <v xml:space="preserve"> </v>
      </c>
      <c r="AD181" s="290" t="str">
        <f t="shared" si="58"/>
        <v xml:space="preserve"> </v>
      </c>
      <c r="AE181" s="290" t="str">
        <f t="shared" si="59"/>
        <v xml:space="preserve"> </v>
      </c>
      <c r="AF181" s="290" t="str">
        <f>IF(CG181=1,'ARAT - Reference Sheet'!C185-(A181-CH181)," ")</f>
        <v xml:space="preserve"> </v>
      </c>
      <c r="AG181" s="290" t="str">
        <f>IF(CI181=1,'ARAT - Reference Sheet'!$C$12-(A181-CJ181)," ")</f>
        <v xml:space="preserve"> </v>
      </c>
      <c r="AH181" s="290" t="str">
        <f>IF(CK181=1,'ARAT - Reference Sheet'!$C$13-(A181-CL181)," ")</f>
        <v xml:space="preserve"> </v>
      </c>
      <c r="AI181" s="290" t="str">
        <f>IF(CM181=1,'ARAT - Reference Sheet'!$C$14-(A181-CN181)," ")</f>
        <v xml:space="preserve"> </v>
      </c>
      <c r="AJ181" s="290" t="str">
        <f>IF(CO181=1,'ARAT - Reference Sheet'!$C$15-(A181-CP181)," ")</f>
        <v xml:space="preserve"> </v>
      </c>
      <c r="AK181" s="290" t="str">
        <f>IF(CQ181=1,'ARAT - Reference Sheet'!$C$16-(A181-CR181)," ")</f>
        <v xml:space="preserve"> </v>
      </c>
      <c r="AL181" s="290" t="str">
        <f>IF(CS181=1,'ARAT - Reference Sheet'!$C$17-(A181-CT181)," ")</f>
        <v xml:space="preserve"> </v>
      </c>
      <c r="AM181" s="290" t="str">
        <f>IF(CU181=1,'ARAT - Reference Sheet'!$C$18-(A181-CV181)," ")</f>
        <v xml:space="preserve"> </v>
      </c>
      <c r="AN181" s="290" t="str">
        <f>IF(CW181=1,'ARAT - Reference Sheet'!$C$19-(A181-CX181)," ")</f>
        <v xml:space="preserve"> </v>
      </c>
      <c r="AO181" s="290" t="str">
        <f>IF(CY181=1,'ARAT - Reference Sheet'!$C$20-(A181-CZ181)," ")</f>
        <v xml:space="preserve"> </v>
      </c>
      <c r="AP181" s="290" t="str">
        <f>IF(DA181=1,'ARAT - Reference Sheet'!$C$21-(A181-DB181)," ")</f>
        <v xml:space="preserve"> </v>
      </c>
      <c r="AQ181" s="290" t="str">
        <f>IF(DC181=1,'ARAT - Reference Sheet'!$C$22-(A181-DD181)," ")</f>
        <v xml:space="preserve"> </v>
      </c>
      <c r="AR181" s="290" t="str">
        <f>IF(DE181=1,'ARAT - Reference Sheet'!$C$23-(A181-DF181)," ")</f>
        <v xml:space="preserve"> </v>
      </c>
      <c r="AS181" s="288"/>
      <c r="AT181" s="313" t="str">
        <f>IF(ISBLANK('ARAT - Data Entry'!X179),"",'ARAT - Data Entry'!X179)</f>
        <v/>
      </c>
      <c r="AU181" s="313" t="str">
        <f>IF(ISBLANK('ARAT - Data Entry'!AA179),"",'ARAT - Data Entry'!AA179)</f>
        <v/>
      </c>
      <c r="AV181" s="313" t="str">
        <f>IF(ISBLANK('ARAT - Data Entry'!AD179),"",'ARAT - Data Entry'!AD179)</f>
        <v/>
      </c>
      <c r="AW181" s="313" t="str">
        <f>IF(ISBLANK('ARAT - Data Entry'!AG179),"",'ARAT - Data Entry'!AG179)</f>
        <v/>
      </c>
      <c r="AX181" s="313" t="str">
        <f>IF(ISBLANK('ARAT - Data Entry'!AJ179),"",'ARAT - Data Entry'!AJ179)</f>
        <v/>
      </c>
      <c r="AY181" s="313" t="str">
        <f>IF(ISBLANK('ARAT - Data Entry'!AM179),"",'ARAT - Data Entry'!AM179)</f>
        <v/>
      </c>
      <c r="AZ181" s="313" t="str">
        <f>IF(ISBLANK('ARAT - Data Entry'!AP179),"",'ARAT - Data Entry'!AP179)</f>
        <v/>
      </c>
      <c r="BA181" s="313" t="str">
        <f>IF(ISBLANK('ARAT - Data Entry'!AS179),"",'ARAT - Data Entry'!AS179)</f>
        <v/>
      </c>
      <c r="BB181" s="313" t="str">
        <f>IF(ISBLANK('ARAT - Data Entry'!AV179),"",'ARAT - Data Entry'!AV179)</f>
        <v/>
      </c>
      <c r="BC181" s="313" t="str">
        <f>IF(ISBLANK('ARAT - Data Entry'!AY179),"",'ARAT - Data Entry'!AY179)</f>
        <v/>
      </c>
      <c r="BD181" s="313" t="str">
        <f>IF(ISBLANK('ARAT - Data Entry'!BB179),"",'ARAT - Data Entry'!BB179)</f>
        <v/>
      </c>
      <c r="BE181" s="313" t="str">
        <f>IF(ISBLANK('ARAT - Data Entry'!BE179),"",'ARAT - Data Entry'!BE179)</f>
        <v/>
      </c>
      <c r="BF181" s="313" t="str">
        <f>IF(ISBLANK('ARAT - Data Entry'!BF179),"",'ARAT - Data Entry'!BF179)</f>
        <v/>
      </c>
      <c r="BG181" s="313" t="str">
        <f>IF(ISBLANK('ARAT - Data Entry'!BK179),"",'ARAT - Data Entry'!BK179)</f>
        <v/>
      </c>
      <c r="BH181" s="313" t="str">
        <f>IF(ISBLANK('ARAT - Data Entry'!BL179),"",'ARAT - Data Entry'!BL179)</f>
        <v/>
      </c>
      <c r="BI181" s="313" t="str">
        <f>IF(ISBLANK('ARAT - Data Entry'!BQ179),"",'ARAT - Data Entry'!BQ179)</f>
        <v/>
      </c>
      <c r="BJ181" s="313" t="str">
        <f>IF(ISBLANK('ARAT - Data Entry'!BR179),"",'ARAT - Data Entry'!BR179)</f>
        <v/>
      </c>
      <c r="BK181" s="313" t="str">
        <f>IF(ISBLANK('ARAT - Data Entry'!BW179),"",'ARAT - Data Entry'!BW179)</f>
        <v/>
      </c>
      <c r="BL181" s="313" t="str">
        <f>IF(ISBLANK('ARAT - Data Entry'!DB179),"",'ARAT - Data Entry'!DB179)</f>
        <v/>
      </c>
      <c r="BM181" s="296"/>
      <c r="BN181" s="290">
        <f>'ARAT - Data Entry'!P179</f>
        <v>0</v>
      </c>
      <c r="BO181" s="290">
        <f>'ARAT - Data Entry'!Q179</f>
        <v>0</v>
      </c>
      <c r="BP181" s="290">
        <f>'ARAT - Data Entry'!S179</f>
        <v>0</v>
      </c>
      <c r="BQ181" s="290">
        <f>'ARAT - Data Entry'!CG179</f>
        <v>0</v>
      </c>
      <c r="BR181" s="290">
        <f>'ARAT - Data Entry'!CU179</f>
        <v>0</v>
      </c>
      <c r="BS181" s="290">
        <f>'ARAT - Data Entry'!CY179</f>
        <v>0</v>
      </c>
      <c r="BT181" s="290">
        <f>'ARAT - Data Entry'!DA179</f>
        <v>0</v>
      </c>
      <c r="BU181" s="290">
        <f t="shared" si="53"/>
        <v>0</v>
      </c>
      <c r="BV181" s="288"/>
      <c r="BW181" s="290" t="str">
        <f>IF(ISBLANK('ARAT - Data Entry'!V179),"",'ARAT - Data Entry'!V179)</f>
        <v/>
      </c>
      <c r="BX181" s="290" t="str">
        <f>IF(ISBLANK('ARAT - Data Entry'!W179),"",'ARAT - Data Entry'!W179)</f>
        <v/>
      </c>
      <c r="BY181" s="290" t="str">
        <f>IF(ISBLANK('ARAT - Data Entry'!Y179),"",'ARAT - Data Entry'!Y179)</f>
        <v/>
      </c>
      <c r="BZ181" s="290" t="str">
        <f>IF(ISBLANK('ARAT - Data Entry'!Z179),"",'ARAT - Data Entry'!Z179)</f>
        <v/>
      </c>
      <c r="CA181" s="290" t="str">
        <f>IF(ISBLANK('ARAT - Data Entry'!AB179),"",'ARAT - Data Entry'!AB179)</f>
        <v/>
      </c>
      <c r="CB181" s="290" t="str">
        <f>IF(ISBLANK('ARAT - Data Entry'!AC179),"",'ARAT - Data Entry'!AC179)</f>
        <v/>
      </c>
      <c r="CC181" s="290" t="str">
        <f>IF(ISBLANK('ARAT - Data Entry'!AE179),"",'ARAT - Data Entry'!AE179)</f>
        <v/>
      </c>
      <c r="CD181" s="290" t="str">
        <f>IF(ISBLANK('ARAT - Data Entry'!AF179),"",'ARAT - Data Entry'!AF179)</f>
        <v/>
      </c>
      <c r="CE181" s="290" t="str">
        <f>IF(ISBLANK('ARAT - Data Entry'!AH179),"",'ARAT - Data Entry'!AH179)</f>
        <v/>
      </c>
      <c r="CF181" s="290" t="str">
        <f>IF(ISBLANK('ARAT - Data Entry'!AI179),"",'ARAT - Data Entry'!AI179)</f>
        <v/>
      </c>
      <c r="CG181" s="290" t="str">
        <f>IF(ISBLANK('ARAT - Data Entry'!AK179),"",'ARAT - Data Entry'!AK179)</f>
        <v/>
      </c>
      <c r="CH181" s="290" t="str">
        <f>IF(ISBLANK('ARAT - Data Entry'!AL179),"",'ARAT - Data Entry'!AL179)</f>
        <v/>
      </c>
      <c r="CI181" s="290" t="str">
        <f>IF(ISBLANK('ARAT - Data Entry'!AN179),"",'ARAT - Data Entry'!AN179)</f>
        <v/>
      </c>
      <c r="CJ181" s="290" t="str">
        <f>IF(ISBLANK('ARAT - Data Entry'!AO179),"",'ARAT - Data Entry'!AO179)</f>
        <v/>
      </c>
      <c r="CK181" s="290" t="str">
        <f>IF(ISBLANK('ARAT - Data Entry'!AQ179),"",'ARAT - Data Entry'!AQ179)</f>
        <v/>
      </c>
      <c r="CL181" s="290" t="str">
        <f>IF(ISBLANK('ARAT - Data Entry'!AR179),"",'ARAT - Data Entry'!AR179)</f>
        <v/>
      </c>
      <c r="CM181" s="290" t="str">
        <f>IF(ISBLANK('ARAT - Data Entry'!AT179),"",'ARAT - Data Entry'!AT179)</f>
        <v/>
      </c>
      <c r="CN181" s="290" t="str">
        <f>IF(ISBLANK('ARAT - Data Entry'!AU179),"",'ARAT - Data Entry'!AU179)</f>
        <v/>
      </c>
      <c r="CO181" s="290" t="str">
        <f>IF(ISBLANK('ARAT - Data Entry'!AW179),"",'ARAT - Data Entry'!AW179)</f>
        <v/>
      </c>
      <c r="CP181" s="290" t="str">
        <f>IF(ISBLANK('ARAT - Data Entry'!AX179),"",'ARAT - Data Entry'!AX179)</f>
        <v/>
      </c>
      <c r="CQ181" s="290" t="str">
        <f>IF(ISBLANK('ARAT - Data Entry'!AZ179),"",'ARAT - Data Entry'!AZ179)</f>
        <v/>
      </c>
      <c r="CR181" s="290" t="str">
        <f>IF(ISBLANK('ARAT - Data Entry'!BA179),"",'ARAT - Data Entry'!BA179)</f>
        <v/>
      </c>
      <c r="CS181" s="290" t="str">
        <f>IF(ISBLANK('ARAT - Data Entry'!BC179),"",'ARAT - Data Entry'!BC179)</f>
        <v/>
      </c>
      <c r="CT181" s="290" t="str">
        <f>IF(ISBLANK('ARAT - Data Entry'!BD179),"",'ARAT - Data Entry'!BD179)</f>
        <v/>
      </c>
      <c r="CU181" s="290" t="str">
        <f>IF(ISBLANK('ARAT - Data Entry'!BF179),"",'ARAT - Data Entry'!BF179)</f>
        <v/>
      </c>
      <c r="CV181" s="290" t="str">
        <f>IF(ISBLANK('ARAT - Data Entry'!BG179),"",'ARAT - Data Entry'!BG179)</f>
        <v/>
      </c>
      <c r="CW181" s="290" t="str">
        <f>IF(ISBLANK('ARAT - Data Entry'!BI179),"",'ARAT - Data Entry'!BI179)</f>
        <v/>
      </c>
      <c r="CX181" s="290" t="str">
        <f>IF(ISBLANK('ARAT - Data Entry'!BJ179),"",'ARAT - Data Entry'!BJ179)</f>
        <v/>
      </c>
      <c r="CY181" s="290" t="str">
        <f>IF(ISBLANK('ARAT - Data Entry'!BL179),"",'ARAT - Data Entry'!BL179)</f>
        <v/>
      </c>
      <c r="CZ181" s="290" t="str">
        <f>IF(ISBLANK('ARAT - Data Entry'!BM179),"",'ARAT - Data Entry'!BM179)</f>
        <v/>
      </c>
      <c r="DA181" s="290" t="str">
        <f>IF(ISBLANK('ARAT - Data Entry'!BO179),"",'ARAT - Data Entry'!BO179)</f>
        <v/>
      </c>
      <c r="DB181" s="290" t="str">
        <f>IF(ISBLANK('ARAT - Data Entry'!BP179),"",'ARAT - Data Entry'!BP179)</f>
        <v/>
      </c>
      <c r="DC181" s="290" t="str">
        <f>IF(ISBLANK('ARAT - Data Entry'!BR179),"",'ARAT - Data Entry'!BR179)</f>
        <v/>
      </c>
      <c r="DD181" s="290" t="str">
        <f>IF(ISBLANK('ARAT - Data Entry'!BS179),"",'ARAT - Data Entry'!BS179)</f>
        <v/>
      </c>
      <c r="DE181" s="290" t="str">
        <f>IF(ISBLANK('ARAT - Data Entry'!BU179),"",'ARAT - Data Entry'!BU179)</f>
        <v/>
      </c>
      <c r="DF181" s="290" t="str">
        <f>IF(ISBLANK('ARAT - Data Entry'!BV179),"",'ARAT - Data Entry'!BV179)</f>
        <v/>
      </c>
      <c r="DG181" s="290" t="str">
        <f>IF(ISBLANK('ARAT - Data Entry'!CZ179),"",'ARAT - Data Entry'!CZ179)</f>
        <v/>
      </c>
    </row>
    <row r="182" spans="1:111" x14ac:dyDescent="0.25">
      <c r="A182" s="312" t="str">
        <f>IF(ISBLANK('ARAT - Data Entry'!A180),"",'ARAT - Data Entry'!A180)</f>
        <v/>
      </c>
      <c r="B182" s="312" t="str">
        <f>IF(ISBLANK('ARAT - Data Entry'!C180),"",'ARAT - Data Entry'!C180)</f>
        <v/>
      </c>
      <c r="C182" s="312" t="str">
        <f>IF(ISBLANK('ARAT - Data Entry'!D180),"",'ARAT - Data Entry'!D180)</f>
        <v/>
      </c>
      <c r="D182" s="312" t="str">
        <f>IF(ISBLANK('ARAT - Data Entry'!E180),"",'ARAT - Data Entry'!E180)</f>
        <v/>
      </c>
      <c r="E182" s="312" t="str">
        <f>IF(ISBLANK('ARAT - Data Entry'!F180),"",'ARAT - Data Entry'!F180)</f>
        <v/>
      </c>
      <c r="F182" s="312" t="str">
        <f>IF(ISBLANK('ARAT - Data Entry'!G180),"",'ARAT - Data Entry'!G180)</f>
        <v/>
      </c>
      <c r="G182" s="312" t="str">
        <f>IF(ISBLANK('ARAT - Data Entry'!H180),"",'ARAT - Data Entry'!H180)</f>
        <v/>
      </c>
      <c r="H182" s="312" t="str">
        <f>IF(ISBLANK('ARAT - Data Entry'!I180),"",'ARAT - Data Entry'!I180)</f>
        <v/>
      </c>
      <c r="I182" s="312" t="str">
        <f>IF(ISBLANK('ARAT - Data Entry'!J180),"",'ARAT - Data Entry'!J180)</f>
        <v/>
      </c>
      <c r="J182" s="357" t="str">
        <f>IF(ISBLANK('ARAT - Data Entry'!K180),"",'ARAT - Data Entry'!K180)</f>
        <v/>
      </c>
      <c r="K182" s="312" t="str">
        <f>IF(ISBLANK('ARAT - Data Entry'!L180),"",'ARAT - Data Entry'!L180)</f>
        <v/>
      </c>
      <c r="L182" s="312" t="str">
        <f>IF(ISBLANK('ARAT - Data Entry'!M180),"",'ARAT - Data Entry'!M180)</f>
        <v/>
      </c>
      <c r="M182" s="312" t="str">
        <f>IF(ISBLANK('ARAT - Data Entry'!N180),"",'ARAT - Data Entry'!N180)</f>
        <v/>
      </c>
      <c r="N182" s="312" t="str">
        <f>IF(ISBLANK('ARAT - Data Entry'!R180),"",'ARAT - Data Entry'!R180)</f>
        <v/>
      </c>
      <c r="O182" s="312" t="str">
        <f>IF(ISBLANK('ARAT - Data Entry'!T180),"",'ARAT - Data Entry'!T180)</f>
        <v/>
      </c>
      <c r="P182" s="298"/>
      <c r="Q182" s="4" t="str">
        <f t="shared" si="46"/>
        <v>No Improved Water Point/System</v>
      </c>
      <c r="R182" s="4" t="str">
        <f t="shared" si="47"/>
        <v>No Improved Water Point/System</v>
      </c>
      <c r="S182" s="5" t="str">
        <f t="shared" si="48"/>
        <v>No Improved Water Point/System</v>
      </c>
      <c r="T182" s="4" t="str">
        <f t="shared" si="49"/>
        <v>New Construction Needed</v>
      </c>
      <c r="U182" s="15">
        <f t="shared" si="50"/>
        <v>0</v>
      </c>
      <c r="V182" s="284"/>
      <c r="W182" s="291" t="str">
        <f t="shared" si="54"/>
        <v>New Construction Needed</v>
      </c>
      <c r="X182" s="292" t="str">
        <f t="shared" si="51"/>
        <v xml:space="preserve"> </v>
      </c>
      <c r="Y182" s="292" t="str">
        <f t="shared" si="52"/>
        <v>Plan For Investment and Construction</v>
      </c>
      <c r="Z182" s="285"/>
      <c r="AA182" s="290" t="str">
        <f t="shared" si="55"/>
        <v xml:space="preserve"> </v>
      </c>
      <c r="AB182" s="290" t="str">
        <f t="shared" si="56"/>
        <v xml:space="preserve"> </v>
      </c>
      <c r="AC182" s="290" t="str">
        <f t="shared" si="57"/>
        <v xml:space="preserve"> </v>
      </c>
      <c r="AD182" s="290" t="str">
        <f t="shared" si="58"/>
        <v xml:space="preserve"> </v>
      </c>
      <c r="AE182" s="290" t="str">
        <f t="shared" si="59"/>
        <v xml:space="preserve"> </v>
      </c>
      <c r="AF182" s="290" t="str">
        <f>IF(CG182=1,'ARAT - Reference Sheet'!C186-(A182-CH182)," ")</f>
        <v xml:space="preserve"> </v>
      </c>
      <c r="AG182" s="290" t="str">
        <f>IF(CI182=1,'ARAT - Reference Sheet'!$C$12-(A182-CJ182)," ")</f>
        <v xml:space="preserve"> </v>
      </c>
      <c r="AH182" s="290" t="str">
        <f>IF(CK182=1,'ARAT - Reference Sheet'!$C$13-(A182-CL182)," ")</f>
        <v xml:space="preserve"> </v>
      </c>
      <c r="AI182" s="290" t="str">
        <f>IF(CM182=1,'ARAT - Reference Sheet'!$C$14-(A182-CN182)," ")</f>
        <v xml:space="preserve"> </v>
      </c>
      <c r="AJ182" s="290" t="str">
        <f>IF(CO182=1,'ARAT - Reference Sheet'!$C$15-(A182-CP182)," ")</f>
        <v xml:space="preserve"> </v>
      </c>
      <c r="AK182" s="290" t="str">
        <f>IF(CQ182=1,'ARAT - Reference Sheet'!$C$16-(A182-CR182)," ")</f>
        <v xml:space="preserve"> </v>
      </c>
      <c r="AL182" s="290" t="str">
        <f>IF(CS182=1,'ARAT - Reference Sheet'!$C$17-(A182-CT182)," ")</f>
        <v xml:space="preserve"> </v>
      </c>
      <c r="AM182" s="290" t="str">
        <f>IF(CU182=1,'ARAT - Reference Sheet'!$C$18-(A182-CV182)," ")</f>
        <v xml:space="preserve"> </v>
      </c>
      <c r="AN182" s="290" t="str">
        <f>IF(CW182=1,'ARAT - Reference Sheet'!$C$19-(A182-CX182)," ")</f>
        <v xml:space="preserve"> </v>
      </c>
      <c r="AO182" s="290" t="str">
        <f>IF(CY182=1,'ARAT - Reference Sheet'!$C$20-(A182-CZ182)," ")</f>
        <v xml:space="preserve"> </v>
      </c>
      <c r="AP182" s="290" t="str">
        <f>IF(DA182=1,'ARAT - Reference Sheet'!$C$21-(A182-DB182)," ")</f>
        <v xml:space="preserve"> </v>
      </c>
      <c r="AQ182" s="290" t="str">
        <f>IF(DC182=1,'ARAT - Reference Sheet'!$C$22-(A182-DD182)," ")</f>
        <v xml:space="preserve"> </v>
      </c>
      <c r="AR182" s="290" t="str">
        <f>IF(DE182=1,'ARAT - Reference Sheet'!$C$23-(A182-DF182)," ")</f>
        <v xml:space="preserve"> </v>
      </c>
      <c r="AS182" s="288"/>
      <c r="AT182" s="313" t="str">
        <f>IF(ISBLANK('ARAT - Data Entry'!X180),"",'ARAT - Data Entry'!X180)</f>
        <v/>
      </c>
      <c r="AU182" s="313" t="str">
        <f>IF(ISBLANK('ARAT - Data Entry'!AA180),"",'ARAT - Data Entry'!AA180)</f>
        <v/>
      </c>
      <c r="AV182" s="313" t="str">
        <f>IF(ISBLANK('ARAT - Data Entry'!AD180),"",'ARAT - Data Entry'!AD180)</f>
        <v/>
      </c>
      <c r="AW182" s="313" t="str">
        <f>IF(ISBLANK('ARAT - Data Entry'!AG180),"",'ARAT - Data Entry'!AG180)</f>
        <v/>
      </c>
      <c r="AX182" s="313" t="str">
        <f>IF(ISBLANK('ARAT - Data Entry'!AJ180),"",'ARAT - Data Entry'!AJ180)</f>
        <v/>
      </c>
      <c r="AY182" s="313" t="str">
        <f>IF(ISBLANK('ARAT - Data Entry'!AM180),"",'ARAT - Data Entry'!AM180)</f>
        <v/>
      </c>
      <c r="AZ182" s="313" t="str">
        <f>IF(ISBLANK('ARAT - Data Entry'!AP180),"",'ARAT - Data Entry'!AP180)</f>
        <v/>
      </c>
      <c r="BA182" s="313" t="str">
        <f>IF(ISBLANK('ARAT - Data Entry'!AS180),"",'ARAT - Data Entry'!AS180)</f>
        <v/>
      </c>
      <c r="BB182" s="313" t="str">
        <f>IF(ISBLANK('ARAT - Data Entry'!AV180),"",'ARAT - Data Entry'!AV180)</f>
        <v/>
      </c>
      <c r="BC182" s="313" t="str">
        <f>IF(ISBLANK('ARAT - Data Entry'!AY180),"",'ARAT - Data Entry'!AY180)</f>
        <v/>
      </c>
      <c r="BD182" s="313" t="str">
        <f>IF(ISBLANK('ARAT - Data Entry'!BB180),"",'ARAT - Data Entry'!BB180)</f>
        <v/>
      </c>
      <c r="BE182" s="313" t="str">
        <f>IF(ISBLANK('ARAT - Data Entry'!BE180),"",'ARAT - Data Entry'!BE180)</f>
        <v/>
      </c>
      <c r="BF182" s="313" t="str">
        <f>IF(ISBLANK('ARAT - Data Entry'!BF180),"",'ARAT - Data Entry'!BF180)</f>
        <v/>
      </c>
      <c r="BG182" s="313" t="str">
        <f>IF(ISBLANK('ARAT - Data Entry'!BK180),"",'ARAT - Data Entry'!BK180)</f>
        <v/>
      </c>
      <c r="BH182" s="313" t="str">
        <f>IF(ISBLANK('ARAT - Data Entry'!BL180),"",'ARAT - Data Entry'!BL180)</f>
        <v/>
      </c>
      <c r="BI182" s="313" t="str">
        <f>IF(ISBLANK('ARAT - Data Entry'!BQ180),"",'ARAT - Data Entry'!BQ180)</f>
        <v/>
      </c>
      <c r="BJ182" s="313" t="str">
        <f>IF(ISBLANK('ARAT - Data Entry'!BR180),"",'ARAT - Data Entry'!BR180)</f>
        <v/>
      </c>
      <c r="BK182" s="313" t="str">
        <f>IF(ISBLANK('ARAT - Data Entry'!BW180),"",'ARAT - Data Entry'!BW180)</f>
        <v/>
      </c>
      <c r="BL182" s="313" t="str">
        <f>IF(ISBLANK('ARAT - Data Entry'!DB180),"",'ARAT - Data Entry'!DB180)</f>
        <v/>
      </c>
      <c r="BM182" s="296"/>
      <c r="BN182" s="290">
        <f>'ARAT - Data Entry'!P180</f>
        <v>0</v>
      </c>
      <c r="BO182" s="290">
        <f>'ARAT - Data Entry'!Q180</f>
        <v>0</v>
      </c>
      <c r="BP182" s="290">
        <f>'ARAT - Data Entry'!S180</f>
        <v>0</v>
      </c>
      <c r="BQ182" s="290">
        <f>'ARAT - Data Entry'!CG180</f>
        <v>0</v>
      </c>
      <c r="BR182" s="290">
        <f>'ARAT - Data Entry'!CU180</f>
        <v>0</v>
      </c>
      <c r="BS182" s="290">
        <f>'ARAT - Data Entry'!CY180</f>
        <v>0</v>
      </c>
      <c r="BT182" s="290">
        <f>'ARAT - Data Entry'!DA180</f>
        <v>0</v>
      </c>
      <c r="BU182" s="290">
        <f t="shared" si="53"/>
        <v>0</v>
      </c>
      <c r="BV182" s="288"/>
      <c r="BW182" s="290" t="str">
        <f>IF(ISBLANK('ARAT - Data Entry'!V180),"",'ARAT - Data Entry'!V180)</f>
        <v/>
      </c>
      <c r="BX182" s="290" t="str">
        <f>IF(ISBLANK('ARAT - Data Entry'!W180),"",'ARAT - Data Entry'!W180)</f>
        <v/>
      </c>
      <c r="BY182" s="290" t="str">
        <f>IF(ISBLANK('ARAT - Data Entry'!Y180),"",'ARAT - Data Entry'!Y180)</f>
        <v/>
      </c>
      <c r="BZ182" s="290" t="str">
        <f>IF(ISBLANK('ARAT - Data Entry'!Z180),"",'ARAT - Data Entry'!Z180)</f>
        <v/>
      </c>
      <c r="CA182" s="290" t="str">
        <f>IF(ISBLANK('ARAT - Data Entry'!AB180),"",'ARAT - Data Entry'!AB180)</f>
        <v/>
      </c>
      <c r="CB182" s="290" t="str">
        <f>IF(ISBLANK('ARAT - Data Entry'!AC180),"",'ARAT - Data Entry'!AC180)</f>
        <v/>
      </c>
      <c r="CC182" s="290" t="str">
        <f>IF(ISBLANK('ARAT - Data Entry'!AE180),"",'ARAT - Data Entry'!AE180)</f>
        <v/>
      </c>
      <c r="CD182" s="290" t="str">
        <f>IF(ISBLANK('ARAT - Data Entry'!AF180),"",'ARAT - Data Entry'!AF180)</f>
        <v/>
      </c>
      <c r="CE182" s="290" t="str">
        <f>IF(ISBLANK('ARAT - Data Entry'!AH180),"",'ARAT - Data Entry'!AH180)</f>
        <v/>
      </c>
      <c r="CF182" s="290" t="str">
        <f>IF(ISBLANK('ARAT - Data Entry'!AI180),"",'ARAT - Data Entry'!AI180)</f>
        <v/>
      </c>
      <c r="CG182" s="290" t="str">
        <f>IF(ISBLANK('ARAT - Data Entry'!AK180),"",'ARAT - Data Entry'!AK180)</f>
        <v/>
      </c>
      <c r="CH182" s="290" t="str">
        <f>IF(ISBLANK('ARAT - Data Entry'!AL180),"",'ARAT - Data Entry'!AL180)</f>
        <v/>
      </c>
      <c r="CI182" s="290" t="str">
        <f>IF(ISBLANK('ARAT - Data Entry'!AN180),"",'ARAT - Data Entry'!AN180)</f>
        <v/>
      </c>
      <c r="CJ182" s="290" t="str">
        <f>IF(ISBLANK('ARAT - Data Entry'!AO180),"",'ARAT - Data Entry'!AO180)</f>
        <v/>
      </c>
      <c r="CK182" s="290" t="str">
        <f>IF(ISBLANK('ARAT - Data Entry'!AQ180),"",'ARAT - Data Entry'!AQ180)</f>
        <v/>
      </c>
      <c r="CL182" s="290" t="str">
        <f>IF(ISBLANK('ARAT - Data Entry'!AR180),"",'ARAT - Data Entry'!AR180)</f>
        <v/>
      </c>
      <c r="CM182" s="290" t="str">
        <f>IF(ISBLANK('ARAT - Data Entry'!AT180),"",'ARAT - Data Entry'!AT180)</f>
        <v/>
      </c>
      <c r="CN182" s="290" t="str">
        <f>IF(ISBLANK('ARAT - Data Entry'!AU180),"",'ARAT - Data Entry'!AU180)</f>
        <v/>
      </c>
      <c r="CO182" s="290" t="str">
        <f>IF(ISBLANK('ARAT - Data Entry'!AW180),"",'ARAT - Data Entry'!AW180)</f>
        <v/>
      </c>
      <c r="CP182" s="290" t="str">
        <f>IF(ISBLANK('ARAT - Data Entry'!AX180),"",'ARAT - Data Entry'!AX180)</f>
        <v/>
      </c>
      <c r="CQ182" s="290" t="str">
        <f>IF(ISBLANK('ARAT - Data Entry'!AZ180),"",'ARAT - Data Entry'!AZ180)</f>
        <v/>
      </c>
      <c r="CR182" s="290" t="str">
        <f>IF(ISBLANK('ARAT - Data Entry'!BA180),"",'ARAT - Data Entry'!BA180)</f>
        <v/>
      </c>
      <c r="CS182" s="290" t="str">
        <f>IF(ISBLANK('ARAT - Data Entry'!BC180),"",'ARAT - Data Entry'!BC180)</f>
        <v/>
      </c>
      <c r="CT182" s="290" t="str">
        <f>IF(ISBLANK('ARAT - Data Entry'!BD180),"",'ARAT - Data Entry'!BD180)</f>
        <v/>
      </c>
      <c r="CU182" s="290" t="str">
        <f>IF(ISBLANK('ARAT - Data Entry'!BF180),"",'ARAT - Data Entry'!BF180)</f>
        <v/>
      </c>
      <c r="CV182" s="290" t="str">
        <f>IF(ISBLANK('ARAT - Data Entry'!BG180),"",'ARAT - Data Entry'!BG180)</f>
        <v/>
      </c>
      <c r="CW182" s="290" t="str">
        <f>IF(ISBLANK('ARAT - Data Entry'!BI180),"",'ARAT - Data Entry'!BI180)</f>
        <v/>
      </c>
      <c r="CX182" s="290" t="str">
        <f>IF(ISBLANK('ARAT - Data Entry'!BJ180),"",'ARAT - Data Entry'!BJ180)</f>
        <v/>
      </c>
      <c r="CY182" s="290" t="str">
        <f>IF(ISBLANK('ARAT - Data Entry'!BL180),"",'ARAT - Data Entry'!BL180)</f>
        <v/>
      </c>
      <c r="CZ182" s="290" t="str">
        <f>IF(ISBLANK('ARAT - Data Entry'!BM180),"",'ARAT - Data Entry'!BM180)</f>
        <v/>
      </c>
      <c r="DA182" s="290" t="str">
        <f>IF(ISBLANK('ARAT - Data Entry'!BO180),"",'ARAT - Data Entry'!BO180)</f>
        <v/>
      </c>
      <c r="DB182" s="290" t="str">
        <f>IF(ISBLANK('ARAT - Data Entry'!BP180),"",'ARAT - Data Entry'!BP180)</f>
        <v/>
      </c>
      <c r="DC182" s="290" t="str">
        <f>IF(ISBLANK('ARAT - Data Entry'!BR180),"",'ARAT - Data Entry'!BR180)</f>
        <v/>
      </c>
      <c r="DD182" s="290" t="str">
        <f>IF(ISBLANK('ARAT - Data Entry'!BS180),"",'ARAT - Data Entry'!BS180)</f>
        <v/>
      </c>
      <c r="DE182" s="290" t="str">
        <f>IF(ISBLANK('ARAT - Data Entry'!BU180),"",'ARAT - Data Entry'!BU180)</f>
        <v/>
      </c>
      <c r="DF182" s="290" t="str">
        <f>IF(ISBLANK('ARAT - Data Entry'!BV180),"",'ARAT - Data Entry'!BV180)</f>
        <v/>
      </c>
      <c r="DG182" s="290" t="str">
        <f>IF(ISBLANK('ARAT - Data Entry'!CZ180),"",'ARAT - Data Entry'!CZ180)</f>
        <v/>
      </c>
    </row>
    <row r="183" spans="1:111" x14ac:dyDescent="0.25">
      <c r="A183" s="312" t="str">
        <f>IF(ISBLANK('ARAT - Data Entry'!A181),"",'ARAT - Data Entry'!A181)</f>
        <v/>
      </c>
      <c r="B183" s="312" t="str">
        <f>IF(ISBLANK('ARAT - Data Entry'!C181),"",'ARAT - Data Entry'!C181)</f>
        <v/>
      </c>
      <c r="C183" s="312" t="str">
        <f>IF(ISBLANK('ARAT - Data Entry'!D181),"",'ARAT - Data Entry'!D181)</f>
        <v/>
      </c>
      <c r="D183" s="312" t="str">
        <f>IF(ISBLANK('ARAT - Data Entry'!E181),"",'ARAT - Data Entry'!E181)</f>
        <v/>
      </c>
      <c r="E183" s="312" t="str">
        <f>IF(ISBLANK('ARAT - Data Entry'!F181),"",'ARAT - Data Entry'!F181)</f>
        <v/>
      </c>
      <c r="F183" s="312" t="str">
        <f>IF(ISBLANK('ARAT - Data Entry'!G181),"",'ARAT - Data Entry'!G181)</f>
        <v/>
      </c>
      <c r="G183" s="312" t="str">
        <f>IF(ISBLANK('ARAT - Data Entry'!H181),"",'ARAT - Data Entry'!H181)</f>
        <v/>
      </c>
      <c r="H183" s="312" t="str">
        <f>IF(ISBLANK('ARAT - Data Entry'!I181),"",'ARAT - Data Entry'!I181)</f>
        <v/>
      </c>
      <c r="I183" s="312" t="str">
        <f>IF(ISBLANK('ARAT - Data Entry'!J181),"",'ARAT - Data Entry'!J181)</f>
        <v/>
      </c>
      <c r="J183" s="357" t="str">
        <f>IF(ISBLANK('ARAT - Data Entry'!K181),"",'ARAT - Data Entry'!K181)</f>
        <v/>
      </c>
      <c r="K183" s="312" t="str">
        <f>IF(ISBLANK('ARAT - Data Entry'!L181),"",'ARAT - Data Entry'!L181)</f>
        <v/>
      </c>
      <c r="L183" s="312" t="str">
        <f>IF(ISBLANK('ARAT - Data Entry'!M181),"",'ARAT - Data Entry'!M181)</f>
        <v/>
      </c>
      <c r="M183" s="312" t="str">
        <f>IF(ISBLANK('ARAT - Data Entry'!N181),"",'ARAT - Data Entry'!N181)</f>
        <v/>
      </c>
      <c r="N183" s="312" t="str">
        <f>IF(ISBLANK('ARAT - Data Entry'!R181),"",'ARAT - Data Entry'!R181)</f>
        <v/>
      </c>
      <c r="O183" s="312" t="str">
        <f>IF(ISBLANK('ARAT - Data Entry'!T181),"",'ARAT - Data Entry'!T181)</f>
        <v/>
      </c>
      <c r="P183" s="298"/>
      <c r="Q183" s="4" t="str">
        <f t="shared" si="46"/>
        <v>No Improved Water Point/System</v>
      </c>
      <c r="R183" s="4" t="str">
        <f t="shared" si="47"/>
        <v>No Improved Water Point/System</v>
      </c>
      <c r="S183" s="5" t="str">
        <f t="shared" si="48"/>
        <v>No Improved Water Point/System</v>
      </c>
      <c r="T183" s="4" t="str">
        <f t="shared" si="49"/>
        <v>New Construction Needed</v>
      </c>
      <c r="U183" s="15">
        <f t="shared" si="50"/>
        <v>0</v>
      </c>
      <c r="V183" s="284"/>
      <c r="W183" s="291" t="str">
        <f t="shared" si="54"/>
        <v>New Construction Needed</v>
      </c>
      <c r="X183" s="292" t="str">
        <f t="shared" si="51"/>
        <v xml:space="preserve"> </v>
      </c>
      <c r="Y183" s="292" t="str">
        <f t="shared" si="52"/>
        <v>Plan For Investment and Construction</v>
      </c>
      <c r="Z183" s="285"/>
      <c r="AA183" s="290" t="str">
        <f t="shared" si="55"/>
        <v xml:space="preserve"> </v>
      </c>
      <c r="AB183" s="290" t="str">
        <f t="shared" si="56"/>
        <v xml:space="preserve"> </v>
      </c>
      <c r="AC183" s="290" t="str">
        <f t="shared" si="57"/>
        <v xml:space="preserve"> </v>
      </c>
      <c r="AD183" s="290" t="str">
        <f t="shared" si="58"/>
        <v xml:space="preserve"> </v>
      </c>
      <c r="AE183" s="290" t="str">
        <f t="shared" si="59"/>
        <v xml:space="preserve"> </v>
      </c>
      <c r="AF183" s="290" t="str">
        <f>IF(CG183=1,'ARAT - Reference Sheet'!C187-(A183-CH183)," ")</f>
        <v xml:space="preserve"> </v>
      </c>
      <c r="AG183" s="290" t="str">
        <f>IF(CI183=1,'ARAT - Reference Sheet'!$C$12-(A183-CJ183)," ")</f>
        <v xml:space="preserve"> </v>
      </c>
      <c r="AH183" s="290" t="str">
        <f>IF(CK183=1,'ARAT - Reference Sheet'!$C$13-(A183-CL183)," ")</f>
        <v xml:space="preserve"> </v>
      </c>
      <c r="AI183" s="290" t="str">
        <f>IF(CM183=1,'ARAT - Reference Sheet'!$C$14-(A183-CN183)," ")</f>
        <v xml:space="preserve"> </v>
      </c>
      <c r="AJ183" s="290" t="str">
        <f>IF(CO183=1,'ARAT - Reference Sheet'!$C$15-(A183-CP183)," ")</f>
        <v xml:space="preserve"> </v>
      </c>
      <c r="AK183" s="290" t="str">
        <f>IF(CQ183=1,'ARAT - Reference Sheet'!$C$16-(A183-CR183)," ")</f>
        <v xml:space="preserve"> </v>
      </c>
      <c r="AL183" s="290" t="str">
        <f>IF(CS183=1,'ARAT - Reference Sheet'!$C$17-(A183-CT183)," ")</f>
        <v xml:space="preserve"> </v>
      </c>
      <c r="AM183" s="290" t="str">
        <f>IF(CU183=1,'ARAT - Reference Sheet'!$C$18-(A183-CV183)," ")</f>
        <v xml:space="preserve"> </v>
      </c>
      <c r="AN183" s="290" t="str">
        <f>IF(CW183=1,'ARAT - Reference Sheet'!$C$19-(A183-CX183)," ")</f>
        <v xml:space="preserve"> </v>
      </c>
      <c r="AO183" s="290" t="str">
        <f>IF(CY183=1,'ARAT - Reference Sheet'!$C$20-(A183-CZ183)," ")</f>
        <v xml:space="preserve"> </v>
      </c>
      <c r="AP183" s="290" t="str">
        <f>IF(DA183=1,'ARAT - Reference Sheet'!$C$21-(A183-DB183)," ")</f>
        <v xml:space="preserve"> </v>
      </c>
      <c r="AQ183" s="290" t="str">
        <f>IF(DC183=1,'ARAT - Reference Sheet'!$C$22-(A183-DD183)," ")</f>
        <v xml:space="preserve"> </v>
      </c>
      <c r="AR183" s="290" t="str">
        <f>IF(DE183=1,'ARAT - Reference Sheet'!$C$23-(A183-DF183)," ")</f>
        <v xml:space="preserve"> </v>
      </c>
      <c r="AS183" s="288"/>
      <c r="AT183" s="313" t="str">
        <f>IF(ISBLANK('ARAT - Data Entry'!X181),"",'ARAT - Data Entry'!X181)</f>
        <v/>
      </c>
      <c r="AU183" s="313" t="str">
        <f>IF(ISBLANK('ARAT - Data Entry'!AA181),"",'ARAT - Data Entry'!AA181)</f>
        <v/>
      </c>
      <c r="AV183" s="313" t="str">
        <f>IF(ISBLANK('ARAT - Data Entry'!AD181),"",'ARAT - Data Entry'!AD181)</f>
        <v/>
      </c>
      <c r="AW183" s="313" t="str">
        <f>IF(ISBLANK('ARAT - Data Entry'!AG181),"",'ARAT - Data Entry'!AG181)</f>
        <v/>
      </c>
      <c r="AX183" s="313" t="str">
        <f>IF(ISBLANK('ARAT - Data Entry'!AJ181),"",'ARAT - Data Entry'!AJ181)</f>
        <v/>
      </c>
      <c r="AY183" s="313" t="str">
        <f>IF(ISBLANK('ARAT - Data Entry'!AM181),"",'ARAT - Data Entry'!AM181)</f>
        <v/>
      </c>
      <c r="AZ183" s="313" t="str">
        <f>IF(ISBLANK('ARAT - Data Entry'!AP181),"",'ARAT - Data Entry'!AP181)</f>
        <v/>
      </c>
      <c r="BA183" s="313" t="str">
        <f>IF(ISBLANK('ARAT - Data Entry'!AS181),"",'ARAT - Data Entry'!AS181)</f>
        <v/>
      </c>
      <c r="BB183" s="313" t="str">
        <f>IF(ISBLANK('ARAT - Data Entry'!AV181),"",'ARAT - Data Entry'!AV181)</f>
        <v/>
      </c>
      <c r="BC183" s="313" t="str">
        <f>IF(ISBLANK('ARAT - Data Entry'!AY181),"",'ARAT - Data Entry'!AY181)</f>
        <v/>
      </c>
      <c r="BD183" s="313" t="str">
        <f>IF(ISBLANK('ARAT - Data Entry'!BB181),"",'ARAT - Data Entry'!BB181)</f>
        <v/>
      </c>
      <c r="BE183" s="313" t="str">
        <f>IF(ISBLANK('ARAT - Data Entry'!BE181),"",'ARAT - Data Entry'!BE181)</f>
        <v/>
      </c>
      <c r="BF183" s="313" t="str">
        <f>IF(ISBLANK('ARAT - Data Entry'!BF181),"",'ARAT - Data Entry'!BF181)</f>
        <v/>
      </c>
      <c r="BG183" s="313" t="str">
        <f>IF(ISBLANK('ARAT - Data Entry'!BK181),"",'ARAT - Data Entry'!BK181)</f>
        <v/>
      </c>
      <c r="BH183" s="313" t="str">
        <f>IF(ISBLANK('ARAT - Data Entry'!BL181),"",'ARAT - Data Entry'!BL181)</f>
        <v/>
      </c>
      <c r="BI183" s="313" t="str">
        <f>IF(ISBLANK('ARAT - Data Entry'!BQ181),"",'ARAT - Data Entry'!BQ181)</f>
        <v/>
      </c>
      <c r="BJ183" s="313" t="str">
        <f>IF(ISBLANK('ARAT - Data Entry'!BR181),"",'ARAT - Data Entry'!BR181)</f>
        <v/>
      </c>
      <c r="BK183" s="313" t="str">
        <f>IF(ISBLANK('ARAT - Data Entry'!BW181),"",'ARAT - Data Entry'!BW181)</f>
        <v/>
      </c>
      <c r="BL183" s="313" t="str">
        <f>IF(ISBLANK('ARAT - Data Entry'!DB181),"",'ARAT - Data Entry'!DB181)</f>
        <v/>
      </c>
      <c r="BM183" s="296"/>
      <c r="BN183" s="290">
        <f>'ARAT - Data Entry'!P181</f>
        <v>0</v>
      </c>
      <c r="BO183" s="290">
        <f>'ARAT - Data Entry'!Q181</f>
        <v>0</v>
      </c>
      <c r="BP183" s="290">
        <f>'ARAT - Data Entry'!S181</f>
        <v>0</v>
      </c>
      <c r="BQ183" s="290">
        <f>'ARAT - Data Entry'!CG181</f>
        <v>0</v>
      </c>
      <c r="BR183" s="290">
        <f>'ARAT - Data Entry'!CU181</f>
        <v>0</v>
      </c>
      <c r="BS183" s="290">
        <f>'ARAT - Data Entry'!CY181</f>
        <v>0</v>
      </c>
      <c r="BT183" s="290">
        <f>'ARAT - Data Entry'!DA181</f>
        <v>0</v>
      </c>
      <c r="BU183" s="290">
        <f t="shared" si="53"/>
        <v>0</v>
      </c>
      <c r="BV183" s="288"/>
      <c r="BW183" s="290" t="str">
        <f>IF(ISBLANK('ARAT - Data Entry'!V181),"",'ARAT - Data Entry'!V181)</f>
        <v/>
      </c>
      <c r="BX183" s="290" t="str">
        <f>IF(ISBLANK('ARAT - Data Entry'!W181),"",'ARAT - Data Entry'!W181)</f>
        <v/>
      </c>
      <c r="BY183" s="290" t="str">
        <f>IF(ISBLANK('ARAT - Data Entry'!Y181),"",'ARAT - Data Entry'!Y181)</f>
        <v/>
      </c>
      <c r="BZ183" s="290" t="str">
        <f>IF(ISBLANK('ARAT - Data Entry'!Z181),"",'ARAT - Data Entry'!Z181)</f>
        <v/>
      </c>
      <c r="CA183" s="290" t="str">
        <f>IF(ISBLANK('ARAT - Data Entry'!AB181),"",'ARAT - Data Entry'!AB181)</f>
        <v/>
      </c>
      <c r="CB183" s="290" t="str">
        <f>IF(ISBLANK('ARAT - Data Entry'!AC181),"",'ARAT - Data Entry'!AC181)</f>
        <v/>
      </c>
      <c r="CC183" s="290" t="str">
        <f>IF(ISBLANK('ARAT - Data Entry'!AE181),"",'ARAT - Data Entry'!AE181)</f>
        <v/>
      </c>
      <c r="CD183" s="290" t="str">
        <f>IF(ISBLANK('ARAT - Data Entry'!AF181),"",'ARAT - Data Entry'!AF181)</f>
        <v/>
      </c>
      <c r="CE183" s="290" t="str">
        <f>IF(ISBLANK('ARAT - Data Entry'!AH181),"",'ARAT - Data Entry'!AH181)</f>
        <v/>
      </c>
      <c r="CF183" s="290" t="str">
        <f>IF(ISBLANK('ARAT - Data Entry'!AI181),"",'ARAT - Data Entry'!AI181)</f>
        <v/>
      </c>
      <c r="CG183" s="290" t="str">
        <f>IF(ISBLANK('ARAT - Data Entry'!AK181),"",'ARAT - Data Entry'!AK181)</f>
        <v/>
      </c>
      <c r="CH183" s="290" t="str">
        <f>IF(ISBLANK('ARAT - Data Entry'!AL181),"",'ARAT - Data Entry'!AL181)</f>
        <v/>
      </c>
      <c r="CI183" s="290" t="str">
        <f>IF(ISBLANK('ARAT - Data Entry'!AN181),"",'ARAT - Data Entry'!AN181)</f>
        <v/>
      </c>
      <c r="CJ183" s="290" t="str">
        <f>IF(ISBLANK('ARAT - Data Entry'!AO181),"",'ARAT - Data Entry'!AO181)</f>
        <v/>
      </c>
      <c r="CK183" s="290" t="str">
        <f>IF(ISBLANK('ARAT - Data Entry'!AQ181),"",'ARAT - Data Entry'!AQ181)</f>
        <v/>
      </c>
      <c r="CL183" s="290" t="str">
        <f>IF(ISBLANK('ARAT - Data Entry'!AR181),"",'ARAT - Data Entry'!AR181)</f>
        <v/>
      </c>
      <c r="CM183" s="290" t="str">
        <f>IF(ISBLANK('ARAT - Data Entry'!AT181),"",'ARAT - Data Entry'!AT181)</f>
        <v/>
      </c>
      <c r="CN183" s="290" t="str">
        <f>IF(ISBLANK('ARAT - Data Entry'!AU181),"",'ARAT - Data Entry'!AU181)</f>
        <v/>
      </c>
      <c r="CO183" s="290" t="str">
        <f>IF(ISBLANK('ARAT - Data Entry'!AW181),"",'ARAT - Data Entry'!AW181)</f>
        <v/>
      </c>
      <c r="CP183" s="290" t="str">
        <f>IF(ISBLANK('ARAT - Data Entry'!AX181),"",'ARAT - Data Entry'!AX181)</f>
        <v/>
      </c>
      <c r="CQ183" s="290" t="str">
        <f>IF(ISBLANK('ARAT - Data Entry'!AZ181),"",'ARAT - Data Entry'!AZ181)</f>
        <v/>
      </c>
      <c r="CR183" s="290" t="str">
        <f>IF(ISBLANK('ARAT - Data Entry'!BA181),"",'ARAT - Data Entry'!BA181)</f>
        <v/>
      </c>
      <c r="CS183" s="290" t="str">
        <f>IF(ISBLANK('ARAT - Data Entry'!BC181),"",'ARAT - Data Entry'!BC181)</f>
        <v/>
      </c>
      <c r="CT183" s="290" t="str">
        <f>IF(ISBLANK('ARAT - Data Entry'!BD181),"",'ARAT - Data Entry'!BD181)</f>
        <v/>
      </c>
      <c r="CU183" s="290" t="str">
        <f>IF(ISBLANK('ARAT - Data Entry'!BF181),"",'ARAT - Data Entry'!BF181)</f>
        <v/>
      </c>
      <c r="CV183" s="290" t="str">
        <f>IF(ISBLANK('ARAT - Data Entry'!BG181),"",'ARAT - Data Entry'!BG181)</f>
        <v/>
      </c>
      <c r="CW183" s="290" t="str">
        <f>IF(ISBLANK('ARAT - Data Entry'!BI181),"",'ARAT - Data Entry'!BI181)</f>
        <v/>
      </c>
      <c r="CX183" s="290" t="str">
        <f>IF(ISBLANK('ARAT - Data Entry'!BJ181),"",'ARAT - Data Entry'!BJ181)</f>
        <v/>
      </c>
      <c r="CY183" s="290" t="str">
        <f>IF(ISBLANK('ARAT - Data Entry'!BL181),"",'ARAT - Data Entry'!BL181)</f>
        <v/>
      </c>
      <c r="CZ183" s="290" t="str">
        <f>IF(ISBLANK('ARAT - Data Entry'!BM181),"",'ARAT - Data Entry'!BM181)</f>
        <v/>
      </c>
      <c r="DA183" s="290" t="str">
        <f>IF(ISBLANK('ARAT - Data Entry'!BO181),"",'ARAT - Data Entry'!BO181)</f>
        <v/>
      </c>
      <c r="DB183" s="290" t="str">
        <f>IF(ISBLANK('ARAT - Data Entry'!BP181),"",'ARAT - Data Entry'!BP181)</f>
        <v/>
      </c>
      <c r="DC183" s="290" t="str">
        <f>IF(ISBLANK('ARAT - Data Entry'!BR181),"",'ARAT - Data Entry'!BR181)</f>
        <v/>
      </c>
      <c r="DD183" s="290" t="str">
        <f>IF(ISBLANK('ARAT - Data Entry'!BS181),"",'ARAT - Data Entry'!BS181)</f>
        <v/>
      </c>
      <c r="DE183" s="290" t="str">
        <f>IF(ISBLANK('ARAT - Data Entry'!BU181),"",'ARAT - Data Entry'!BU181)</f>
        <v/>
      </c>
      <c r="DF183" s="290" t="str">
        <f>IF(ISBLANK('ARAT - Data Entry'!BV181),"",'ARAT - Data Entry'!BV181)</f>
        <v/>
      </c>
      <c r="DG183" s="290" t="str">
        <f>IF(ISBLANK('ARAT - Data Entry'!CZ181),"",'ARAT - Data Entry'!CZ181)</f>
        <v/>
      </c>
    </row>
    <row r="184" spans="1:111" x14ac:dyDescent="0.25">
      <c r="A184" s="312" t="str">
        <f>IF(ISBLANK('ARAT - Data Entry'!A182),"",'ARAT - Data Entry'!A182)</f>
        <v/>
      </c>
      <c r="B184" s="312" t="str">
        <f>IF(ISBLANK('ARAT - Data Entry'!C182),"",'ARAT - Data Entry'!C182)</f>
        <v/>
      </c>
      <c r="C184" s="312" t="str">
        <f>IF(ISBLANK('ARAT - Data Entry'!D182),"",'ARAT - Data Entry'!D182)</f>
        <v/>
      </c>
      <c r="D184" s="312" t="str">
        <f>IF(ISBLANK('ARAT - Data Entry'!E182),"",'ARAT - Data Entry'!E182)</f>
        <v/>
      </c>
      <c r="E184" s="312" t="str">
        <f>IF(ISBLANK('ARAT - Data Entry'!F182),"",'ARAT - Data Entry'!F182)</f>
        <v/>
      </c>
      <c r="F184" s="312" t="str">
        <f>IF(ISBLANK('ARAT - Data Entry'!G182),"",'ARAT - Data Entry'!G182)</f>
        <v/>
      </c>
      <c r="G184" s="312" t="str">
        <f>IF(ISBLANK('ARAT - Data Entry'!H182),"",'ARAT - Data Entry'!H182)</f>
        <v/>
      </c>
      <c r="H184" s="312" t="str">
        <f>IF(ISBLANK('ARAT - Data Entry'!I182),"",'ARAT - Data Entry'!I182)</f>
        <v/>
      </c>
      <c r="I184" s="312" t="str">
        <f>IF(ISBLANK('ARAT - Data Entry'!J182),"",'ARAT - Data Entry'!J182)</f>
        <v/>
      </c>
      <c r="J184" s="357" t="str">
        <f>IF(ISBLANK('ARAT - Data Entry'!K182),"",'ARAT - Data Entry'!K182)</f>
        <v/>
      </c>
      <c r="K184" s="312" t="str">
        <f>IF(ISBLANK('ARAT - Data Entry'!L182),"",'ARAT - Data Entry'!L182)</f>
        <v/>
      </c>
      <c r="L184" s="312" t="str">
        <f>IF(ISBLANK('ARAT - Data Entry'!M182),"",'ARAT - Data Entry'!M182)</f>
        <v/>
      </c>
      <c r="M184" s="312" t="str">
        <f>IF(ISBLANK('ARAT - Data Entry'!N182),"",'ARAT - Data Entry'!N182)</f>
        <v/>
      </c>
      <c r="N184" s="312" t="str">
        <f>IF(ISBLANK('ARAT - Data Entry'!R182),"",'ARAT - Data Entry'!R182)</f>
        <v/>
      </c>
      <c r="O184" s="312" t="str">
        <f>IF(ISBLANK('ARAT - Data Entry'!T182),"",'ARAT - Data Entry'!T182)</f>
        <v/>
      </c>
      <c r="P184" s="298"/>
      <c r="Q184" s="4" t="str">
        <f t="shared" si="46"/>
        <v>No Improved Water Point/System</v>
      </c>
      <c r="R184" s="4" t="str">
        <f t="shared" si="47"/>
        <v>No Improved Water Point/System</v>
      </c>
      <c r="S184" s="5" t="str">
        <f t="shared" si="48"/>
        <v>No Improved Water Point/System</v>
      </c>
      <c r="T184" s="4" t="str">
        <f t="shared" si="49"/>
        <v>New Construction Needed</v>
      </c>
      <c r="U184" s="15">
        <f t="shared" si="50"/>
        <v>0</v>
      </c>
      <c r="V184" s="284"/>
      <c r="W184" s="291" t="str">
        <f t="shared" si="54"/>
        <v>New Construction Needed</v>
      </c>
      <c r="X184" s="292" t="str">
        <f t="shared" si="51"/>
        <v xml:space="preserve"> </v>
      </c>
      <c r="Y184" s="292" t="str">
        <f t="shared" si="52"/>
        <v>Plan For Investment and Construction</v>
      </c>
      <c r="Z184" s="285"/>
      <c r="AA184" s="290" t="str">
        <f t="shared" si="55"/>
        <v xml:space="preserve"> </v>
      </c>
      <c r="AB184" s="290" t="str">
        <f t="shared" si="56"/>
        <v xml:space="preserve"> </v>
      </c>
      <c r="AC184" s="290" t="str">
        <f t="shared" si="57"/>
        <v xml:space="preserve"> </v>
      </c>
      <c r="AD184" s="290" t="str">
        <f t="shared" si="58"/>
        <v xml:space="preserve"> </v>
      </c>
      <c r="AE184" s="290" t="str">
        <f t="shared" si="59"/>
        <v xml:space="preserve"> </v>
      </c>
      <c r="AF184" s="290" t="str">
        <f>IF(CG184=1,'ARAT - Reference Sheet'!C188-(A184-CH184)," ")</f>
        <v xml:space="preserve"> </v>
      </c>
      <c r="AG184" s="290" t="str">
        <f>IF(CI184=1,'ARAT - Reference Sheet'!$C$12-(A184-CJ184)," ")</f>
        <v xml:space="preserve"> </v>
      </c>
      <c r="AH184" s="290" t="str">
        <f>IF(CK184=1,'ARAT - Reference Sheet'!$C$13-(A184-CL184)," ")</f>
        <v xml:space="preserve"> </v>
      </c>
      <c r="AI184" s="290" t="str">
        <f>IF(CM184=1,'ARAT - Reference Sheet'!$C$14-(A184-CN184)," ")</f>
        <v xml:space="preserve"> </v>
      </c>
      <c r="AJ184" s="290" t="str">
        <f>IF(CO184=1,'ARAT - Reference Sheet'!$C$15-(A184-CP184)," ")</f>
        <v xml:space="preserve"> </v>
      </c>
      <c r="AK184" s="290" t="str">
        <f>IF(CQ184=1,'ARAT - Reference Sheet'!$C$16-(A184-CR184)," ")</f>
        <v xml:space="preserve"> </v>
      </c>
      <c r="AL184" s="290" t="str">
        <f>IF(CS184=1,'ARAT - Reference Sheet'!$C$17-(A184-CT184)," ")</f>
        <v xml:space="preserve"> </v>
      </c>
      <c r="AM184" s="290" t="str">
        <f>IF(CU184=1,'ARAT - Reference Sheet'!$C$18-(A184-CV184)," ")</f>
        <v xml:space="preserve"> </v>
      </c>
      <c r="AN184" s="290" t="str">
        <f>IF(CW184=1,'ARAT - Reference Sheet'!$C$19-(A184-CX184)," ")</f>
        <v xml:space="preserve"> </v>
      </c>
      <c r="AO184" s="290" t="str">
        <f>IF(CY184=1,'ARAT - Reference Sheet'!$C$20-(A184-CZ184)," ")</f>
        <v xml:space="preserve"> </v>
      </c>
      <c r="AP184" s="290" t="str">
        <f>IF(DA184=1,'ARAT - Reference Sheet'!$C$21-(A184-DB184)," ")</f>
        <v xml:space="preserve"> </v>
      </c>
      <c r="AQ184" s="290" t="str">
        <f>IF(DC184=1,'ARAT - Reference Sheet'!$C$22-(A184-DD184)," ")</f>
        <v xml:space="preserve"> </v>
      </c>
      <c r="AR184" s="290" t="str">
        <f>IF(DE184=1,'ARAT - Reference Sheet'!$C$23-(A184-DF184)," ")</f>
        <v xml:space="preserve"> </v>
      </c>
      <c r="AS184" s="288"/>
      <c r="AT184" s="313" t="str">
        <f>IF(ISBLANK('ARAT - Data Entry'!X182),"",'ARAT - Data Entry'!X182)</f>
        <v/>
      </c>
      <c r="AU184" s="313" t="str">
        <f>IF(ISBLANK('ARAT - Data Entry'!AA182),"",'ARAT - Data Entry'!AA182)</f>
        <v/>
      </c>
      <c r="AV184" s="313" t="str">
        <f>IF(ISBLANK('ARAT - Data Entry'!AD182),"",'ARAT - Data Entry'!AD182)</f>
        <v/>
      </c>
      <c r="AW184" s="313" t="str">
        <f>IF(ISBLANK('ARAT - Data Entry'!AG182),"",'ARAT - Data Entry'!AG182)</f>
        <v/>
      </c>
      <c r="AX184" s="313" t="str">
        <f>IF(ISBLANK('ARAT - Data Entry'!AJ182),"",'ARAT - Data Entry'!AJ182)</f>
        <v/>
      </c>
      <c r="AY184" s="313" t="str">
        <f>IF(ISBLANK('ARAT - Data Entry'!AM182),"",'ARAT - Data Entry'!AM182)</f>
        <v/>
      </c>
      <c r="AZ184" s="313" t="str">
        <f>IF(ISBLANK('ARAT - Data Entry'!AP182),"",'ARAT - Data Entry'!AP182)</f>
        <v/>
      </c>
      <c r="BA184" s="313" t="str">
        <f>IF(ISBLANK('ARAT - Data Entry'!AS182),"",'ARAT - Data Entry'!AS182)</f>
        <v/>
      </c>
      <c r="BB184" s="313" t="str">
        <f>IF(ISBLANK('ARAT - Data Entry'!AV182),"",'ARAT - Data Entry'!AV182)</f>
        <v/>
      </c>
      <c r="BC184" s="313" t="str">
        <f>IF(ISBLANK('ARAT - Data Entry'!AY182),"",'ARAT - Data Entry'!AY182)</f>
        <v/>
      </c>
      <c r="BD184" s="313" t="str">
        <f>IF(ISBLANK('ARAT - Data Entry'!BB182),"",'ARAT - Data Entry'!BB182)</f>
        <v/>
      </c>
      <c r="BE184" s="313" t="str">
        <f>IF(ISBLANK('ARAT - Data Entry'!BE182),"",'ARAT - Data Entry'!BE182)</f>
        <v/>
      </c>
      <c r="BF184" s="313" t="str">
        <f>IF(ISBLANK('ARAT - Data Entry'!BF182),"",'ARAT - Data Entry'!BF182)</f>
        <v/>
      </c>
      <c r="BG184" s="313" t="str">
        <f>IF(ISBLANK('ARAT - Data Entry'!BK182),"",'ARAT - Data Entry'!BK182)</f>
        <v/>
      </c>
      <c r="BH184" s="313" t="str">
        <f>IF(ISBLANK('ARAT - Data Entry'!BL182),"",'ARAT - Data Entry'!BL182)</f>
        <v/>
      </c>
      <c r="BI184" s="313" t="str">
        <f>IF(ISBLANK('ARAT - Data Entry'!BQ182),"",'ARAT - Data Entry'!BQ182)</f>
        <v/>
      </c>
      <c r="BJ184" s="313" t="str">
        <f>IF(ISBLANK('ARAT - Data Entry'!BR182),"",'ARAT - Data Entry'!BR182)</f>
        <v/>
      </c>
      <c r="BK184" s="313" t="str">
        <f>IF(ISBLANK('ARAT - Data Entry'!BW182),"",'ARAT - Data Entry'!BW182)</f>
        <v/>
      </c>
      <c r="BL184" s="313" t="str">
        <f>IF(ISBLANK('ARAT - Data Entry'!DB182),"",'ARAT - Data Entry'!DB182)</f>
        <v/>
      </c>
      <c r="BM184" s="296"/>
      <c r="BN184" s="290">
        <f>'ARAT - Data Entry'!P182</f>
        <v>0</v>
      </c>
      <c r="BO184" s="290">
        <f>'ARAT - Data Entry'!Q182</f>
        <v>0</v>
      </c>
      <c r="BP184" s="290">
        <f>'ARAT - Data Entry'!S182</f>
        <v>0</v>
      </c>
      <c r="BQ184" s="290">
        <f>'ARAT - Data Entry'!CG182</f>
        <v>0</v>
      </c>
      <c r="BR184" s="290">
        <f>'ARAT - Data Entry'!CU182</f>
        <v>0</v>
      </c>
      <c r="BS184" s="290">
        <f>'ARAT - Data Entry'!CY182</f>
        <v>0</v>
      </c>
      <c r="BT184" s="290">
        <f>'ARAT - Data Entry'!DA182</f>
        <v>0</v>
      </c>
      <c r="BU184" s="290">
        <f t="shared" si="53"/>
        <v>0</v>
      </c>
      <c r="BV184" s="288"/>
      <c r="BW184" s="290" t="str">
        <f>IF(ISBLANK('ARAT - Data Entry'!V182),"",'ARAT - Data Entry'!V182)</f>
        <v/>
      </c>
      <c r="BX184" s="290" t="str">
        <f>IF(ISBLANK('ARAT - Data Entry'!W182),"",'ARAT - Data Entry'!W182)</f>
        <v/>
      </c>
      <c r="BY184" s="290" t="str">
        <f>IF(ISBLANK('ARAT - Data Entry'!Y182),"",'ARAT - Data Entry'!Y182)</f>
        <v/>
      </c>
      <c r="BZ184" s="290" t="str">
        <f>IF(ISBLANK('ARAT - Data Entry'!Z182),"",'ARAT - Data Entry'!Z182)</f>
        <v/>
      </c>
      <c r="CA184" s="290" t="str">
        <f>IF(ISBLANK('ARAT - Data Entry'!AB182),"",'ARAT - Data Entry'!AB182)</f>
        <v/>
      </c>
      <c r="CB184" s="290" t="str">
        <f>IF(ISBLANK('ARAT - Data Entry'!AC182),"",'ARAT - Data Entry'!AC182)</f>
        <v/>
      </c>
      <c r="CC184" s="290" t="str">
        <f>IF(ISBLANK('ARAT - Data Entry'!AE182),"",'ARAT - Data Entry'!AE182)</f>
        <v/>
      </c>
      <c r="CD184" s="290" t="str">
        <f>IF(ISBLANK('ARAT - Data Entry'!AF182),"",'ARAT - Data Entry'!AF182)</f>
        <v/>
      </c>
      <c r="CE184" s="290" t="str">
        <f>IF(ISBLANK('ARAT - Data Entry'!AH182),"",'ARAT - Data Entry'!AH182)</f>
        <v/>
      </c>
      <c r="CF184" s="290" t="str">
        <f>IF(ISBLANK('ARAT - Data Entry'!AI182),"",'ARAT - Data Entry'!AI182)</f>
        <v/>
      </c>
      <c r="CG184" s="290" t="str">
        <f>IF(ISBLANK('ARAT - Data Entry'!AK182),"",'ARAT - Data Entry'!AK182)</f>
        <v/>
      </c>
      <c r="CH184" s="290" t="str">
        <f>IF(ISBLANK('ARAT - Data Entry'!AL182),"",'ARAT - Data Entry'!AL182)</f>
        <v/>
      </c>
      <c r="CI184" s="290" t="str">
        <f>IF(ISBLANK('ARAT - Data Entry'!AN182),"",'ARAT - Data Entry'!AN182)</f>
        <v/>
      </c>
      <c r="CJ184" s="290" t="str">
        <f>IF(ISBLANK('ARAT - Data Entry'!AO182),"",'ARAT - Data Entry'!AO182)</f>
        <v/>
      </c>
      <c r="CK184" s="290" t="str">
        <f>IF(ISBLANK('ARAT - Data Entry'!AQ182),"",'ARAT - Data Entry'!AQ182)</f>
        <v/>
      </c>
      <c r="CL184" s="290" t="str">
        <f>IF(ISBLANK('ARAT - Data Entry'!AR182),"",'ARAT - Data Entry'!AR182)</f>
        <v/>
      </c>
      <c r="CM184" s="290" t="str">
        <f>IF(ISBLANK('ARAT - Data Entry'!AT182),"",'ARAT - Data Entry'!AT182)</f>
        <v/>
      </c>
      <c r="CN184" s="290" t="str">
        <f>IF(ISBLANK('ARAT - Data Entry'!AU182),"",'ARAT - Data Entry'!AU182)</f>
        <v/>
      </c>
      <c r="CO184" s="290" t="str">
        <f>IF(ISBLANK('ARAT - Data Entry'!AW182),"",'ARAT - Data Entry'!AW182)</f>
        <v/>
      </c>
      <c r="CP184" s="290" t="str">
        <f>IF(ISBLANK('ARAT - Data Entry'!AX182),"",'ARAT - Data Entry'!AX182)</f>
        <v/>
      </c>
      <c r="CQ184" s="290" t="str">
        <f>IF(ISBLANK('ARAT - Data Entry'!AZ182),"",'ARAT - Data Entry'!AZ182)</f>
        <v/>
      </c>
      <c r="CR184" s="290" t="str">
        <f>IF(ISBLANK('ARAT - Data Entry'!BA182),"",'ARAT - Data Entry'!BA182)</f>
        <v/>
      </c>
      <c r="CS184" s="290" t="str">
        <f>IF(ISBLANK('ARAT - Data Entry'!BC182),"",'ARAT - Data Entry'!BC182)</f>
        <v/>
      </c>
      <c r="CT184" s="290" t="str">
        <f>IF(ISBLANK('ARAT - Data Entry'!BD182),"",'ARAT - Data Entry'!BD182)</f>
        <v/>
      </c>
      <c r="CU184" s="290" t="str">
        <f>IF(ISBLANK('ARAT - Data Entry'!BF182),"",'ARAT - Data Entry'!BF182)</f>
        <v/>
      </c>
      <c r="CV184" s="290" t="str">
        <f>IF(ISBLANK('ARAT - Data Entry'!BG182),"",'ARAT - Data Entry'!BG182)</f>
        <v/>
      </c>
      <c r="CW184" s="290" t="str">
        <f>IF(ISBLANK('ARAT - Data Entry'!BI182),"",'ARAT - Data Entry'!BI182)</f>
        <v/>
      </c>
      <c r="CX184" s="290" t="str">
        <f>IF(ISBLANK('ARAT - Data Entry'!BJ182),"",'ARAT - Data Entry'!BJ182)</f>
        <v/>
      </c>
      <c r="CY184" s="290" t="str">
        <f>IF(ISBLANK('ARAT - Data Entry'!BL182),"",'ARAT - Data Entry'!BL182)</f>
        <v/>
      </c>
      <c r="CZ184" s="290" t="str">
        <f>IF(ISBLANK('ARAT - Data Entry'!BM182),"",'ARAT - Data Entry'!BM182)</f>
        <v/>
      </c>
      <c r="DA184" s="290" t="str">
        <f>IF(ISBLANK('ARAT - Data Entry'!BO182),"",'ARAT - Data Entry'!BO182)</f>
        <v/>
      </c>
      <c r="DB184" s="290" t="str">
        <f>IF(ISBLANK('ARAT - Data Entry'!BP182),"",'ARAT - Data Entry'!BP182)</f>
        <v/>
      </c>
      <c r="DC184" s="290" t="str">
        <f>IF(ISBLANK('ARAT - Data Entry'!BR182),"",'ARAT - Data Entry'!BR182)</f>
        <v/>
      </c>
      <c r="DD184" s="290" t="str">
        <f>IF(ISBLANK('ARAT - Data Entry'!BS182),"",'ARAT - Data Entry'!BS182)</f>
        <v/>
      </c>
      <c r="DE184" s="290" t="str">
        <f>IF(ISBLANK('ARAT - Data Entry'!BU182),"",'ARAT - Data Entry'!BU182)</f>
        <v/>
      </c>
      <c r="DF184" s="290" t="str">
        <f>IF(ISBLANK('ARAT - Data Entry'!BV182),"",'ARAT - Data Entry'!BV182)</f>
        <v/>
      </c>
      <c r="DG184" s="290" t="str">
        <f>IF(ISBLANK('ARAT - Data Entry'!CZ182),"",'ARAT - Data Entry'!CZ182)</f>
        <v/>
      </c>
    </row>
    <row r="185" spans="1:111" x14ac:dyDescent="0.25">
      <c r="A185" s="312" t="str">
        <f>IF(ISBLANK('ARAT - Data Entry'!A183),"",'ARAT - Data Entry'!A183)</f>
        <v/>
      </c>
      <c r="B185" s="312" t="str">
        <f>IF(ISBLANK('ARAT - Data Entry'!C183),"",'ARAT - Data Entry'!C183)</f>
        <v/>
      </c>
      <c r="C185" s="312" t="str">
        <f>IF(ISBLANK('ARAT - Data Entry'!D183),"",'ARAT - Data Entry'!D183)</f>
        <v/>
      </c>
      <c r="D185" s="312" t="str">
        <f>IF(ISBLANK('ARAT - Data Entry'!E183),"",'ARAT - Data Entry'!E183)</f>
        <v/>
      </c>
      <c r="E185" s="312" t="str">
        <f>IF(ISBLANK('ARAT - Data Entry'!F183),"",'ARAT - Data Entry'!F183)</f>
        <v/>
      </c>
      <c r="F185" s="312" t="str">
        <f>IF(ISBLANK('ARAT - Data Entry'!G183),"",'ARAT - Data Entry'!G183)</f>
        <v/>
      </c>
      <c r="G185" s="312" t="str">
        <f>IF(ISBLANK('ARAT - Data Entry'!H183),"",'ARAT - Data Entry'!H183)</f>
        <v/>
      </c>
      <c r="H185" s="312" t="str">
        <f>IF(ISBLANK('ARAT - Data Entry'!I183),"",'ARAT - Data Entry'!I183)</f>
        <v/>
      </c>
      <c r="I185" s="312" t="str">
        <f>IF(ISBLANK('ARAT - Data Entry'!J183),"",'ARAT - Data Entry'!J183)</f>
        <v/>
      </c>
      <c r="J185" s="357" t="str">
        <f>IF(ISBLANK('ARAT - Data Entry'!K183),"",'ARAT - Data Entry'!K183)</f>
        <v/>
      </c>
      <c r="K185" s="312" t="str">
        <f>IF(ISBLANK('ARAT - Data Entry'!L183),"",'ARAT - Data Entry'!L183)</f>
        <v/>
      </c>
      <c r="L185" s="312" t="str">
        <f>IF(ISBLANK('ARAT - Data Entry'!M183),"",'ARAT - Data Entry'!M183)</f>
        <v/>
      </c>
      <c r="M185" s="312" t="str">
        <f>IF(ISBLANK('ARAT - Data Entry'!N183),"",'ARAT - Data Entry'!N183)</f>
        <v/>
      </c>
      <c r="N185" s="312" t="str">
        <f>IF(ISBLANK('ARAT - Data Entry'!R183),"",'ARAT - Data Entry'!R183)</f>
        <v/>
      </c>
      <c r="O185" s="312" t="str">
        <f>IF(ISBLANK('ARAT - Data Entry'!T183),"",'ARAT - Data Entry'!T183)</f>
        <v/>
      </c>
      <c r="P185" s="298"/>
      <c r="Q185" s="4" t="str">
        <f t="shared" si="46"/>
        <v>No Improved Water Point/System</v>
      </c>
      <c r="R185" s="4" t="str">
        <f t="shared" si="47"/>
        <v>No Improved Water Point/System</v>
      </c>
      <c r="S185" s="5" t="str">
        <f t="shared" si="48"/>
        <v>No Improved Water Point/System</v>
      </c>
      <c r="T185" s="4" t="str">
        <f t="shared" si="49"/>
        <v>New Construction Needed</v>
      </c>
      <c r="U185" s="15">
        <f t="shared" si="50"/>
        <v>0</v>
      </c>
      <c r="V185" s="284"/>
      <c r="W185" s="291" t="str">
        <f t="shared" si="54"/>
        <v>New Construction Needed</v>
      </c>
      <c r="X185" s="292" t="str">
        <f t="shared" si="51"/>
        <v xml:space="preserve"> </v>
      </c>
      <c r="Y185" s="292" t="str">
        <f t="shared" si="52"/>
        <v>Plan For Investment and Construction</v>
      </c>
      <c r="Z185" s="285"/>
      <c r="AA185" s="290" t="str">
        <f t="shared" si="55"/>
        <v xml:space="preserve"> </v>
      </c>
      <c r="AB185" s="290" t="str">
        <f t="shared" si="56"/>
        <v xml:space="preserve"> </v>
      </c>
      <c r="AC185" s="290" t="str">
        <f t="shared" si="57"/>
        <v xml:space="preserve"> </v>
      </c>
      <c r="AD185" s="290" t="str">
        <f t="shared" si="58"/>
        <v xml:space="preserve"> </v>
      </c>
      <c r="AE185" s="290" t="str">
        <f t="shared" si="59"/>
        <v xml:space="preserve"> </v>
      </c>
      <c r="AF185" s="290" t="str">
        <f>IF(CG185=1,'ARAT - Reference Sheet'!C189-(A185-CH185)," ")</f>
        <v xml:space="preserve"> </v>
      </c>
      <c r="AG185" s="290" t="str">
        <f>IF(CI185=1,'ARAT - Reference Sheet'!$C$12-(A185-CJ185)," ")</f>
        <v xml:space="preserve"> </v>
      </c>
      <c r="AH185" s="290" t="str">
        <f>IF(CK185=1,'ARAT - Reference Sheet'!$C$13-(A185-CL185)," ")</f>
        <v xml:space="preserve"> </v>
      </c>
      <c r="AI185" s="290" t="str">
        <f>IF(CM185=1,'ARAT - Reference Sheet'!$C$14-(A185-CN185)," ")</f>
        <v xml:space="preserve"> </v>
      </c>
      <c r="AJ185" s="290" t="str">
        <f>IF(CO185=1,'ARAT - Reference Sheet'!$C$15-(A185-CP185)," ")</f>
        <v xml:space="preserve"> </v>
      </c>
      <c r="AK185" s="290" t="str">
        <f>IF(CQ185=1,'ARAT - Reference Sheet'!$C$16-(A185-CR185)," ")</f>
        <v xml:space="preserve"> </v>
      </c>
      <c r="AL185" s="290" t="str">
        <f>IF(CS185=1,'ARAT - Reference Sheet'!$C$17-(A185-CT185)," ")</f>
        <v xml:space="preserve"> </v>
      </c>
      <c r="AM185" s="290" t="str">
        <f>IF(CU185=1,'ARAT - Reference Sheet'!$C$18-(A185-CV185)," ")</f>
        <v xml:space="preserve"> </v>
      </c>
      <c r="AN185" s="290" t="str">
        <f>IF(CW185=1,'ARAT - Reference Sheet'!$C$19-(A185-CX185)," ")</f>
        <v xml:space="preserve"> </v>
      </c>
      <c r="AO185" s="290" t="str">
        <f>IF(CY185=1,'ARAT - Reference Sheet'!$C$20-(A185-CZ185)," ")</f>
        <v xml:space="preserve"> </v>
      </c>
      <c r="AP185" s="290" t="str">
        <f>IF(DA185=1,'ARAT - Reference Sheet'!$C$21-(A185-DB185)," ")</f>
        <v xml:space="preserve"> </v>
      </c>
      <c r="AQ185" s="290" t="str">
        <f>IF(DC185=1,'ARAT - Reference Sheet'!$C$22-(A185-DD185)," ")</f>
        <v xml:space="preserve"> </v>
      </c>
      <c r="AR185" s="290" t="str">
        <f>IF(DE185=1,'ARAT - Reference Sheet'!$C$23-(A185-DF185)," ")</f>
        <v xml:space="preserve"> </v>
      </c>
      <c r="AS185" s="288"/>
      <c r="AT185" s="313" t="str">
        <f>IF(ISBLANK('ARAT - Data Entry'!X183),"",'ARAT - Data Entry'!X183)</f>
        <v/>
      </c>
      <c r="AU185" s="313" t="str">
        <f>IF(ISBLANK('ARAT - Data Entry'!AA183),"",'ARAT - Data Entry'!AA183)</f>
        <v/>
      </c>
      <c r="AV185" s="313" t="str">
        <f>IF(ISBLANK('ARAT - Data Entry'!AD183),"",'ARAT - Data Entry'!AD183)</f>
        <v/>
      </c>
      <c r="AW185" s="313" t="str">
        <f>IF(ISBLANK('ARAT - Data Entry'!AG183),"",'ARAT - Data Entry'!AG183)</f>
        <v/>
      </c>
      <c r="AX185" s="313" t="str">
        <f>IF(ISBLANK('ARAT - Data Entry'!AJ183),"",'ARAT - Data Entry'!AJ183)</f>
        <v/>
      </c>
      <c r="AY185" s="313" t="str">
        <f>IF(ISBLANK('ARAT - Data Entry'!AM183),"",'ARAT - Data Entry'!AM183)</f>
        <v/>
      </c>
      <c r="AZ185" s="313" t="str">
        <f>IF(ISBLANK('ARAT - Data Entry'!AP183),"",'ARAT - Data Entry'!AP183)</f>
        <v/>
      </c>
      <c r="BA185" s="313" t="str">
        <f>IF(ISBLANK('ARAT - Data Entry'!AS183),"",'ARAT - Data Entry'!AS183)</f>
        <v/>
      </c>
      <c r="BB185" s="313" t="str">
        <f>IF(ISBLANK('ARAT - Data Entry'!AV183),"",'ARAT - Data Entry'!AV183)</f>
        <v/>
      </c>
      <c r="BC185" s="313" t="str">
        <f>IF(ISBLANK('ARAT - Data Entry'!AY183),"",'ARAT - Data Entry'!AY183)</f>
        <v/>
      </c>
      <c r="BD185" s="313" t="str">
        <f>IF(ISBLANK('ARAT - Data Entry'!BB183),"",'ARAT - Data Entry'!BB183)</f>
        <v/>
      </c>
      <c r="BE185" s="313" t="str">
        <f>IF(ISBLANK('ARAT - Data Entry'!BE183),"",'ARAT - Data Entry'!BE183)</f>
        <v/>
      </c>
      <c r="BF185" s="313" t="str">
        <f>IF(ISBLANK('ARAT - Data Entry'!BF183),"",'ARAT - Data Entry'!BF183)</f>
        <v/>
      </c>
      <c r="BG185" s="313" t="str">
        <f>IF(ISBLANK('ARAT - Data Entry'!BK183),"",'ARAT - Data Entry'!BK183)</f>
        <v/>
      </c>
      <c r="BH185" s="313" t="str">
        <f>IF(ISBLANK('ARAT - Data Entry'!BL183),"",'ARAT - Data Entry'!BL183)</f>
        <v/>
      </c>
      <c r="BI185" s="313" t="str">
        <f>IF(ISBLANK('ARAT - Data Entry'!BQ183),"",'ARAT - Data Entry'!BQ183)</f>
        <v/>
      </c>
      <c r="BJ185" s="313" t="str">
        <f>IF(ISBLANK('ARAT - Data Entry'!BR183),"",'ARAT - Data Entry'!BR183)</f>
        <v/>
      </c>
      <c r="BK185" s="313" t="str">
        <f>IF(ISBLANK('ARAT - Data Entry'!BW183),"",'ARAT - Data Entry'!BW183)</f>
        <v/>
      </c>
      <c r="BL185" s="313" t="str">
        <f>IF(ISBLANK('ARAT - Data Entry'!DB183),"",'ARAT - Data Entry'!DB183)</f>
        <v/>
      </c>
      <c r="BM185" s="296"/>
      <c r="BN185" s="290">
        <f>'ARAT - Data Entry'!P183</f>
        <v>0</v>
      </c>
      <c r="BO185" s="290">
        <f>'ARAT - Data Entry'!Q183</f>
        <v>0</v>
      </c>
      <c r="BP185" s="290">
        <f>'ARAT - Data Entry'!S183</f>
        <v>0</v>
      </c>
      <c r="BQ185" s="290">
        <f>'ARAT - Data Entry'!CG183</f>
        <v>0</v>
      </c>
      <c r="BR185" s="290">
        <f>'ARAT - Data Entry'!CU183</f>
        <v>0</v>
      </c>
      <c r="BS185" s="290">
        <f>'ARAT - Data Entry'!CY183</f>
        <v>0</v>
      </c>
      <c r="BT185" s="290">
        <f>'ARAT - Data Entry'!DA183</f>
        <v>0</v>
      </c>
      <c r="BU185" s="290">
        <f t="shared" si="53"/>
        <v>0</v>
      </c>
      <c r="BV185" s="288"/>
      <c r="BW185" s="290" t="str">
        <f>IF(ISBLANK('ARAT - Data Entry'!V183),"",'ARAT - Data Entry'!V183)</f>
        <v/>
      </c>
      <c r="BX185" s="290" t="str">
        <f>IF(ISBLANK('ARAT - Data Entry'!W183),"",'ARAT - Data Entry'!W183)</f>
        <v/>
      </c>
      <c r="BY185" s="290" t="str">
        <f>IF(ISBLANK('ARAT - Data Entry'!Y183),"",'ARAT - Data Entry'!Y183)</f>
        <v/>
      </c>
      <c r="BZ185" s="290" t="str">
        <f>IF(ISBLANK('ARAT - Data Entry'!Z183),"",'ARAT - Data Entry'!Z183)</f>
        <v/>
      </c>
      <c r="CA185" s="290" t="str">
        <f>IF(ISBLANK('ARAT - Data Entry'!AB183),"",'ARAT - Data Entry'!AB183)</f>
        <v/>
      </c>
      <c r="CB185" s="290" t="str">
        <f>IF(ISBLANK('ARAT - Data Entry'!AC183),"",'ARAT - Data Entry'!AC183)</f>
        <v/>
      </c>
      <c r="CC185" s="290" t="str">
        <f>IF(ISBLANK('ARAT - Data Entry'!AE183),"",'ARAT - Data Entry'!AE183)</f>
        <v/>
      </c>
      <c r="CD185" s="290" t="str">
        <f>IF(ISBLANK('ARAT - Data Entry'!AF183),"",'ARAT - Data Entry'!AF183)</f>
        <v/>
      </c>
      <c r="CE185" s="290" t="str">
        <f>IF(ISBLANK('ARAT - Data Entry'!AH183),"",'ARAT - Data Entry'!AH183)</f>
        <v/>
      </c>
      <c r="CF185" s="290" t="str">
        <f>IF(ISBLANK('ARAT - Data Entry'!AI183),"",'ARAT - Data Entry'!AI183)</f>
        <v/>
      </c>
      <c r="CG185" s="290" t="str">
        <f>IF(ISBLANK('ARAT - Data Entry'!AK183),"",'ARAT - Data Entry'!AK183)</f>
        <v/>
      </c>
      <c r="CH185" s="290" t="str">
        <f>IF(ISBLANK('ARAT - Data Entry'!AL183),"",'ARAT - Data Entry'!AL183)</f>
        <v/>
      </c>
      <c r="CI185" s="290" t="str">
        <f>IF(ISBLANK('ARAT - Data Entry'!AN183),"",'ARAT - Data Entry'!AN183)</f>
        <v/>
      </c>
      <c r="CJ185" s="290" t="str">
        <f>IF(ISBLANK('ARAT - Data Entry'!AO183),"",'ARAT - Data Entry'!AO183)</f>
        <v/>
      </c>
      <c r="CK185" s="290" t="str">
        <f>IF(ISBLANK('ARAT - Data Entry'!AQ183),"",'ARAT - Data Entry'!AQ183)</f>
        <v/>
      </c>
      <c r="CL185" s="290" t="str">
        <f>IF(ISBLANK('ARAT - Data Entry'!AR183),"",'ARAT - Data Entry'!AR183)</f>
        <v/>
      </c>
      <c r="CM185" s="290" t="str">
        <f>IF(ISBLANK('ARAT - Data Entry'!AT183),"",'ARAT - Data Entry'!AT183)</f>
        <v/>
      </c>
      <c r="CN185" s="290" t="str">
        <f>IF(ISBLANK('ARAT - Data Entry'!AU183),"",'ARAT - Data Entry'!AU183)</f>
        <v/>
      </c>
      <c r="CO185" s="290" t="str">
        <f>IF(ISBLANK('ARAT - Data Entry'!AW183),"",'ARAT - Data Entry'!AW183)</f>
        <v/>
      </c>
      <c r="CP185" s="290" t="str">
        <f>IF(ISBLANK('ARAT - Data Entry'!AX183),"",'ARAT - Data Entry'!AX183)</f>
        <v/>
      </c>
      <c r="CQ185" s="290" t="str">
        <f>IF(ISBLANK('ARAT - Data Entry'!AZ183),"",'ARAT - Data Entry'!AZ183)</f>
        <v/>
      </c>
      <c r="CR185" s="290" t="str">
        <f>IF(ISBLANK('ARAT - Data Entry'!BA183),"",'ARAT - Data Entry'!BA183)</f>
        <v/>
      </c>
      <c r="CS185" s="290" t="str">
        <f>IF(ISBLANK('ARAT - Data Entry'!BC183),"",'ARAT - Data Entry'!BC183)</f>
        <v/>
      </c>
      <c r="CT185" s="290" t="str">
        <f>IF(ISBLANK('ARAT - Data Entry'!BD183),"",'ARAT - Data Entry'!BD183)</f>
        <v/>
      </c>
      <c r="CU185" s="290" t="str">
        <f>IF(ISBLANK('ARAT - Data Entry'!BF183),"",'ARAT - Data Entry'!BF183)</f>
        <v/>
      </c>
      <c r="CV185" s="290" t="str">
        <f>IF(ISBLANK('ARAT - Data Entry'!BG183),"",'ARAT - Data Entry'!BG183)</f>
        <v/>
      </c>
      <c r="CW185" s="290" t="str">
        <f>IF(ISBLANK('ARAT - Data Entry'!BI183),"",'ARAT - Data Entry'!BI183)</f>
        <v/>
      </c>
      <c r="CX185" s="290" t="str">
        <f>IF(ISBLANK('ARAT - Data Entry'!BJ183),"",'ARAT - Data Entry'!BJ183)</f>
        <v/>
      </c>
      <c r="CY185" s="290" t="str">
        <f>IF(ISBLANK('ARAT - Data Entry'!BL183),"",'ARAT - Data Entry'!BL183)</f>
        <v/>
      </c>
      <c r="CZ185" s="290" t="str">
        <f>IF(ISBLANK('ARAT - Data Entry'!BM183),"",'ARAT - Data Entry'!BM183)</f>
        <v/>
      </c>
      <c r="DA185" s="290" t="str">
        <f>IF(ISBLANK('ARAT - Data Entry'!BO183),"",'ARAT - Data Entry'!BO183)</f>
        <v/>
      </c>
      <c r="DB185" s="290" t="str">
        <f>IF(ISBLANK('ARAT - Data Entry'!BP183),"",'ARAT - Data Entry'!BP183)</f>
        <v/>
      </c>
      <c r="DC185" s="290" t="str">
        <f>IF(ISBLANK('ARAT - Data Entry'!BR183),"",'ARAT - Data Entry'!BR183)</f>
        <v/>
      </c>
      <c r="DD185" s="290" t="str">
        <f>IF(ISBLANK('ARAT - Data Entry'!BS183),"",'ARAT - Data Entry'!BS183)</f>
        <v/>
      </c>
      <c r="DE185" s="290" t="str">
        <f>IF(ISBLANK('ARAT - Data Entry'!BU183),"",'ARAT - Data Entry'!BU183)</f>
        <v/>
      </c>
      <c r="DF185" s="290" t="str">
        <f>IF(ISBLANK('ARAT - Data Entry'!BV183),"",'ARAT - Data Entry'!BV183)</f>
        <v/>
      </c>
      <c r="DG185" s="290" t="str">
        <f>IF(ISBLANK('ARAT - Data Entry'!CZ183),"",'ARAT - Data Entry'!CZ183)</f>
        <v/>
      </c>
    </row>
    <row r="186" spans="1:111" x14ac:dyDescent="0.25">
      <c r="A186" s="312" t="str">
        <f>IF(ISBLANK('ARAT - Data Entry'!A184),"",'ARAT - Data Entry'!A184)</f>
        <v/>
      </c>
      <c r="B186" s="312" t="str">
        <f>IF(ISBLANK('ARAT - Data Entry'!C184),"",'ARAT - Data Entry'!C184)</f>
        <v/>
      </c>
      <c r="C186" s="312" t="str">
        <f>IF(ISBLANK('ARAT - Data Entry'!D184),"",'ARAT - Data Entry'!D184)</f>
        <v/>
      </c>
      <c r="D186" s="312" t="str">
        <f>IF(ISBLANK('ARAT - Data Entry'!E184),"",'ARAT - Data Entry'!E184)</f>
        <v/>
      </c>
      <c r="E186" s="312" t="str">
        <f>IF(ISBLANK('ARAT - Data Entry'!F184),"",'ARAT - Data Entry'!F184)</f>
        <v/>
      </c>
      <c r="F186" s="312" t="str">
        <f>IF(ISBLANK('ARAT - Data Entry'!G184),"",'ARAT - Data Entry'!G184)</f>
        <v/>
      </c>
      <c r="G186" s="312" t="str">
        <f>IF(ISBLANK('ARAT - Data Entry'!H184),"",'ARAT - Data Entry'!H184)</f>
        <v/>
      </c>
      <c r="H186" s="312" t="str">
        <f>IF(ISBLANK('ARAT - Data Entry'!I184),"",'ARAT - Data Entry'!I184)</f>
        <v/>
      </c>
      <c r="I186" s="312" t="str">
        <f>IF(ISBLANK('ARAT - Data Entry'!J184),"",'ARAT - Data Entry'!J184)</f>
        <v/>
      </c>
      <c r="J186" s="357" t="str">
        <f>IF(ISBLANK('ARAT - Data Entry'!K184),"",'ARAT - Data Entry'!K184)</f>
        <v/>
      </c>
      <c r="K186" s="312" t="str">
        <f>IF(ISBLANK('ARAT - Data Entry'!L184),"",'ARAT - Data Entry'!L184)</f>
        <v/>
      </c>
      <c r="L186" s="312" t="str">
        <f>IF(ISBLANK('ARAT - Data Entry'!M184),"",'ARAT - Data Entry'!M184)</f>
        <v/>
      </c>
      <c r="M186" s="312" t="str">
        <f>IF(ISBLANK('ARAT - Data Entry'!N184),"",'ARAT - Data Entry'!N184)</f>
        <v/>
      </c>
      <c r="N186" s="312" t="str">
        <f>IF(ISBLANK('ARAT - Data Entry'!R184),"",'ARAT - Data Entry'!R184)</f>
        <v/>
      </c>
      <c r="O186" s="312" t="str">
        <f>IF(ISBLANK('ARAT - Data Entry'!T184),"",'ARAT - Data Entry'!T184)</f>
        <v/>
      </c>
      <c r="P186" s="298"/>
      <c r="Q186" s="4" t="str">
        <f t="shared" si="46"/>
        <v>No Improved Water Point/System</v>
      </c>
      <c r="R186" s="4" t="str">
        <f t="shared" si="47"/>
        <v>No Improved Water Point/System</v>
      </c>
      <c r="S186" s="5" t="str">
        <f t="shared" si="48"/>
        <v>No Improved Water Point/System</v>
      </c>
      <c r="T186" s="4" t="str">
        <f t="shared" si="49"/>
        <v>New Construction Needed</v>
      </c>
      <c r="U186" s="15">
        <f t="shared" si="50"/>
        <v>0</v>
      </c>
      <c r="V186" s="284"/>
      <c r="W186" s="291" t="str">
        <f t="shared" si="54"/>
        <v>New Construction Needed</v>
      </c>
      <c r="X186" s="292" t="str">
        <f t="shared" si="51"/>
        <v xml:space="preserve"> </v>
      </c>
      <c r="Y186" s="292" t="str">
        <f t="shared" si="52"/>
        <v>Plan For Investment and Construction</v>
      </c>
      <c r="Z186" s="285"/>
      <c r="AA186" s="290" t="str">
        <f t="shared" si="55"/>
        <v xml:space="preserve"> </v>
      </c>
      <c r="AB186" s="290" t="str">
        <f t="shared" si="56"/>
        <v xml:space="preserve"> </v>
      </c>
      <c r="AC186" s="290" t="str">
        <f t="shared" si="57"/>
        <v xml:space="preserve"> </v>
      </c>
      <c r="AD186" s="290" t="str">
        <f t="shared" si="58"/>
        <v xml:space="preserve"> </v>
      </c>
      <c r="AE186" s="290" t="str">
        <f t="shared" si="59"/>
        <v xml:space="preserve"> </v>
      </c>
      <c r="AF186" s="290" t="str">
        <f>IF(CG186=1,'ARAT - Reference Sheet'!C190-(A186-CH186)," ")</f>
        <v xml:space="preserve"> </v>
      </c>
      <c r="AG186" s="290" t="str">
        <f>IF(CI186=1,'ARAT - Reference Sheet'!$C$12-(A186-CJ186)," ")</f>
        <v xml:space="preserve"> </v>
      </c>
      <c r="AH186" s="290" t="str">
        <f>IF(CK186=1,'ARAT - Reference Sheet'!$C$13-(A186-CL186)," ")</f>
        <v xml:space="preserve"> </v>
      </c>
      <c r="AI186" s="290" t="str">
        <f>IF(CM186=1,'ARAT - Reference Sheet'!$C$14-(A186-CN186)," ")</f>
        <v xml:space="preserve"> </v>
      </c>
      <c r="AJ186" s="290" t="str">
        <f>IF(CO186=1,'ARAT - Reference Sheet'!$C$15-(A186-CP186)," ")</f>
        <v xml:space="preserve"> </v>
      </c>
      <c r="AK186" s="290" t="str">
        <f>IF(CQ186=1,'ARAT - Reference Sheet'!$C$16-(A186-CR186)," ")</f>
        <v xml:space="preserve"> </v>
      </c>
      <c r="AL186" s="290" t="str">
        <f>IF(CS186=1,'ARAT - Reference Sheet'!$C$17-(A186-CT186)," ")</f>
        <v xml:space="preserve"> </v>
      </c>
      <c r="AM186" s="290" t="str">
        <f>IF(CU186=1,'ARAT - Reference Sheet'!$C$18-(A186-CV186)," ")</f>
        <v xml:space="preserve"> </v>
      </c>
      <c r="AN186" s="290" t="str">
        <f>IF(CW186=1,'ARAT - Reference Sheet'!$C$19-(A186-CX186)," ")</f>
        <v xml:space="preserve"> </v>
      </c>
      <c r="AO186" s="290" t="str">
        <f>IF(CY186=1,'ARAT - Reference Sheet'!$C$20-(A186-CZ186)," ")</f>
        <v xml:space="preserve"> </v>
      </c>
      <c r="AP186" s="290" t="str">
        <f>IF(DA186=1,'ARAT - Reference Sheet'!$C$21-(A186-DB186)," ")</f>
        <v xml:space="preserve"> </v>
      </c>
      <c r="AQ186" s="290" t="str">
        <f>IF(DC186=1,'ARAT - Reference Sheet'!$C$22-(A186-DD186)," ")</f>
        <v xml:space="preserve"> </v>
      </c>
      <c r="AR186" s="290" t="str">
        <f>IF(DE186=1,'ARAT - Reference Sheet'!$C$23-(A186-DF186)," ")</f>
        <v xml:space="preserve"> </v>
      </c>
      <c r="AS186" s="288"/>
      <c r="AT186" s="313" t="str">
        <f>IF(ISBLANK('ARAT - Data Entry'!X184),"",'ARAT - Data Entry'!X184)</f>
        <v/>
      </c>
      <c r="AU186" s="313" t="str">
        <f>IF(ISBLANK('ARAT - Data Entry'!AA184),"",'ARAT - Data Entry'!AA184)</f>
        <v/>
      </c>
      <c r="AV186" s="313" t="str">
        <f>IF(ISBLANK('ARAT - Data Entry'!AD184),"",'ARAT - Data Entry'!AD184)</f>
        <v/>
      </c>
      <c r="AW186" s="313" t="str">
        <f>IF(ISBLANK('ARAT - Data Entry'!AG184),"",'ARAT - Data Entry'!AG184)</f>
        <v/>
      </c>
      <c r="AX186" s="313" t="str">
        <f>IF(ISBLANK('ARAT - Data Entry'!AJ184),"",'ARAT - Data Entry'!AJ184)</f>
        <v/>
      </c>
      <c r="AY186" s="313" t="str">
        <f>IF(ISBLANK('ARAT - Data Entry'!AM184),"",'ARAT - Data Entry'!AM184)</f>
        <v/>
      </c>
      <c r="AZ186" s="313" t="str">
        <f>IF(ISBLANK('ARAT - Data Entry'!AP184),"",'ARAT - Data Entry'!AP184)</f>
        <v/>
      </c>
      <c r="BA186" s="313" t="str">
        <f>IF(ISBLANK('ARAT - Data Entry'!AS184),"",'ARAT - Data Entry'!AS184)</f>
        <v/>
      </c>
      <c r="BB186" s="313" t="str">
        <f>IF(ISBLANK('ARAT - Data Entry'!AV184),"",'ARAT - Data Entry'!AV184)</f>
        <v/>
      </c>
      <c r="BC186" s="313" t="str">
        <f>IF(ISBLANK('ARAT - Data Entry'!AY184),"",'ARAT - Data Entry'!AY184)</f>
        <v/>
      </c>
      <c r="BD186" s="313" t="str">
        <f>IF(ISBLANK('ARAT - Data Entry'!BB184),"",'ARAT - Data Entry'!BB184)</f>
        <v/>
      </c>
      <c r="BE186" s="313" t="str">
        <f>IF(ISBLANK('ARAT - Data Entry'!BE184),"",'ARAT - Data Entry'!BE184)</f>
        <v/>
      </c>
      <c r="BF186" s="313" t="str">
        <f>IF(ISBLANK('ARAT - Data Entry'!BF184),"",'ARAT - Data Entry'!BF184)</f>
        <v/>
      </c>
      <c r="BG186" s="313" t="str">
        <f>IF(ISBLANK('ARAT - Data Entry'!BK184),"",'ARAT - Data Entry'!BK184)</f>
        <v/>
      </c>
      <c r="BH186" s="313" t="str">
        <f>IF(ISBLANK('ARAT - Data Entry'!BL184),"",'ARAT - Data Entry'!BL184)</f>
        <v/>
      </c>
      <c r="BI186" s="313" t="str">
        <f>IF(ISBLANK('ARAT - Data Entry'!BQ184),"",'ARAT - Data Entry'!BQ184)</f>
        <v/>
      </c>
      <c r="BJ186" s="313" t="str">
        <f>IF(ISBLANK('ARAT - Data Entry'!BR184),"",'ARAT - Data Entry'!BR184)</f>
        <v/>
      </c>
      <c r="BK186" s="313" t="str">
        <f>IF(ISBLANK('ARAT - Data Entry'!BW184),"",'ARAT - Data Entry'!BW184)</f>
        <v/>
      </c>
      <c r="BL186" s="313" t="str">
        <f>IF(ISBLANK('ARAT - Data Entry'!DB184),"",'ARAT - Data Entry'!DB184)</f>
        <v/>
      </c>
      <c r="BM186" s="296"/>
      <c r="BN186" s="290">
        <f>'ARAT - Data Entry'!P184</f>
        <v>0</v>
      </c>
      <c r="BO186" s="290">
        <f>'ARAT - Data Entry'!Q184</f>
        <v>0</v>
      </c>
      <c r="BP186" s="290">
        <f>'ARAT - Data Entry'!S184</f>
        <v>0</v>
      </c>
      <c r="BQ186" s="290">
        <f>'ARAT - Data Entry'!CG184</f>
        <v>0</v>
      </c>
      <c r="BR186" s="290">
        <f>'ARAT - Data Entry'!CU184</f>
        <v>0</v>
      </c>
      <c r="BS186" s="290">
        <f>'ARAT - Data Entry'!CY184</f>
        <v>0</v>
      </c>
      <c r="BT186" s="290">
        <f>'ARAT - Data Entry'!DA184</f>
        <v>0</v>
      </c>
      <c r="BU186" s="290">
        <f t="shared" si="53"/>
        <v>0</v>
      </c>
      <c r="BV186" s="288"/>
      <c r="BW186" s="290" t="str">
        <f>IF(ISBLANK('ARAT - Data Entry'!V184),"",'ARAT - Data Entry'!V184)</f>
        <v/>
      </c>
      <c r="BX186" s="290" t="str">
        <f>IF(ISBLANK('ARAT - Data Entry'!W184),"",'ARAT - Data Entry'!W184)</f>
        <v/>
      </c>
      <c r="BY186" s="290" t="str">
        <f>IF(ISBLANK('ARAT - Data Entry'!Y184),"",'ARAT - Data Entry'!Y184)</f>
        <v/>
      </c>
      <c r="BZ186" s="290" t="str">
        <f>IF(ISBLANK('ARAT - Data Entry'!Z184),"",'ARAT - Data Entry'!Z184)</f>
        <v/>
      </c>
      <c r="CA186" s="290" t="str">
        <f>IF(ISBLANK('ARAT - Data Entry'!AB184),"",'ARAT - Data Entry'!AB184)</f>
        <v/>
      </c>
      <c r="CB186" s="290" t="str">
        <f>IF(ISBLANK('ARAT - Data Entry'!AC184),"",'ARAT - Data Entry'!AC184)</f>
        <v/>
      </c>
      <c r="CC186" s="290" t="str">
        <f>IF(ISBLANK('ARAT - Data Entry'!AE184),"",'ARAT - Data Entry'!AE184)</f>
        <v/>
      </c>
      <c r="CD186" s="290" t="str">
        <f>IF(ISBLANK('ARAT - Data Entry'!AF184),"",'ARAT - Data Entry'!AF184)</f>
        <v/>
      </c>
      <c r="CE186" s="290" t="str">
        <f>IF(ISBLANK('ARAT - Data Entry'!AH184),"",'ARAT - Data Entry'!AH184)</f>
        <v/>
      </c>
      <c r="CF186" s="290" t="str">
        <f>IF(ISBLANK('ARAT - Data Entry'!AI184),"",'ARAT - Data Entry'!AI184)</f>
        <v/>
      </c>
      <c r="CG186" s="290" t="str">
        <f>IF(ISBLANK('ARAT - Data Entry'!AK184),"",'ARAT - Data Entry'!AK184)</f>
        <v/>
      </c>
      <c r="CH186" s="290" t="str">
        <f>IF(ISBLANK('ARAT - Data Entry'!AL184),"",'ARAT - Data Entry'!AL184)</f>
        <v/>
      </c>
      <c r="CI186" s="290" t="str">
        <f>IF(ISBLANK('ARAT - Data Entry'!AN184),"",'ARAT - Data Entry'!AN184)</f>
        <v/>
      </c>
      <c r="CJ186" s="290" t="str">
        <f>IF(ISBLANK('ARAT - Data Entry'!AO184),"",'ARAT - Data Entry'!AO184)</f>
        <v/>
      </c>
      <c r="CK186" s="290" t="str">
        <f>IF(ISBLANK('ARAT - Data Entry'!AQ184),"",'ARAT - Data Entry'!AQ184)</f>
        <v/>
      </c>
      <c r="CL186" s="290" t="str">
        <f>IF(ISBLANK('ARAT - Data Entry'!AR184),"",'ARAT - Data Entry'!AR184)</f>
        <v/>
      </c>
      <c r="CM186" s="290" t="str">
        <f>IF(ISBLANK('ARAT - Data Entry'!AT184),"",'ARAT - Data Entry'!AT184)</f>
        <v/>
      </c>
      <c r="CN186" s="290" t="str">
        <f>IF(ISBLANK('ARAT - Data Entry'!AU184),"",'ARAT - Data Entry'!AU184)</f>
        <v/>
      </c>
      <c r="CO186" s="290" t="str">
        <f>IF(ISBLANK('ARAT - Data Entry'!AW184),"",'ARAT - Data Entry'!AW184)</f>
        <v/>
      </c>
      <c r="CP186" s="290" t="str">
        <f>IF(ISBLANK('ARAT - Data Entry'!AX184),"",'ARAT - Data Entry'!AX184)</f>
        <v/>
      </c>
      <c r="CQ186" s="290" t="str">
        <f>IF(ISBLANK('ARAT - Data Entry'!AZ184),"",'ARAT - Data Entry'!AZ184)</f>
        <v/>
      </c>
      <c r="CR186" s="290" t="str">
        <f>IF(ISBLANK('ARAT - Data Entry'!BA184),"",'ARAT - Data Entry'!BA184)</f>
        <v/>
      </c>
      <c r="CS186" s="290" t="str">
        <f>IF(ISBLANK('ARAT - Data Entry'!BC184),"",'ARAT - Data Entry'!BC184)</f>
        <v/>
      </c>
      <c r="CT186" s="290" t="str">
        <f>IF(ISBLANK('ARAT - Data Entry'!BD184),"",'ARAT - Data Entry'!BD184)</f>
        <v/>
      </c>
      <c r="CU186" s="290" t="str">
        <f>IF(ISBLANK('ARAT - Data Entry'!BF184),"",'ARAT - Data Entry'!BF184)</f>
        <v/>
      </c>
      <c r="CV186" s="290" t="str">
        <f>IF(ISBLANK('ARAT - Data Entry'!BG184),"",'ARAT - Data Entry'!BG184)</f>
        <v/>
      </c>
      <c r="CW186" s="290" t="str">
        <f>IF(ISBLANK('ARAT - Data Entry'!BI184),"",'ARAT - Data Entry'!BI184)</f>
        <v/>
      </c>
      <c r="CX186" s="290" t="str">
        <f>IF(ISBLANK('ARAT - Data Entry'!BJ184),"",'ARAT - Data Entry'!BJ184)</f>
        <v/>
      </c>
      <c r="CY186" s="290" t="str">
        <f>IF(ISBLANK('ARAT - Data Entry'!BL184),"",'ARAT - Data Entry'!BL184)</f>
        <v/>
      </c>
      <c r="CZ186" s="290" t="str">
        <f>IF(ISBLANK('ARAT - Data Entry'!BM184),"",'ARAT - Data Entry'!BM184)</f>
        <v/>
      </c>
      <c r="DA186" s="290" t="str">
        <f>IF(ISBLANK('ARAT - Data Entry'!BO184),"",'ARAT - Data Entry'!BO184)</f>
        <v/>
      </c>
      <c r="DB186" s="290" t="str">
        <f>IF(ISBLANK('ARAT - Data Entry'!BP184),"",'ARAT - Data Entry'!BP184)</f>
        <v/>
      </c>
      <c r="DC186" s="290" t="str">
        <f>IF(ISBLANK('ARAT - Data Entry'!BR184),"",'ARAT - Data Entry'!BR184)</f>
        <v/>
      </c>
      <c r="DD186" s="290" t="str">
        <f>IF(ISBLANK('ARAT - Data Entry'!BS184),"",'ARAT - Data Entry'!BS184)</f>
        <v/>
      </c>
      <c r="DE186" s="290" t="str">
        <f>IF(ISBLANK('ARAT - Data Entry'!BU184),"",'ARAT - Data Entry'!BU184)</f>
        <v/>
      </c>
      <c r="DF186" s="290" t="str">
        <f>IF(ISBLANK('ARAT - Data Entry'!BV184),"",'ARAT - Data Entry'!BV184)</f>
        <v/>
      </c>
      <c r="DG186" s="290" t="str">
        <f>IF(ISBLANK('ARAT - Data Entry'!CZ184),"",'ARAT - Data Entry'!CZ184)</f>
        <v/>
      </c>
    </row>
    <row r="187" spans="1:111" x14ac:dyDescent="0.25">
      <c r="A187" s="312" t="str">
        <f>IF(ISBLANK('ARAT - Data Entry'!A185),"",'ARAT - Data Entry'!A185)</f>
        <v/>
      </c>
      <c r="B187" s="312" t="str">
        <f>IF(ISBLANK('ARAT - Data Entry'!C185),"",'ARAT - Data Entry'!C185)</f>
        <v/>
      </c>
      <c r="C187" s="312" t="str">
        <f>IF(ISBLANK('ARAT - Data Entry'!D185),"",'ARAT - Data Entry'!D185)</f>
        <v/>
      </c>
      <c r="D187" s="312" t="str">
        <f>IF(ISBLANK('ARAT - Data Entry'!E185),"",'ARAT - Data Entry'!E185)</f>
        <v/>
      </c>
      <c r="E187" s="312" t="str">
        <f>IF(ISBLANK('ARAT - Data Entry'!F185),"",'ARAT - Data Entry'!F185)</f>
        <v/>
      </c>
      <c r="F187" s="312" t="str">
        <f>IF(ISBLANK('ARAT - Data Entry'!G185),"",'ARAT - Data Entry'!G185)</f>
        <v/>
      </c>
      <c r="G187" s="312" t="str">
        <f>IF(ISBLANK('ARAT - Data Entry'!H185),"",'ARAT - Data Entry'!H185)</f>
        <v/>
      </c>
      <c r="H187" s="312" t="str">
        <f>IF(ISBLANK('ARAT - Data Entry'!I185),"",'ARAT - Data Entry'!I185)</f>
        <v/>
      </c>
      <c r="I187" s="312" t="str">
        <f>IF(ISBLANK('ARAT - Data Entry'!J185),"",'ARAT - Data Entry'!J185)</f>
        <v/>
      </c>
      <c r="J187" s="357" t="str">
        <f>IF(ISBLANK('ARAT - Data Entry'!K185),"",'ARAT - Data Entry'!K185)</f>
        <v/>
      </c>
      <c r="K187" s="312" t="str">
        <f>IF(ISBLANK('ARAT - Data Entry'!L185),"",'ARAT - Data Entry'!L185)</f>
        <v/>
      </c>
      <c r="L187" s="312" t="str">
        <f>IF(ISBLANK('ARAT - Data Entry'!M185),"",'ARAT - Data Entry'!M185)</f>
        <v/>
      </c>
      <c r="M187" s="312" t="str">
        <f>IF(ISBLANK('ARAT - Data Entry'!N185),"",'ARAT - Data Entry'!N185)</f>
        <v/>
      </c>
      <c r="N187" s="312" t="str">
        <f>IF(ISBLANK('ARAT - Data Entry'!R185),"",'ARAT - Data Entry'!R185)</f>
        <v/>
      </c>
      <c r="O187" s="312" t="str">
        <f>IF(ISBLANK('ARAT - Data Entry'!T185),"",'ARAT - Data Entry'!T185)</f>
        <v/>
      </c>
      <c r="P187" s="298"/>
      <c r="Q187" s="4" t="str">
        <f t="shared" si="46"/>
        <v>No Improved Water Point/System</v>
      </c>
      <c r="R187" s="4" t="str">
        <f t="shared" si="47"/>
        <v>No Improved Water Point/System</v>
      </c>
      <c r="S187" s="5" t="str">
        <f t="shared" si="48"/>
        <v>No Improved Water Point/System</v>
      </c>
      <c r="T187" s="4" t="str">
        <f t="shared" si="49"/>
        <v>New Construction Needed</v>
      </c>
      <c r="U187" s="15">
        <f t="shared" si="50"/>
        <v>0</v>
      </c>
      <c r="V187" s="284"/>
      <c r="W187" s="291" t="str">
        <f t="shared" si="54"/>
        <v>New Construction Needed</v>
      </c>
      <c r="X187" s="292" t="str">
        <f t="shared" si="51"/>
        <v xml:space="preserve"> </v>
      </c>
      <c r="Y187" s="292" t="str">
        <f t="shared" si="52"/>
        <v>Plan For Investment and Construction</v>
      </c>
      <c r="Z187" s="285"/>
      <c r="AA187" s="290" t="str">
        <f t="shared" si="55"/>
        <v xml:space="preserve"> </v>
      </c>
      <c r="AB187" s="290" t="str">
        <f t="shared" si="56"/>
        <v xml:space="preserve"> </v>
      </c>
      <c r="AC187" s="290" t="str">
        <f t="shared" si="57"/>
        <v xml:space="preserve"> </v>
      </c>
      <c r="AD187" s="290" t="str">
        <f t="shared" si="58"/>
        <v xml:space="preserve"> </v>
      </c>
      <c r="AE187" s="290" t="str">
        <f t="shared" si="59"/>
        <v xml:space="preserve"> </v>
      </c>
      <c r="AF187" s="290" t="str">
        <f>IF(CG187=1,'ARAT - Reference Sheet'!C191-(A187-CH187)," ")</f>
        <v xml:space="preserve"> </v>
      </c>
      <c r="AG187" s="290" t="str">
        <f>IF(CI187=1,'ARAT - Reference Sheet'!$C$12-(A187-CJ187)," ")</f>
        <v xml:space="preserve"> </v>
      </c>
      <c r="AH187" s="290" t="str">
        <f>IF(CK187=1,'ARAT - Reference Sheet'!$C$13-(A187-CL187)," ")</f>
        <v xml:space="preserve"> </v>
      </c>
      <c r="AI187" s="290" t="str">
        <f>IF(CM187=1,'ARAT - Reference Sheet'!$C$14-(A187-CN187)," ")</f>
        <v xml:space="preserve"> </v>
      </c>
      <c r="AJ187" s="290" t="str">
        <f>IF(CO187=1,'ARAT - Reference Sheet'!$C$15-(A187-CP187)," ")</f>
        <v xml:space="preserve"> </v>
      </c>
      <c r="AK187" s="290" t="str">
        <f>IF(CQ187=1,'ARAT - Reference Sheet'!$C$16-(A187-CR187)," ")</f>
        <v xml:space="preserve"> </v>
      </c>
      <c r="AL187" s="290" t="str">
        <f>IF(CS187=1,'ARAT - Reference Sheet'!$C$17-(A187-CT187)," ")</f>
        <v xml:space="preserve"> </v>
      </c>
      <c r="AM187" s="290" t="str">
        <f>IF(CU187=1,'ARAT - Reference Sheet'!$C$18-(A187-CV187)," ")</f>
        <v xml:space="preserve"> </v>
      </c>
      <c r="AN187" s="290" t="str">
        <f>IF(CW187=1,'ARAT - Reference Sheet'!$C$19-(A187-CX187)," ")</f>
        <v xml:space="preserve"> </v>
      </c>
      <c r="AO187" s="290" t="str">
        <f>IF(CY187=1,'ARAT - Reference Sheet'!$C$20-(A187-CZ187)," ")</f>
        <v xml:space="preserve"> </v>
      </c>
      <c r="AP187" s="290" t="str">
        <f>IF(DA187=1,'ARAT - Reference Sheet'!$C$21-(A187-DB187)," ")</f>
        <v xml:space="preserve"> </v>
      </c>
      <c r="AQ187" s="290" t="str">
        <f>IF(DC187=1,'ARAT - Reference Sheet'!$C$22-(A187-DD187)," ")</f>
        <v xml:space="preserve"> </v>
      </c>
      <c r="AR187" s="290" t="str">
        <f>IF(DE187=1,'ARAT - Reference Sheet'!$C$23-(A187-DF187)," ")</f>
        <v xml:space="preserve"> </v>
      </c>
      <c r="AS187" s="288"/>
      <c r="AT187" s="313" t="str">
        <f>IF(ISBLANK('ARAT - Data Entry'!X185),"",'ARAT - Data Entry'!X185)</f>
        <v/>
      </c>
      <c r="AU187" s="313" t="str">
        <f>IF(ISBLANK('ARAT - Data Entry'!AA185),"",'ARAT - Data Entry'!AA185)</f>
        <v/>
      </c>
      <c r="AV187" s="313" t="str">
        <f>IF(ISBLANK('ARAT - Data Entry'!AD185),"",'ARAT - Data Entry'!AD185)</f>
        <v/>
      </c>
      <c r="AW187" s="313" t="str">
        <f>IF(ISBLANK('ARAT - Data Entry'!AG185),"",'ARAT - Data Entry'!AG185)</f>
        <v/>
      </c>
      <c r="AX187" s="313" t="str">
        <f>IF(ISBLANK('ARAT - Data Entry'!AJ185),"",'ARAT - Data Entry'!AJ185)</f>
        <v/>
      </c>
      <c r="AY187" s="313" t="str">
        <f>IF(ISBLANK('ARAT - Data Entry'!AM185),"",'ARAT - Data Entry'!AM185)</f>
        <v/>
      </c>
      <c r="AZ187" s="313" t="str">
        <f>IF(ISBLANK('ARAT - Data Entry'!AP185),"",'ARAT - Data Entry'!AP185)</f>
        <v/>
      </c>
      <c r="BA187" s="313" t="str">
        <f>IF(ISBLANK('ARAT - Data Entry'!AS185),"",'ARAT - Data Entry'!AS185)</f>
        <v/>
      </c>
      <c r="BB187" s="313" t="str">
        <f>IF(ISBLANK('ARAT - Data Entry'!AV185),"",'ARAT - Data Entry'!AV185)</f>
        <v/>
      </c>
      <c r="BC187" s="313" t="str">
        <f>IF(ISBLANK('ARAT - Data Entry'!AY185),"",'ARAT - Data Entry'!AY185)</f>
        <v/>
      </c>
      <c r="BD187" s="313" t="str">
        <f>IF(ISBLANK('ARAT - Data Entry'!BB185),"",'ARAT - Data Entry'!BB185)</f>
        <v/>
      </c>
      <c r="BE187" s="313" t="str">
        <f>IF(ISBLANK('ARAT - Data Entry'!BE185),"",'ARAT - Data Entry'!BE185)</f>
        <v/>
      </c>
      <c r="BF187" s="313" t="str">
        <f>IF(ISBLANK('ARAT - Data Entry'!BF185),"",'ARAT - Data Entry'!BF185)</f>
        <v/>
      </c>
      <c r="BG187" s="313" t="str">
        <f>IF(ISBLANK('ARAT - Data Entry'!BK185),"",'ARAT - Data Entry'!BK185)</f>
        <v/>
      </c>
      <c r="BH187" s="313" t="str">
        <f>IF(ISBLANK('ARAT - Data Entry'!BL185),"",'ARAT - Data Entry'!BL185)</f>
        <v/>
      </c>
      <c r="BI187" s="313" t="str">
        <f>IF(ISBLANK('ARAT - Data Entry'!BQ185),"",'ARAT - Data Entry'!BQ185)</f>
        <v/>
      </c>
      <c r="BJ187" s="313" t="str">
        <f>IF(ISBLANK('ARAT - Data Entry'!BR185),"",'ARAT - Data Entry'!BR185)</f>
        <v/>
      </c>
      <c r="BK187" s="313" t="str">
        <f>IF(ISBLANK('ARAT - Data Entry'!BW185),"",'ARAT - Data Entry'!BW185)</f>
        <v/>
      </c>
      <c r="BL187" s="313" t="str">
        <f>IF(ISBLANK('ARAT - Data Entry'!DB185),"",'ARAT - Data Entry'!DB185)</f>
        <v/>
      </c>
      <c r="BM187" s="296"/>
      <c r="BN187" s="290">
        <f>'ARAT - Data Entry'!P185</f>
        <v>0</v>
      </c>
      <c r="BO187" s="290">
        <f>'ARAT - Data Entry'!Q185</f>
        <v>0</v>
      </c>
      <c r="BP187" s="290">
        <f>'ARAT - Data Entry'!S185</f>
        <v>0</v>
      </c>
      <c r="BQ187" s="290">
        <f>'ARAT - Data Entry'!CG185</f>
        <v>0</v>
      </c>
      <c r="BR187" s="290">
        <f>'ARAT - Data Entry'!CU185</f>
        <v>0</v>
      </c>
      <c r="BS187" s="290">
        <f>'ARAT - Data Entry'!CY185</f>
        <v>0</v>
      </c>
      <c r="BT187" s="290">
        <f>'ARAT - Data Entry'!DA185</f>
        <v>0</v>
      </c>
      <c r="BU187" s="290">
        <f t="shared" si="53"/>
        <v>0</v>
      </c>
      <c r="BV187" s="288"/>
      <c r="BW187" s="290" t="str">
        <f>IF(ISBLANK('ARAT - Data Entry'!V185),"",'ARAT - Data Entry'!V185)</f>
        <v/>
      </c>
      <c r="BX187" s="290" t="str">
        <f>IF(ISBLANK('ARAT - Data Entry'!W185),"",'ARAT - Data Entry'!W185)</f>
        <v/>
      </c>
      <c r="BY187" s="290" t="str">
        <f>IF(ISBLANK('ARAT - Data Entry'!Y185),"",'ARAT - Data Entry'!Y185)</f>
        <v/>
      </c>
      <c r="BZ187" s="290" t="str">
        <f>IF(ISBLANK('ARAT - Data Entry'!Z185),"",'ARAT - Data Entry'!Z185)</f>
        <v/>
      </c>
      <c r="CA187" s="290" t="str">
        <f>IF(ISBLANK('ARAT - Data Entry'!AB185),"",'ARAT - Data Entry'!AB185)</f>
        <v/>
      </c>
      <c r="CB187" s="290" t="str">
        <f>IF(ISBLANK('ARAT - Data Entry'!AC185),"",'ARAT - Data Entry'!AC185)</f>
        <v/>
      </c>
      <c r="CC187" s="290" t="str">
        <f>IF(ISBLANK('ARAT - Data Entry'!AE185),"",'ARAT - Data Entry'!AE185)</f>
        <v/>
      </c>
      <c r="CD187" s="290" t="str">
        <f>IF(ISBLANK('ARAT - Data Entry'!AF185),"",'ARAT - Data Entry'!AF185)</f>
        <v/>
      </c>
      <c r="CE187" s="290" t="str">
        <f>IF(ISBLANK('ARAT - Data Entry'!AH185),"",'ARAT - Data Entry'!AH185)</f>
        <v/>
      </c>
      <c r="CF187" s="290" t="str">
        <f>IF(ISBLANK('ARAT - Data Entry'!AI185),"",'ARAT - Data Entry'!AI185)</f>
        <v/>
      </c>
      <c r="CG187" s="290" t="str">
        <f>IF(ISBLANK('ARAT - Data Entry'!AK185),"",'ARAT - Data Entry'!AK185)</f>
        <v/>
      </c>
      <c r="CH187" s="290" t="str">
        <f>IF(ISBLANK('ARAT - Data Entry'!AL185),"",'ARAT - Data Entry'!AL185)</f>
        <v/>
      </c>
      <c r="CI187" s="290" t="str">
        <f>IF(ISBLANK('ARAT - Data Entry'!AN185),"",'ARAT - Data Entry'!AN185)</f>
        <v/>
      </c>
      <c r="CJ187" s="290" t="str">
        <f>IF(ISBLANK('ARAT - Data Entry'!AO185),"",'ARAT - Data Entry'!AO185)</f>
        <v/>
      </c>
      <c r="CK187" s="290" t="str">
        <f>IF(ISBLANK('ARAT - Data Entry'!AQ185),"",'ARAT - Data Entry'!AQ185)</f>
        <v/>
      </c>
      <c r="CL187" s="290" t="str">
        <f>IF(ISBLANK('ARAT - Data Entry'!AR185),"",'ARAT - Data Entry'!AR185)</f>
        <v/>
      </c>
      <c r="CM187" s="290" t="str">
        <f>IF(ISBLANK('ARAT - Data Entry'!AT185),"",'ARAT - Data Entry'!AT185)</f>
        <v/>
      </c>
      <c r="CN187" s="290" t="str">
        <f>IF(ISBLANK('ARAT - Data Entry'!AU185),"",'ARAT - Data Entry'!AU185)</f>
        <v/>
      </c>
      <c r="CO187" s="290" t="str">
        <f>IF(ISBLANK('ARAT - Data Entry'!AW185),"",'ARAT - Data Entry'!AW185)</f>
        <v/>
      </c>
      <c r="CP187" s="290" t="str">
        <f>IF(ISBLANK('ARAT - Data Entry'!AX185),"",'ARAT - Data Entry'!AX185)</f>
        <v/>
      </c>
      <c r="CQ187" s="290" t="str">
        <f>IF(ISBLANK('ARAT - Data Entry'!AZ185),"",'ARAT - Data Entry'!AZ185)</f>
        <v/>
      </c>
      <c r="CR187" s="290" t="str">
        <f>IF(ISBLANK('ARAT - Data Entry'!BA185),"",'ARAT - Data Entry'!BA185)</f>
        <v/>
      </c>
      <c r="CS187" s="290" t="str">
        <f>IF(ISBLANK('ARAT - Data Entry'!BC185),"",'ARAT - Data Entry'!BC185)</f>
        <v/>
      </c>
      <c r="CT187" s="290" t="str">
        <f>IF(ISBLANK('ARAT - Data Entry'!BD185),"",'ARAT - Data Entry'!BD185)</f>
        <v/>
      </c>
      <c r="CU187" s="290" t="str">
        <f>IF(ISBLANK('ARAT - Data Entry'!BF185),"",'ARAT - Data Entry'!BF185)</f>
        <v/>
      </c>
      <c r="CV187" s="290" t="str">
        <f>IF(ISBLANK('ARAT - Data Entry'!BG185),"",'ARAT - Data Entry'!BG185)</f>
        <v/>
      </c>
      <c r="CW187" s="290" t="str">
        <f>IF(ISBLANK('ARAT - Data Entry'!BI185),"",'ARAT - Data Entry'!BI185)</f>
        <v/>
      </c>
      <c r="CX187" s="290" t="str">
        <f>IF(ISBLANK('ARAT - Data Entry'!BJ185),"",'ARAT - Data Entry'!BJ185)</f>
        <v/>
      </c>
      <c r="CY187" s="290" t="str">
        <f>IF(ISBLANK('ARAT - Data Entry'!BL185),"",'ARAT - Data Entry'!BL185)</f>
        <v/>
      </c>
      <c r="CZ187" s="290" t="str">
        <f>IF(ISBLANK('ARAT - Data Entry'!BM185),"",'ARAT - Data Entry'!BM185)</f>
        <v/>
      </c>
      <c r="DA187" s="290" t="str">
        <f>IF(ISBLANK('ARAT - Data Entry'!BO185),"",'ARAT - Data Entry'!BO185)</f>
        <v/>
      </c>
      <c r="DB187" s="290" t="str">
        <f>IF(ISBLANK('ARAT - Data Entry'!BP185),"",'ARAT - Data Entry'!BP185)</f>
        <v/>
      </c>
      <c r="DC187" s="290" t="str">
        <f>IF(ISBLANK('ARAT - Data Entry'!BR185),"",'ARAT - Data Entry'!BR185)</f>
        <v/>
      </c>
      <c r="DD187" s="290" t="str">
        <f>IF(ISBLANK('ARAT - Data Entry'!BS185),"",'ARAT - Data Entry'!BS185)</f>
        <v/>
      </c>
      <c r="DE187" s="290" t="str">
        <f>IF(ISBLANK('ARAT - Data Entry'!BU185),"",'ARAT - Data Entry'!BU185)</f>
        <v/>
      </c>
      <c r="DF187" s="290" t="str">
        <f>IF(ISBLANK('ARAT - Data Entry'!BV185),"",'ARAT - Data Entry'!BV185)</f>
        <v/>
      </c>
      <c r="DG187" s="290" t="str">
        <f>IF(ISBLANK('ARAT - Data Entry'!CZ185),"",'ARAT - Data Entry'!CZ185)</f>
        <v/>
      </c>
    </row>
    <row r="188" spans="1:111" x14ac:dyDescent="0.25">
      <c r="A188" s="312" t="str">
        <f>IF(ISBLANK('ARAT - Data Entry'!A186),"",'ARAT - Data Entry'!A186)</f>
        <v/>
      </c>
      <c r="B188" s="312" t="str">
        <f>IF(ISBLANK('ARAT - Data Entry'!C186),"",'ARAT - Data Entry'!C186)</f>
        <v/>
      </c>
      <c r="C188" s="312" t="str">
        <f>IF(ISBLANK('ARAT - Data Entry'!D186),"",'ARAT - Data Entry'!D186)</f>
        <v/>
      </c>
      <c r="D188" s="312" t="str">
        <f>IF(ISBLANK('ARAT - Data Entry'!E186),"",'ARAT - Data Entry'!E186)</f>
        <v/>
      </c>
      <c r="E188" s="312" t="str">
        <f>IF(ISBLANK('ARAT - Data Entry'!F186),"",'ARAT - Data Entry'!F186)</f>
        <v/>
      </c>
      <c r="F188" s="312" t="str">
        <f>IF(ISBLANK('ARAT - Data Entry'!G186),"",'ARAT - Data Entry'!G186)</f>
        <v/>
      </c>
      <c r="G188" s="312" t="str">
        <f>IF(ISBLANK('ARAT - Data Entry'!H186),"",'ARAT - Data Entry'!H186)</f>
        <v/>
      </c>
      <c r="H188" s="312" t="str">
        <f>IF(ISBLANK('ARAT - Data Entry'!I186),"",'ARAT - Data Entry'!I186)</f>
        <v/>
      </c>
      <c r="I188" s="312" t="str">
        <f>IF(ISBLANK('ARAT - Data Entry'!J186),"",'ARAT - Data Entry'!J186)</f>
        <v/>
      </c>
      <c r="J188" s="357" t="str">
        <f>IF(ISBLANK('ARAT - Data Entry'!K186),"",'ARAT - Data Entry'!K186)</f>
        <v/>
      </c>
      <c r="K188" s="312" t="str">
        <f>IF(ISBLANK('ARAT - Data Entry'!L186),"",'ARAT - Data Entry'!L186)</f>
        <v/>
      </c>
      <c r="L188" s="312" t="str">
        <f>IF(ISBLANK('ARAT - Data Entry'!M186),"",'ARAT - Data Entry'!M186)</f>
        <v/>
      </c>
      <c r="M188" s="312" t="str">
        <f>IF(ISBLANK('ARAT - Data Entry'!N186),"",'ARAT - Data Entry'!N186)</f>
        <v/>
      </c>
      <c r="N188" s="312" t="str">
        <f>IF(ISBLANK('ARAT - Data Entry'!R186),"",'ARAT - Data Entry'!R186)</f>
        <v/>
      </c>
      <c r="O188" s="312" t="str">
        <f>IF(ISBLANK('ARAT - Data Entry'!T186),"",'ARAT - Data Entry'!T186)</f>
        <v/>
      </c>
      <c r="P188" s="298"/>
      <c r="Q188" s="4" t="str">
        <f t="shared" si="46"/>
        <v>No Improved Water Point/System</v>
      </c>
      <c r="R188" s="4" t="str">
        <f t="shared" si="47"/>
        <v>No Improved Water Point/System</v>
      </c>
      <c r="S188" s="5" t="str">
        <f t="shared" si="48"/>
        <v>No Improved Water Point/System</v>
      </c>
      <c r="T188" s="4" t="str">
        <f t="shared" si="49"/>
        <v>New Construction Needed</v>
      </c>
      <c r="U188" s="15">
        <f t="shared" si="50"/>
        <v>0</v>
      </c>
      <c r="V188" s="284"/>
      <c r="W188" s="291" t="str">
        <f t="shared" si="54"/>
        <v>New Construction Needed</v>
      </c>
      <c r="X188" s="292" t="str">
        <f t="shared" si="51"/>
        <v xml:space="preserve"> </v>
      </c>
      <c r="Y188" s="292" t="str">
        <f t="shared" si="52"/>
        <v>Plan For Investment and Construction</v>
      </c>
      <c r="Z188" s="285"/>
      <c r="AA188" s="290" t="str">
        <f t="shared" si="55"/>
        <v xml:space="preserve"> </v>
      </c>
      <c r="AB188" s="290" t="str">
        <f t="shared" si="56"/>
        <v xml:space="preserve"> </v>
      </c>
      <c r="AC188" s="290" t="str">
        <f t="shared" si="57"/>
        <v xml:space="preserve"> </v>
      </c>
      <c r="AD188" s="290" t="str">
        <f t="shared" si="58"/>
        <v xml:space="preserve"> </v>
      </c>
      <c r="AE188" s="290" t="str">
        <f t="shared" si="59"/>
        <v xml:space="preserve"> </v>
      </c>
      <c r="AF188" s="290" t="str">
        <f>IF(CG188=1,'ARAT - Reference Sheet'!C192-(A188-CH188)," ")</f>
        <v xml:space="preserve"> </v>
      </c>
      <c r="AG188" s="290" t="str">
        <f>IF(CI188=1,'ARAT - Reference Sheet'!$C$12-(A188-CJ188)," ")</f>
        <v xml:space="preserve"> </v>
      </c>
      <c r="AH188" s="290" t="str">
        <f>IF(CK188=1,'ARAT - Reference Sheet'!$C$13-(A188-CL188)," ")</f>
        <v xml:space="preserve"> </v>
      </c>
      <c r="AI188" s="290" t="str">
        <f>IF(CM188=1,'ARAT - Reference Sheet'!$C$14-(A188-CN188)," ")</f>
        <v xml:space="preserve"> </v>
      </c>
      <c r="AJ188" s="290" t="str">
        <f>IF(CO188=1,'ARAT - Reference Sheet'!$C$15-(A188-CP188)," ")</f>
        <v xml:space="preserve"> </v>
      </c>
      <c r="AK188" s="290" t="str">
        <f>IF(CQ188=1,'ARAT - Reference Sheet'!$C$16-(A188-CR188)," ")</f>
        <v xml:space="preserve"> </v>
      </c>
      <c r="AL188" s="290" t="str">
        <f>IF(CS188=1,'ARAT - Reference Sheet'!$C$17-(A188-CT188)," ")</f>
        <v xml:space="preserve"> </v>
      </c>
      <c r="AM188" s="290" t="str">
        <f>IF(CU188=1,'ARAT - Reference Sheet'!$C$18-(A188-CV188)," ")</f>
        <v xml:space="preserve"> </v>
      </c>
      <c r="AN188" s="290" t="str">
        <f>IF(CW188=1,'ARAT - Reference Sheet'!$C$19-(A188-CX188)," ")</f>
        <v xml:space="preserve"> </v>
      </c>
      <c r="AO188" s="290" t="str">
        <f>IF(CY188=1,'ARAT - Reference Sheet'!$C$20-(A188-CZ188)," ")</f>
        <v xml:space="preserve"> </v>
      </c>
      <c r="AP188" s="290" t="str">
        <f>IF(DA188=1,'ARAT - Reference Sheet'!$C$21-(A188-DB188)," ")</f>
        <v xml:space="preserve"> </v>
      </c>
      <c r="AQ188" s="290" t="str">
        <f>IF(DC188=1,'ARAT - Reference Sheet'!$C$22-(A188-DD188)," ")</f>
        <v xml:space="preserve"> </v>
      </c>
      <c r="AR188" s="290" t="str">
        <f>IF(DE188=1,'ARAT - Reference Sheet'!$C$23-(A188-DF188)," ")</f>
        <v xml:space="preserve"> </v>
      </c>
      <c r="AS188" s="288"/>
      <c r="AT188" s="313" t="str">
        <f>IF(ISBLANK('ARAT - Data Entry'!X186),"",'ARAT - Data Entry'!X186)</f>
        <v/>
      </c>
      <c r="AU188" s="313" t="str">
        <f>IF(ISBLANK('ARAT - Data Entry'!AA186),"",'ARAT - Data Entry'!AA186)</f>
        <v/>
      </c>
      <c r="AV188" s="313" t="str">
        <f>IF(ISBLANK('ARAT - Data Entry'!AD186),"",'ARAT - Data Entry'!AD186)</f>
        <v/>
      </c>
      <c r="AW188" s="313" t="str">
        <f>IF(ISBLANK('ARAT - Data Entry'!AG186),"",'ARAT - Data Entry'!AG186)</f>
        <v/>
      </c>
      <c r="AX188" s="313" t="str">
        <f>IF(ISBLANK('ARAT - Data Entry'!AJ186),"",'ARAT - Data Entry'!AJ186)</f>
        <v/>
      </c>
      <c r="AY188" s="313" t="str">
        <f>IF(ISBLANK('ARAT - Data Entry'!AM186),"",'ARAT - Data Entry'!AM186)</f>
        <v/>
      </c>
      <c r="AZ188" s="313" t="str">
        <f>IF(ISBLANK('ARAT - Data Entry'!AP186),"",'ARAT - Data Entry'!AP186)</f>
        <v/>
      </c>
      <c r="BA188" s="313" t="str">
        <f>IF(ISBLANK('ARAT - Data Entry'!AS186),"",'ARAT - Data Entry'!AS186)</f>
        <v/>
      </c>
      <c r="BB188" s="313" t="str">
        <f>IF(ISBLANK('ARAT - Data Entry'!AV186),"",'ARAT - Data Entry'!AV186)</f>
        <v/>
      </c>
      <c r="BC188" s="313" t="str">
        <f>IF(ISBLANK('ARAT - Data Entry'!AY186),"",'ARAT - Data Entry'!AY186)</f>
        <v/>
      </c>
      <c r="BD188" s="313" t="str">
        <f>IF(ISBLANK('ARAT - Data Entry'!BB186),"",'ARAT - Data Entry'!BB186)</f>
        <v/>
      </c>
      <c r="BE188" s="313" t="str">
        <f>IF(ISBLANK('ARAT - Data Entry'!BE186),"",'ARAT - Data Entry'!BE186)</f>
        <v/>
      </c>
      <c r="BF188" s="313" t="str">
        <f>IF(ISBLANK('ARAT - Data Entry'!BF186),"",'ARAT - Data Entry'!BF186)</f>
        <v/>
      </c>
      <c r="BG188" s="313" t="str">
        <f>IF(ISBLANK('ARAT - Data Entry'!BK186),"",'ARAT - Data Entry'!BK186)</f>
        <v/>
      </c>
      <c r="BH188" s="313" t="str">
        <f>IF(ISBLANK('ARAT - Data Entry'!BL186),"",'ARAT - Data Entry'!BL186)</f>
        <v/>
      </c>
      <c r="BI188" s="313" t="str">
        <f>IF(ISBLANK('ARAT - Data Entry'!BQ186),"",'ARAT - Data Entry'!BQ186)</f>
        <v/>
      </c>
      <c r="BJ188" s="313" t="str">
        <f>IF(ISBLANK('ARAT - Data Entry'!BR186),"",'ARAT - Data Entry'!BR186)</f>
        <v/>
      </c>
      <c r="BK188" s="313" t="str">
        <f>IF(ISBLANK('ARAT - Data Entry'!BW186),"",'ARAT - Data Entry'!BW186)</f>
        <v/>
      </c>
      <c r="BL188" s="313" t="str">
        <f>IF(ISBLANK('ARAT - Data Entry'!DB186),"",'ARAT - Data Entry'!DB186)</f>
        <v/>
      </c>
      <c r="BM188" s="296"/>
      <c r="BN188" s="290">
        <f>'ARAT - Data Entry'!P186</f>
        <v>0</v>
      </c>
      <c r="BO188" s="290">
        <f>'ARAT - Data Entry'!Q186</f>
        <v>0</v>
      </c>
      <c r="BP188" s="290">
        <f>'ARAT - Data Entry'!S186</f>
        <v>0</v>
      </c>
      <c r="BQ188" s="290">
        <f>'ARAT - Data Entry'!CG186</f>
        <v>0</v>
      </c>
      <c r="BR188" s="290">
        <f>'ARAT - Data Entry'!CU186</f>
        <v>0</v>
      </c>
      <c r="BS188" s="290">
        <f>'ARAT - Data Entry'!CY186</f>
        <v>0</v>
      </c>
      <c r="BT188" s="290">
        <f>'ARAT - Data Entry'!DA186</f>
        <v>0</v>
      </c>
      <c r="BU188" s="290">
        <f t="shared" si="53"/>
        <v>0</v>
      </c>
      <c r="BV188" s="288"/>
      <c r="BW188" s="290" t="str">
        <f>IF(ISBLANK('ARAT - Data Entry'!V186),"",'ARAT - Data Entry'!V186)</f>
        <v/>
      </c>
      <c r="BX188" s="290" t="str">
        <f>IF(ISBLANK('ARAT - Data Entry'!W186),"",'ARAT - Data Entry'!W186)</f>
        <v/>
      </c>
      <c r="BY188" s="290" t="str">
        <f>IF(ISBLANK('ARAT - Data Entry'!Y186),"",'ARAT - Data Entry'!Y186)</f>
        <v/>
      </c>
      <c r="BZ188" s="290" t="str">
        <f>IF(ISBLANK('ARAT - Data Entry'!Z186),"",'ARAT - Data Entry'!Z186)</f>
        <v/>
      </c>
      <c r="CA188" s="290" t="str">
        <f>IF(ISBLANK('ARAT - Data Entry'!AB186),"",'ARAT - Data Entry'!AB186)</f>
        <v/>
      </c>
      <c r="CB188" s="290" t="str">
        <f>IF(ISBLANK('ARAT - Data Entry'!AC186),"",'ARAT - Data Entry'!AC186)</f>
        <v/>
      </c>
      <c r="CC188" s="290" t="str">
        <f>IF(ISBLANK('ARAT - Data Entry'!AE186),"",'ARAT - Data Entry'!AE186)</f>
        <v/>
      </c>
      <c r="CD188" s="290" t="str">
        <f>IF(ISBLANK('ARAT - Data Entry'!AF186),"",'ARAT - Data Entry'!AF186)</f>
        <v/>
      </c>
      <c r="CE188" s="290" t="str">
        <f>IF(ISBLANK('ARAT - Data Entry'!AH186),"",'ARAT - Data Entry'!AH186)</f>
        <v/>
      </c>
      <c r="CF188" s="290" t="str">
        <f>IF(ISBLANK('ARAT - Data Entry'!AI186),"",'ARAT - Data Entry'!AI186)</f>
        <v/>
      </c>
      <c r="CG188" s="290" t="str">
        <f>IF(ISBLANK('ARAT - Data Entry'!AK186),"",'ARAT - Data Entry'!AK186)</f>
        <v/>
      </c>
      <c r="CH188" s="290" t="str">
        <f>IF(ISBLANK('ARAT - Data Entry'!AL186),"",'ARAT - Data Entry'!AL186)</f>
        <v/>
      </c>
      <c r="CI188" s="290" t="str">
        <f>IF(ISBLANK('ARAT - Data Entry'!AN186),"",'ARAT - Data Entry'!AN186)</f>
        <v/>
      </c>
      <c r="CJ188" s="290" t="str">
        <f>IF(ISBLANK('ARAT - Data Entry'!AO186),"",'ARAT - Data Entry'!AO186)</f>
        <v/>
      </c>
      <c r="CK188" s="290" t="str">
        <f>IF(ISBLANK('ARAT - Data Entry'!AQ186),"",'ARAT - Data Entry'!AQ186)</f>
        <v/>
      </c>
      <c r="CL188" s="290" t="str">
        <f>IF(ISBLANK('ARAT - Data Entry'!AR186),"",'ARAT - Data Entry'!AR186)</f>
        <v/>
      </c>
      <c r="CM188" s="290" t="str">
        <f>IF(ISBLANK('ARAT - Data Entry'!AT186),"",'ARAT - Data Entry'!AT186)</f>
        <v/>
      </c>
      <c r="CN188" s="290" t="str">
        <f>IF(ISBLANK('ARAT - Data Entry'!AU186),"",'ARAT - Data Entry'!AU186)</f>
        <v/>
      </c>
      <c r="CO188" s="290" t="str">
        <f>IF(ISBLANK('ARAT - Data Entry'!AW186),"",'ARAT - Data Entry'!AW186)</f>
        <v/>
      </c>
      <c r="CP188" s="290" t="str">
        <f>IF(ISBLANK('ARAT - Data Entry'!AX186),"",'ARAT - Data Entry'!AX186)</f>
        <v/>
      </c>
      <c r="CQ188" s="290" t="str">
        <f>IF(ISBLANK('ARAT - Data Entry'!AZ186),"",'ARAT - Data Entry'!AZ186)</f>
        <v/>
      </c>
      <c r="CR188" s="290" t="str">
        <f>IF(ISBLANK('ARAT - Data Entry'!BA186),"",'ARAT - Data Entry'!BA186)</f>
        <v/>
      </c>
      <c r="CS188" s="290" t="str">
        <f>IF(ISBLANK('ARAT - Data Entry'!BC186),"",'ARAT - Data Entry'!BC186)</f>
        <v/>
      </c>
      <c r="CT188" s="290" t="str">
        <f>IF(ISBLANK('ARAT - Data Entry'!BD186),"",'ARAT - Data Entry'!BD186)</f>
        <v/>
      </c>
      <c r="CU188" s="290" t="str">
        <f>IF(ISBLANK('ARAT - Data Entry'!BF186),"",'ARAT - Data Entry'!BF186)</f>
        <v/>
      </c>
      <c r="CV188" s="290" t="str">
        <f>IF(ISBLANK('ARAT - Data Entry'!BG186),"",'ARAT - Data Entry'!BG186)</f>
        <v/>
      </c>
      <c r="CW188" s="290" t="str">
        <f>IF(ISBLANK('ARAT - Data Entry'!BI186),"",'ARAT - Data Entry'!BI186)</f>
        <v/>
      </c>
      <c r="CX188" s="290" t="str">
        <f>IF(ISBLANK('ARAT - Data Entry'!BJ186),"",'ARAT - Data Entry'!BJ186)</f>
        <v/>
      </c>
      <c r="CY188" s="290" t="str">
        <f>IF(ISBLANK('ARAT - Data Entry'!BL186),"",'ARAT - Data Entry'!BL186)</f>
        <v/>
      </c>
      <c r="CZ188" s="290" t="str">
        <f>IF(ISBLANK('ARAT - Data Entry'!BM186),"",'ARAT - Data Entry'!BM186)</f>
        <v/>
      </c>
      <c r="DA188" s="290" t="str">
        <f>IF(ISBLANK('ARAT - Data Entry'!BO186),"",'ARAT - Data Entry'!BO186)</f>
        <v/>
      </c>
      <c r="DB188" s="290" t="str">
        <f>IF(ISBLANK('ARAT - Data Entry'!BP186),"",'ARAT - Data Entry'!BP186)</f>
        <v/>
      </c>
      <c r="DC188" s="290" t="str">
        <f>IF(ISBLANK('ARAT - Data Entry'!BR186),"",'ARAT - Data Entry'!BR186)</f>
        <v/>
      </c>
      <c r="DD188" s="290" t="str">
        <f>IF(ISBLANK('ARAT - Data Entry'!BS186),"",'ARAT - Data Entry'!BS186)</f>
        <v/>
      </c>
      <c r="DE188" s="290" t="str">
        <f>IF(ISBLANK('ARAT - Data Entry'!BU186),"",'ARAT - Data Entry'!BU186)</f>
        <v/>
      </c>
      <c r="DF188" s="290" t="str">
        <f>IF(ISBLANK('ARAT - Data Entry'!BV186),"",'ARAT - Data Entry'!BV186)</f>
        <v/>
      </c>
      <c r="DG188" s="290" t="str">
        <f>IF(ISBLANK('ARAT - Data Entry'!CZ186),"",'ARAT - Data Entry'!CZ186)</f>
        <v/>
      </c>
    </row>
    <row r="189" spans="1:111" x14ac:dyDescent="0.25">
      <c r="A189" s="312" t="str">
        <f>IF(ISBLANK('ARAT - Data Entry'!A187),"",'ARAT - Data Entry'!A187)</f>
        <v/>
      </c>
      <c r="B189" s="312" t="str">
        <f>IF(ISBLANK('ARAT - Data Entry'!C187),"",'ARAT - Data Entry'!C187)</f>
        <v/>
      </c>
      <c r="C189" s="312" t="str">
        <f>IF(ISBLANK('ARAT - Data Entry'!D187),"",'ARAT - Data Entry'!D187)</f>
        <v/>
      </c>
      <c r="D189" s="312" t="str">
        <f>IF(ISBLANK('ARAT - Data Entry'!E187),"",'ARAT - Data Entry'!E187)</f>
        <v/>
      </c>
      <c r="E189" s="312" t="str">
        <f>IF(ISBLANK('ARAT - Data Entry'!F187),"",'ARAT - Data Entry'!F187)</f>
        <v/>
      </c>
      <c r="F189" s="312" t="str">
        <f>IF(ISBLANK('ARAT - Data Entry'!G187),"",'ARAT - Data Entry'!G187)</f>
        <v/>
      </c>
      <c r="G189" s="312" t="str">
        <f>IF(ISBLANK('ARAT - Data Entry'!H187),"",'ARAT - Data Entry'!H187)</f>
        <v/>
      </c>
      <c r="H189" s="312" t="str">
        <f>IF(ISBLANK('ARAT - Data Entry'!I187),"",'ARAT - Data Entry'!I187)</f>
        <v/>
      </c>
      <c r="I189" s="312" t="str">
        <f>IF(ISBLANK('ARAT - Data Entry'!J187),"",'ARAT - Data Entry'!J187)</f>
        <v/>
      </c>
      <c r="J189" s="357" t="str">
        <f>IF(ISBLANK('ARAT - Data Entry'!K187),"",'ARAT - Data Entry'!K187)</f>
        <v/>
      </c>
      <c r="K189" s="312" t="str">
        <f>IF(ISBLANK('ARAT - Data Entry'!L187),"",'ARAT - Data Entry'!L187)</f>
        <v/>
      </c>
      <c r="L189" s="312" t="str">
        <f>IF(ISBLANK('ARAT - Data Entry'!M187),"",'ARAT - Data Entry'!M187)</f>
        <v/>
      </c>
      <c r="M189" s="312" t="str">
        <f>IF(ISBLANK('ARAT - Data Entry'!N187),"",'ARAT - Data Entry'!N187)</f>
        <v/>
      </c>
      <c r="N189" s="312" t="str">
        <f>IF(ISBLANK('ARAT - Data Entry'!R187),"",'ARAT - Data Entry'!R187)</f>
        <v/>
      </c>
      <c r="O189" s="312" t="str">
        <f>IF(ISBLANK('ARAT - Data Entry'!T187),"",'ARAT - Data Entry'!T187)</f>
        <v/>
      </c>
      <c r="P189" s="298"/>
      <c r="Q189" s="4" t="str">
        <f t="shared" si="46"/>
        <v>No Improved Water Point/System</v>
      </c>
      <c r="R189" s="4" t="str">
        <f t="shared" si="47"/>
        <v>No Improved Water Point/System</v>
      </c>
      <c r="S189" s="5" t="str">
        <f t="shared" si="48"/>
        <v>No Improved Water Point/System</v>
      </c>
      <c r="T189" s="4" t="str">
        <f t="shared" si="49"/>
        <v>New Construction Needed</v>
      </c>
      <c r="U189" s="15">
        <f t="shared" si="50"/>
        <v>0</v>
      </c>
      <c r="V189" s="284"/>
      <c r="W189" s="291" t="str">
        <f t="shared" si="54"/>
        <v>New Construction Needed</v>
      </c>
      <c r="X189" s="292" t="str">
        <f t="shared" si="51"/>
        <v xml:space="preserve"> </v>
      </c>
      <c r="Y189" s="292" t="str">
        <f t="shared" si="52"/>
        <v>Plan For Investment and Construction</v>
      </c>
      <c r="Z189" s="285"/>
      <c r="AA189" s="290" t="str">
        <f t="shared" si="55"/>
        <v xml:space="preserve"> </v>
      </c>
      <c r="AB189" s="290" t="str">
        <f t="shared" si="56"/>
        <v xml:space="preserve"> </v>
      </c>
      <c r="AC189" s="290" t="str">
        <f t="shared" si="57"/>
        <v xml:space="preserve"> </v>
      </c>
      <c r="AD189" s="290" t="str">
        <f t="shared" si="58"/>
        <v xml:space="preserve"> </v>
      </c>
      <c r="AE189" s="290" t="str">
        <f t="shared" si="59"/>
        <v xml:space="preserve"> </v>
      </c>
      <c r="AF189" s="290" t="str">
        <f>IF(CG189=1,'ARAT - Reference Sheet'!C193-(A189-CH189)," ")</f>
        <v xml:space="preserve"> </v>
      </c>
      <c r="AG189" s="290" t="str">
        <f>IF(CI189=1,'ARAT - Reference Sheet'!$C$12-(A189-CJ189)," ")</f>
        <v xml:space="preserve"> </v>
      </c>
      <c r="AH189" s="290" t="str">
        <f>IF(CK189=1,'ARAT - Reference Sheet'!$C$13-(A189-CL189)," ")</f>
        <v xml:space="preserve"> </v>
      </c>
      <c r="AI189" s="290" t="str">
        <f>IF(CM189=1,'ARAT - Reference Sheet'!$C$14-(A189-CN189)," ")</f>
        <v xml:space="preserve"> </v>
      </c>
      <c r="AJ189" s="290" t="str">
        <f>IF(CO189=1,'ARAT - Reference Sheet'!$C$15-(A189-CP189)," ")</f>
        <v xml:space="preserve"> </v>
      </c>
      <c r="AK189" s="290" t="str">
        <f>IF(CQ189=1,'ARAT - Reference Sheet'!$C$16-(A189-CR189)," ")</f>
        <v xml:space="preserve"> </v>
      </c>
      <c r="AL189" s="290" t="str">
        <f>IF(CS189=1,'ARAT - Reference Sheet'!$C$17-(A189-CT189)," ")</f>
        <v xml:space="preserve"> </v>
      </c>
      <c r="AM189" s="290" t="str">
        <f>IF(CU189=1,'ARAT - Reference Sheet'!$C$18-(A189-CV189)," ")</f>
        <v xml:space="preserve"> </v>
      </c>
      <c r="AN189" s="290" t="str">
        <f>IF(CW189=1,'ARAT - Reference Sheet'!$C$19-(A189-CX189)," ")</f>
        <v xml:space="preserve"> </v>
      </c>
      <c r="AO189" s="290" t="str">
        <f>IF(CY189=1,'ARAT - Reference Sheet'!$C$20-(A189-CZ189)," ")</f>
        <v xml:space="preserve"> </v>
      </c>
      <c r="AP189" s="290" t="str">
        <f>IF(DA189=1,'ARAT - Reference Sheet'!$C$21-(A189-DB189)," ")</f>
        <v xml:space="preserve"> </v>
      </c>
      <c r="AQ189" s="290" t="str">
        <f>IF(DC189=1,'ARAT - Reference Sheet'!$C$22-(A189-DD189)," ")</f>
        <v xml:space="preserve"> </v>
      </c>
      <c r="AR189" s="290" t="str">
        <f>IF(DE189=1,'ARAT - Reference Sheet'!$C$23-(A189-DF189)," ")</f>
        <v xml:space="preserve"> </v>
      </c>
      <c r="AS189" s="288"/>
      <c r="AT189" s="313" t="str">
        <f>IF(ISBLANK('ARAT - Data Entry'!X187),"",'ARAT - Data Entry'!X187)</f>
        <v/>
      </c>
      <c r="AU189" s="313" t="str">
        <f>IF(ISBLANK('ARAT - Data Entry'!AA187),"",'ARAT - Data Entry'!AA187)</f>
        <v/>
      </c>
      <c r="AV189" s="313" t="str">
        <f>IF(ISBLANK('ARAT - Data Entry'!AD187),"",'ARAT - Data Entry'!AD187)</f>
        <v/>
      </c>
      <c r="AW189" s="313" t="str">
        <f>IF(ISBLANK('ARAT - Data Entry'!AG187),"",'ARAT - Data Entry'!AG187)</f>
        <v/>
      </c>
      <c r="AX189" s="313" t="str">
        <f>IF(ISBLANK('ARAT - Data Entry'!AJ187),"",'ARAT - Data Entry'!AJ187)</f>
        <v/>
      </c>
      <c r="AY189" s="313" t="str">
        <f>IF(ISBLANK('ARAT - Data Entry'!AM187),"",'ARAT - Data Entry'!AM187)</f>
        <v/>
      </c>
      <c r="AZ189" s="313" t="str">
        <f>IF(ISBLANK('ARAT - Data Entry'!AP187),"",'ARAT - Data Entry'!AP187)</f>
        <v/>
      </c>
      <c r="BA189" s="313" t="str">
        <f>IF(ISBLANK('ARAT - Data Entry'!AS187),"",'ARAT - Data Entry'!AS187)</f>
        <v/>
      </c>
      <c r="BB189" s="313" t="str">
        <f>IF(ISBLANK('ARAT - Data Entry'!AV187),"",'ARAT - Data Entry'!AV187)</f>
        <v/>
      </c>
      <c r="BC189" s="313" t="str">
        <f>IF(ISBLANK('ARAT - Data Entry'!AY187),"",'ARAT - Data Entry'!AY187)</f>
        <v/>
      </c>
      <c r="BD189" s="313" t="str">
        <f>IF(ISBLANK('ARAT - Data Entry'!BB187),"",'ARAT - Data Entry'!BB187)</f>
        <v/>
      </c>
      <c r="BE189" s="313" t="str">
        <f>IF(ISBLANK('ARAT - Data Entry'!BE187),"",'ARAT - Data Entry'!BE187)</f>
        <v/>
      </c>
      <c r="BF189" s="313" t="str">
        <f>IF(ISBLANK('ARAT - Data Entry'!BF187),"",'ARAT - Data Entry'!BF187)</f>
        <v/>
      </c>
      <c r="BG189" s="313" t="str">
        <f>IF(ISBLANK('ARAT - Data Entry'!BK187),"",'ARAT - Data Entry'!BK187)</f>
        <v/>
      </c>
      <c r="BH189" s="313" t="str">
        <f>IF(ISBLANK('ARAT - Data Entry'!BL187),"",'ARAT - Data Entry'!BL187)</f>
        <v/>
      </c>
      <c r="BI189" s="313" t="str">
        <f>IF(ISBLANK('ARAT - Data Entry'!BQ187),"",'ARAT - Data Entry'!BQ187)</f>
        <v/>
      </c>
      <c r="BJ189" s="313" t="str">
        <f>IF(ISBLANK('ARAT - Data Entry'!BR187),"",'ARAT - Data Entry'!BR187)</f>
        <v/>
      </c>
      <c r="BK189" s="313" t="str">
        <f>IF(ISBLANK('ARAT - Data Entry'!BW187),"",'ARAT - Data Entry'!BW187)</f>
        <v/>
      </c>
      <c r="BL189" s="313" t="str">
        <f>IF(ISBLANK('ARAT - Data Entry'!DB187),"",'ARAT - Data Entry'!DB187)</f>
        <v/>
      </c>
      <c r="BM189" s="296"/>
      <c r="BN189" s="290">
        <f>'ARAT - Data Entry'!P187</f>
        <v>0</v>
      </c>
      <c r="BO189" s="290">
        <f>'ARAT - Data Entry'!Q187</f>
        <v>0</v>
      </c>
      <c r="BP189" s="290">
        <f>'ARAT - Data Entry'!S187</f>
        <v>0</v>
      </c>
      <c r="BQ189" s="290">
        <f>'ARAT - Data Entry'!CG187</f>
        <v>0</v>
      </c>
      <c r="BR189" s="290">
        <f>'ARAT - Data Entry'!CU187</f>
        <v>0</v>
      </c>
      <c r="BS189" s="290">
        <f>'ARAT - Data Entry'!CY187</f>
        <v>0</v>
      </c>
      <c r="BT189" s="290">
        <f>'ARAT - Data Entry'!DA187</f>
        <v>0</v>
      </c>
      <c r="BU189" s="290">
        <f t="shared" si="53"/>
        <v>0</v>
      </c>
      <c r="BV189" s="288"/>
      <c r="BW189" s="290" t="str">
        <f>IF(ISBLANK('ARAT - Data Entry'!V187),"",'ARAT - Data Entry'!V187)</f>
        <v/>
      </c>
      <c r="BX189" s="290" t="str">
        <f>IF(ISBLANK('ARAT - Data Entry'!W187),"",'ARAT - Data Entry'!W187)</f>
        <v/>
      </c>
      <c r="BY189" s="290" t="str">
        <f>IF(ISBLANK('ARAT - Data Entry'!Y187),"",'ARAT - Data Entry'!Y187)</f>
        <v/>
      </c>
      <c r="BZ189" s="290" t="str">
        <f>IF(ISBLANK('ARAT - Data Entry'!Z187),"",'ARAT - Data Entry'!Z187)</f>
        <v/>
      </c>
      <c r="CA189" s="290" t="str">
        <f>IF(ISBLANK('ARAT - Data Entry'!AB187),"",'ARAT - Data Entry'!AB187)</f>
        <v/>
      </c>
      <c r="CB189" s="290" t="str">
        <f>IF(ISBLANK('ARAT - Data Entry'!AC187),"",'ARAT - Data Entry'!AC187)</f>
        <v/>
      </c>
      <c r="CC189" s="290" t="str">
        <f>IF(ISBLANK('ARAT - Data Entry'!AE187),"",'ARAT - Data Entry'!AE187)</f>
        <v/>
      </c>
      <c r="CD189" s="290" t="str">
        <f>IF(ISBLANK('ARAT - Data Entry'!AF187),"",'ARAT - Data Entry'!AF187)</f>
        <v/>
      </c>
      <c r="CE189" s="290" t="str">
        <f>IF(ISBLANK('ARAT - Data Entry'!AH187),"",'ARAT - Data Entry'!AH187)</f>
        <v/>
      </c>
      <c r="CF189" s="290" t="str">
        <f>IF(ISBLANK('ARAT - Data Entry'!AI187),"",'ARAT - Data Entry'!AI187)</f>
        <v/>
      </c>
      <c r="CG189" s="290" t="str">
        <f>IF(ISBLANK('ARAT - Data Entry'!AK187),"",'ARAT - Data Entry'!AK187)</f>
        <v/>
      </c>
      <c r="CH189" s="290" t="str">
        <f>IF(ISBLANK('ARAT - Data Entry'!AL187),"",'ARAT - Data Entry'!AL187)</f>
        <v/>
      </c>
      <c r="CI189" s="290" t="str">
        <f>IF(ISBLANK('ARAT - Data Entry'!AN187),"",'ARAT - Data Entry'!AN187)</f>
        <v/>
      </c>
      <c r="CJ189" s="290" t="str">
        <f>IF(ISBLANK('ARAT - Data Entry'!AO187),"",'ARAT - Data Entry'!AO187)</f>
        <v/>
      </c>
      <c r="CK189" s="290" t="str">
        <f>IF(ISBLANK('ARAT - Data Entry'!AQ187),"",'ARAT - Data Entry'!AQ187)</f>
        <v/>
      </c>
      <c r="CL189" s="290" t="str">
        <f>IF(ISBLANK('ARAT - Data Entry'!AR187),"",'ARAT - Data Entry'!AR187)</f>
        <v/>
      </c>
      <c r="CM189" s="290" t="str">
        <f>IF(ISBLANK('ARAT - Data Entry'!AT187),"",'ARAT - Data Entry'!AT187)</f>
        <v/>
      </c>
      <c r="CN189" s="290" t="str">
        <f>IF(ISBLANK('ARAT - Data Entry'!AU187),"",'ARAT - Data Entry'!AU187)</f>
        <v/>
      </c>
      <c r="CO189" s="290" t="str">
        <f>IF(ISBLANK('ARAT - Data Entry'!AW187),"",'ARAT - Data Entry'!AW187)</f>
        <v/>
      </c>
      <c r="CP189" s="290" t="str">
        <f>IF(ISBLANK('ARAT - Data Entry'!AX187),"",'ARAT - Data Entry'!AX187)</f>
        <v/>
      </c>
      <c r="CQ189" s="290" t="str">
        <f>IF(ISBLANK('ARAT - Data Entry'!AZ187),"",'ARAT - Data Entry'!AZ187)</f>
        <v/>
      </c>
      <c r="CR189" s="290" t="str">
        <f>IF(ISBLANK('ARAT - Data Entry'!BA187),"",'ARAT - Data Entry'!BA187)</f>
        <v/>
      </c>
      <c r="CS189" s="290" t="str">
        <f>IF(ISBLANK('ARAT - Data Entry'!BC187),"",'ARAT - Data Entry'!BC187)</f>
        <v/>
      </c>
      <c r="CT189" s="290" t="str">
        <f>IF(ISBLANK('ARAT - Data Entry'!BD187),"",'ARAT - Data Entry'!BD187)</f>
        <v/>
      </c>
      <c r="CU189" s="290" t="str">
        <f>IF(ISBLANK('ARAT - Data Entry'!BF187),"",'ARAT - Data Entry'!BF187)</f>
        <v/>
      </c>
      <c r="CV189" s="290" t="str">
        <f>IF(ISBLANK('ARAT - Data Entry'!BG187),"",'ARAT - Data Entry'!BG187)</f>
        <v/>
      </c>
      <c r="CW189" s="290" t="str">
        <f>IF(ISBLANK('ARAT - Data Entry'!BI187),"",'ARAT - Data Entry'!BI187)</f>
        <v/>
      </c>
      <c r="CX189" s="290" t="str">
        <f>IF(ISBLANK('ARAT - Data Entry'!BJ187),"",'ARAT - Data Entry'!BJ187)</f>
        <v/>
      </c>
      <c r="CY189" s="290" t="str">
        <f>IF(ISBLANK('ARAT - Data Entry'!BL187),"",'ARAT - Data Entry'!BL187)</f>
        <v/>
      </c>
      <c r="CZ189" s="290" t="str">
        <f>IF(ISBLANK('ARAT - Data Entry'!BM187),"",'ARAT - Data Entry'!BM187)</f>
        <v/>
      </c>
      <c r="DA189" s="290" t="str">
        <f>IF(ISBLANK('ARAT - Data Entry'!BO187),"",'ARAT - Data Entry'!BO187)</f>
        <v/>
      </c>
      <c r="DB189" s="290" t="str">
        <f>IF(ISBLANK('ARAT - Data Entry'!BP187),"",'ARAT - Data Entry'!BP187)</f>
        <v/>
      </c>
      <c r="DC189" s="290" t="str">
        <f>IF(ISBLANK('ARAT - Data Entry'!BR187),"",'ARAT - Data Entry'!BR187)</f>
        <v/>
      </c>
      <c r="DD189" s="290" t="str">
        <f>IF(ISBLANK('ARAT - Data Entry'!BS187),"",'ARAT - Data Entry'!BS187)</f>
        <v/>
      </c>
      <c r="DE189" s="290" t="str">
        <f>IF(ISBLANK('ARAT - Data Entry'!BU187),"",'ARAT - Data Entry'!BU187)</f>
        <v/>
      </c>
      <c r="DF189" s="290" t="str">
        <f>IF(ISBLANK('ARAT - Data Entry'!BV187),"",'ARAT - Data Entry'!BV187)</f>
        <v/>
      </c>
      <c r="DG189" s="290" t="str">
        <f>IF(ISBLANK('ARAT - Data Entry'!CZ187),"",'ARAT - Data Entry'!CZ187)</f>
        <v/>
      </c>
    </row>
    <row r="190" spans="1:111" x14ac:dyDescent="0.25">
      <c r="A190" s="312" t="str">
        <f>IF(ISBLANK('ARAT - Data Entry'!A188),"",'ARAT - Data Entry'!A188)</f>
        <v/>
      </c>
      <c r="B190" s="312" t="str">
        <f>IF(ISBLANK('ARAT - Data Entry'!C188),"",'ARAT - Data Entry'!C188)</f>
        <v/>
      </c>
      <c r="C190" s="312" t="str">
        <f>IF(ISBLANK('ARAT - Data Entry'!D188),"",'ARAT - Data Entry'!D188)</f>
        <v/>
      </c>
      <c r="D190" s="312" t="str">
        <f>IF(ISBLANK('ARAT - Data Entry'!E188),"",'ARAT - Data Entry'!E188)</f>
        <v/>
      </c>
      <c r="E190" s="312" t="str">
        <f>IF(ISBLANK('ARAT - Data Entry'!F188),"",'ARAT - Data Entry'!F188)</f>
        <v/>
      </c>
      <c r="F190" s="312" t="str">
        <f>IF(ISBLANK('ARAT - Data Entry'!G188),"",'ARAT - Data Entry'!G188)</f>
        <v/>
      </c>
      <c r="G190" s="312" t="str">
        <f>IF(ISBLANK('ARAT - Data Entry'!H188),"",'ARAT - Data Entry'!H188)</f>
        <v/>
      </c>
      <c r="H190" s="312" t="str">
        <f>IF(ISBLANK('ARAT - Data Entry'!I188),"",'ARAT - Data Entry'!I188)</f>
        <v/>
      </c>
      <c r="I190" s="312" t="str">
        <f>IF(ISBLANK('ARAT - Data Entry'!J188),"",'ARAT - Data Entry'!J188)</f>
        <v/>
      </c>
      <c r="J190" s="357" t="str">
        <f>IF(ISBLANK('ARAT - Data Entry'!K188),"",'ARAT - Data Entry'!K188)</f>
        <v/>
      </c>
      <c r="K190" s="312" t="str">
        <f>IF(ISBLANK('ARAT - Data Entry'!L188),"",'ARAT - Data Entry'!L188)</f>
        <v/>
      </c>
      <c r="L190" s="312" t="str">
        <f>IF(ISBLANK('ARAT - Data Entry'!M188),"",'ARAT - Data Entry'!M188)</f>
        <v/>
      </c>
      <c r="M190" s="312" t="str">
        <f>IF(ISBLANK('ARAT - Data Entry'!N188),"",'ARAT - Data Entry'!N188)</f>
        <v/>
      </c>
      <c r="N190" s="312" t="str">
        <f>IF(ISBLANK('ARAT - Data Entry'!R188),"",'ARAT - Data Entry'!R188)</f>
        <v/>
      </c>
      <c r="O190" s="312" t="str">
        <f>IF(ISBLANK('ARAT - Data Entry'!T188),"",'ARAT - Data Entry'!T188)</f>
        <v/>
      </c>
      <c r="P190" s="298"/>
      <c r="Q190" s="4" t="str">
        <f t="shared" si="46"/>
        <v>No Improved Water Point/System</v>
      </c>
      <c r="R190" s="4" t="str">
        <f t="shared" si="47"/>
        <v>No Improved Water Point/System</v>
      </c>
      <c r="S190" s="5" t="str">
        <f t="shared" si="48"/>
        <v>No Improved Water Point/System</v>
      </c>
      <c r="T190" s="4" t="str">
        <f t="shared" si="49"/>
        <v>New Construction Needed</v>
      </c>
      <c r="U190" s="15">
        <f t="shared" si="50"/>
        <v>0</v>
      </c>
      <c r="V190" s="284"/>
      <c r="W190" s="291" t="str">
        <f t="shared" si="54"/>
        <v>New Construction Needed</v>
      </c>
      <c r="X190" s="292" t="str">
        <f t="shared" si="51"/>
        <v xml:space="preserve"> </v>
      </c>
      <c r="Y190" s="292" t="str">
        <f t="shared" si="52"/>
        <v>Plan For Investment and Construction</v>
      </c>
      <c r="Z190" s="285"/>
      <c r="AA190" s="290" t="str">
        <f t="shared" si="55"/>
        <v xml:space="preserve"> </v>
      </c>
      <c r="AB190" s="290" t="str">
        <f t="shared" si="56"/>
        <v xml:space="preserve"> </v>
      </c>
      <c r="AC190" s="290" t="str">
        <f t="shared" si="57"/>
        <v xml:space="preserve"> </v>
      </c>
      <c r="AD190" s="290" t="str">
        <f t="shared" si="58"/>
        <v xml:space="preserve"> </v>
      </c>
      <c r="AE190" s="290" t="str">
        <f t="shared" si="59"/>
        <v xml:space="preserve"> </v>
      </c>
      <c r="AF190" s="290" t="str">
        <f>IF(CG190=1,'ARAT - Reference Sheet'!C194-(A190-CH190)," ")</f>
        <v xml:space="preserve"> </v>
      </c>
      <c r="AG190" s="290" t="str">
        <f>IF(CI190=1,'ARAT - Reference Sheet'!$C$12-(A190-CJ190)," ")</f>
        <v xml:space="preserve"> </v>
      </c>
      <c r="AH190" s="290" t="str">
        <f>IF(CK190=1,'ARAT - Reference Sheet'!$C$13-(A190-CL190)," ")</f>
        <v xml:space="preserve"> </v>
      </c>
      <c r="AI190" s="290" t="str">
        <f>IF(CM190=1,'ARAT - Reference Sheet'!$C$14-(A190-CN190)," ")</f>
        <v xml:space="preserve"> </v>
      </c>
      <c r="AJ190" s="290" t="str">
        <f>IF(CO190=1,'ARAT - Reference Sheet'!$C$15-(A190-CP190)," ")</f>
        <v xml:space="preserve"> </v>
      </c>
      <c r="AK190" s="290" t="str">
        <f>IF(CQ190=1,'ARAT - Reference Sheet'!$C$16-(A190-CR190)," ")</f>
        <v xml:space="preserve"> </v>
      </c>
      <c r="AL190" s="290" t="str">
        <f>IF(CS190=1,'ARAT - Reference Sheet'!$C$17-(A190-CT190)," ")</f>
        <v xml:space="preserve"> </v>
      </c>
      <c r="AM190" s="290" t="str">
        <f>IF(CU190=1,'ARAT - Reference Sheet'!$C$18-(A190-CV190)," ")</f>
        <v xml:space="preserve"> </v>
      </c>
      <c r="AN190" s="290" t="str">
        <f>IF(CW190=1,'ARAT - Reference Sheet'!$C$19-(A190-CX190)," ")</f>
        <v xml:space="preserve"> </v>
      </c>
      <c r="AO190" s="290" t="str">
        <f>IF(CY190=1,'ARAT - Reference Sheet'!$C$20-(A190-CZ190)," ")</f>
        <v xml:space="preserve"> </v>
      </c>
      <c r="AP190" s="290" t="str">
        <f>IF(DA190=1,'ARAT - Reference Sheet'!$C$21-(A190-DB190)," ")</f>
        <v xml:space="preserve"> </v>
      </c>
      <c r="AQ190" s="290" t="str">
        <f>IF(DC190=1,'ARAT - Reference Sheet'!$C$22-(A190-DD190)," ")</f>
        <v xml:space="preserve"> </v>
      </c>
      <c r="AR190" s="290" t="str">
        <f>IF(DE190=1,'ARAT - Reference Sheet'!$C$23-(A190-DF190)," ")</f>
        <v xml:space="preserve"> </v>
      </c>
      <c r="AS190" s="288"/>
      <c r="AT190" s="313" t="str">
        <f>IF(ISBLANK('ARAT - Data Entry'!X188),"",'ARAT - Data Entry'!X188)</f>
        <v/>
      </c>
      <c r="AU190" s="313" t="str">
        <f>IF(ISBLANK('ARAT - Data Entry'!AA188),"",'ARAT - Data Entry'!AA188)</f>
        <v/>
      </c>
      <c r="AV190" s="313" t="str">
        <f>IF(ISBLANK('ARAT - Data Entry'!AD188),"",'ARAT - Data Entry'!AD188)</f>
        <v/>
      </c>
      <c r="AW190" s="313" t="str">
        <f>IF(ISBLANK('ARAT - Data Entry'!AG188),"",'ARAT - Data Entry'!AG188)</f>
        <v/>
      </c>
      <c r="AX190" s="313" t="str">
        <f>IF(ISBLANK('ARAT - Data Entry'!AJ188),"",'ARAT - Data Entry'!AJ188)</f>
        <v/>
      </c>
      <c r="AY190" s="313" t="str">
        <f>IF(ISBLANK('ARAT - Data Entry'!AM188),"",'ARAT - Data Entry'!AM188)</f>
        <v/>
      </c>
      <c r="AZ190" s="313" t="str">
        <f>IF(ISBLANK('ARAT - Data Entry'!AP188),"",'ARAT - Data Entry'!AP188)</f>
        <v/>
      </c>
      <c r="BA190" s="313" t="str">
        <f>IF(ISBLANK('ARAT - Data Entry'!AS188),"",'ARAT - Data Entry'!AS188)</f>
        <v/>
      </c>
      <c r="BB190" s="313" t="str">
        <f>IF(ISBLANK('ARAT - Data Entry'!AV188),"",'ARAT - Data Entry'!AV188)</f>
        <v/>
      </c>
      <c r="BC190" s="313" t="str">
        <f>IF(ISBLANK('ARAT - Data Entry'!AY188),"",'ARAT - Data Entry'!AY188)</f>
        <v/>
      </c>
      <c r="BD190" s="313" t="str">
        <f>IF(ISBLANK('ARAT - Data Entry'!BB188),"",'ARAT - Data Entry'!BB188)</f>
        <v/>
      </c>
      <c r="BE190" s="313" t="str">
        <f>IF(ISBLANK('ARAT - Data Entry'!BE188),"",'ARAT - Data Entry'!BE188)</f>
        <v/>
      </c>
      <c r="BF190" s="313" t="str">
        <f>IF(ISBLANK('ARAT - Data Entry'!BF188),"",'ARAT - Data Entry'!BF188)</f>
        <v/>
      </c>
      <c r="BG190" s="313" t="str">
        <f>IF(ISBLANK('ARAT - Data Entry'!BK188),"",'ARAT - Data Entry'!BK188)</f>
        <v/>
      </c>
      <c r="BH190" s="313" t="str">
        <f>IF(ISBLANK('ARAT - Data Entry'!BL188),"",'ARAT - Data Entry'!BL188)</f>
        <v/>
      </c>
      <c r="BI190" s="313" t="str">
        <f>IF(ISBLANK('ARAT - Data Entry'!BQ188),"",'ARAT - Data Entry'!BQ188)</f>
        <v/>
      </c>
      <c r="BJ190" s="313" t="str">
        <f>IF(ISBLANK('ARAT - Data Entry'!BR188),"",'ARAT - Data Entry'!BR188)</f>
        <v/>
      </c>
      <c r="BK190" s="313" t="str">
        <f>IF(ISBLANK('ARAT - Data Entry'!BW188),"",'ARAT - Data Entry'!BW188)</f>
        <v/>
      </c>
      <c r="BL190" s="313" t="str">
        <f>IF(ISBLANK('ARAT - Data Entry'!DB188),"",'ARAT - Data Entry'!DB188)</f>
        <v/>
      </c>
      <c r="BM190" s="296"/>
      <c r="BN190" s="290">
        <f>'ARAT - Data Entry'!P188</f>
        <v>0</v>
      </c>
      <c r="BO190" s="290">
        <f>'ARAT - Data Entry'!Q188</f>
        <v>0</v>
      </c>
      <c r="BP190" s="290">
        <f>'ARAT - Data Entry'!S188</f>
        <v>0</v>
      </c>
      <c r="BQ190" s="290">
        <f>'ARAT - Data Entry'!CG188</f>
        <v>0</v>
      </c>
      <c r="BR190" s="290">
        <f>'ARAT - Data Entry'!CU188</f>
        <v>0</v>
      </c>
      <c r="BS190" s="290">
        <f>'ARAT - Data Entry'!CY188</f>
        <v>0</v>
      </c>
      <c r="BT190" s="290">
        <f>'ARAT - Data Entry'!DA188</f>
        <v>0</v>
      </c>
      <c r="BU190" s="290">
        <f t="shared" si="53"/>
        <v>0</v>
      </c>
      <c r="BV190" s="288"/>
      <c r="BW190" s="290" t="str">
        <f>IF(ISBLANK('ARAT - Data Entry'!V188),"",'ARAT - Data Entry'!V188)</f>
        <v/>
      </c>
      <c r="BX190" s="290" t="str">
        <f>IF(ISBLANK('ARAT - Data Entry'!W188),"",'ARAT - Data Entry'!W188)</f>
        <v/>
      </c>
      <c r="BY190" s="290" t="str">
        <f>IF(ISBLANK('ARAT - Data Entry'!Y188),"",'ARAT - Data Entry'!Y188)</f>
        <v/>
      </c>
      <c r="BZ190" s="290" t="str">
        <f>IF(ISBLANK('ARAT - Data Entry'!Z188),"",'ARAT - Data Entry'!Z188)</f>
        <v/>
      </c>
      <c r="CA190" s="290" t="str">
        <f>IF(ISBLANK('ARAT - Data Entry'!AB188),"",'ARAT - Data Entry'!AB188)</f>
        <v/>
      </c>
      <c r="CB190" s="290" t="str">
        <f>IF(ISBLANK('ARAT - Data Entry'!AC188),"",'ARAT - Data Entry'!AC188)</f>
        <v/>
      </c>
      <c r="CC190" s="290" t="str">
        <f>IF(ISBLANK('ARAT - Data Entry'!AE188),"",'ARAT - Data Entry'!AE188)</f>
        <v/>
      </c>
      <c r="CD190" s="290" t="str">
        <f>IF(ISBLANK('ARAT - Data Entry'!AF188),"",'ARAT - Data Entry'!AF188)</f>
        <v/>
      </c>
      <c r="CE190" s="290" t="str">
        <f>IF(ISBLANK('ARAT - Data Entry'!AH188),"",'ARAT - Data Entry'!AH188)</f>
        <v/>
      </c>
      <c r="CF190" s="290" t="str">
        <f>IF(ISBLANK('ARAT - Data Entry'!AI188),"",'ARAT - Data Entry'!AI188)</f>
        <v/>
      </c>
      <c r="CG190" s="290" t="str">
        <f>IF(ISBLANK('ARAT - Data Entry'!AK188),"",'ARAT - Data Entry'!AK188)</f>
        <v/>
      </c>
      <c r="CH190" s="290" t="str">
        <f>IF(ISBLANK('ARAT - Data Entry'!AL188),"",'ARAT - Data Entry'!AL188)</f>
        <v/>
      </c>
      <c r="CI190" s="290" t="str">
        <f>IF(ISBLANK('ARAT - Data Entry'!AN188),"",'ARAT - Data Entry'!AN188)</f>
        <v/>
      </c>
      <c r="CJ190" s="290" t="str">
        <f>IF(ISBLANK('ARAT - Data Entry'!AO188),"",'ARAT - Data Entry'!AO188)</f>
        <v/>
      </c>
      <c r="CK190" s="290" t="str">
        <f>IF(ISBLANK('ARAT - Data Entry'!AQ188),"",'ARAT - Data Entry'!AQ188)</f>
        <v/>
      </c>
      <c r="CL190" s="290" t="str">
        <f>IF(ISBLANK('ARAT - Data Entry'!AR188),"",'ARAT - Data Entry'!AR188)</f>
        <v/>
      </c>
      <c r="CM190" s="290" t="str">
        <f>IF(ISBLANK('ARAT - Data Entry'!AT188),"",'ARAT - Data Entry'!AT188)</f>
        <v/>
      </c>
      <c r="CN190" s="290" t="str">
        <f>IF(ISBLANK('ARAT - Data Entry'!AU188),"",'ARAT - Data Entry'!AU188)</f>
        <v/>
      </c>
      <c r="CO190" s="290" t="str">
        <f>IF(ISBLANK('ARAT - Data Entry'!AW188),"",'ARAT - Data Entry'!AW188)</f>
        <v/>
      </c>
      <c r="CP190" s="290" t="str">
        <f>IF(ISBLANK('ARAT - Data Entry'!AX188),"",'ARAT - Data Entry'!AX188)</f>
        <v/>
      </c>
      <c r="CQ190" s="290" t="str">
        <f>IF(ISBLANK('ARAT - Data Entry'!AZ188),"",'ARAT - Data Entry'!AZ188)</f>
        <v/>
      </c>
      <c r="CR190" s="290" t="str">
        <f>IF(ISBLANK('ARAT - Data Entry'!BA188),"",'ARAT - Data Entry'!BA188)</f>
        <v/>
      </c>
      <c r="CS190" s="290" t="str">
        <f>IF(ISBLANK('ARAT - Data Entry'!BC188),"",'ARAT - Data Entry'!BC188)</f>
        <v/>
      </c>
      <c r="CT190" s="290" t="str">
        <f>IF(ISBLANK('ARAT - Data Entry'!BD188),"",'ARAT - Data Entry'!BD188)</f>
        <v/>
      </c>
      <c r="CU190" s="290" t="str">
        <f>IF(ISBLANK('ARAT - Data Entry'!BF188),"",'ARAT - Data Entry'!BF188)</f>
        <v/>
      </c>
      <c r="CV190" s="290" t="str">
        <f>IF(ISBLANK('ARAT - Data Entry'!BG188),"",'ARAT - Data Entry'!BG188)</f>
        <v/>
      </c>
      <c r="CW190" s="290" t="str">
        <f>IF(ISBLANK('ARAT - Data Entry'!BI188),"",'ARAT - Data Entry'!BI188)</f>
        <v/>
      </c>
      <c r="CX190" s="290" t="str">
        <f>IF(ISBLANK('ARAT - Data Entry'!BJ188),"",'ARAT - Data Entry'!BJ188)</f>
        <v/>
      </c>
      <c r="CY190" s="290" t="str">
        <f>IF(ISBLANK('ARAT - Data Entry'!BL188),"",'ARAT - Data Entry'!BL188)</f>
        <v/>
      </c>
      <c r="CZ190" s="290" t="str">
        <f>IF(ISBLANK('ARAT - Data Entry'!BM188),"",'ARAT - Data Entry'!BM188)</f>
        <v/>
      </c>
      <c r="DA190" s="290" t="str">
        <f>IF(ISBLANK('ARAT - Data Entry'!BO188),"",'ARAT - Data Entry'!BO188)</f>
        <v/>
      </c>
      <c r="DB190" s="290" t="str">
        <f>IF(ISBLANK('ARAT - Data Entry'!BP188),"",'ARAT - Data Entry'!BP188)</f>
        <v/>
      </c>
      <c r="DC190" s="290" t="str">
        <f>IF(ISBLANK('ARAT - Data Entry'!BR188),"",'ARAT - Data Entry'!BR188)</f>
        <v/>
      </c>
      <c r="DD190" s="290" t="str">
        <f>IF(ISBLANK('ARAT - Data Entry'!BS188),"",'ARAT - Data Entry'!BS188)</f>
        <v/>
      </c>
      <c r="DE190" s="290" t="str">
        <f>IF(ISBLANK('ARAT - Data Entry'!BU188),"",'ARAT - Data Entry'!BU188)</f>
        <v/>
      </c>
      <c r="DF190" s="290" t="str">
        <f>IF(ISBLANK('ARAT - Data Entry'!BV188),"",'ARAT - Data Entry'!BV188)</f>
        <v/>
      </c>
      <c r="DG190" s="290" t="str">
        <f>IF(ISBLANK('ARAT - Data Entry'!CZ188),"",'ARAT - Data Entry'!CZ188)</f>
        <v/>
      </c>
    </row>
    <row r="191" spans="1:111" x14ac:dyDescent="0.25">
      <c r="A191" s="312" t="str">
        <f>IF(ISBLANK('ARAT - Data Entry'!A189),"",'ARAT - Data Entry'!A189)</f>
        <v/>
      </c>
      <c r="B191" s="312" t="str">
        <f>IF(ISBLANK('ARAT - Data Entry'!C189),"",'ARAT - Data Entry'!C189)</f>
        <v/>
      </c>
      <c r="C191" s="312" t="str">
        <f>IF(ISBLANK('ARAT - Data Entry'!D189),"",'ARAT - Data Entry'!D189)</f>
        <v/>
      </c>
      <c r="D191" s="312" t="str">
        <f>IF(ISBLANK('ARAT - Data Entry'!E189),"",'ARAT - Data Entry'!E189)</f>
        <v/>
      </c>
      <c r="E191" s="312" t="str">
        <f>IF(ISBLANK('ARAT - Data Entry'!F189),"",'ARAT - Data Entry'!F189)</f>
        <v/>
      </c>
      <c r="F191" s="312" t="str">
        <f>IF(ISBLANK('ARAT - Data Entry'!G189),"",'ARAT - Data Entry'!G189)</f>
        <v/>
      </c>
      <c r="G191" s="312" t="str">
        <f>IF(ISBLANK('ARAT - Data Entry'!H189),"",'ARAT - Data Entry'!H189)</f>
        <v/>
      </c>
      <c r="H191" s="312" t="str">
        <f>IF(ISBLANK('ARAT - Data Entry'!I189),"",'ARAT - Data Entry'!I189)</f>
        <v/>
      </c>
      <c r="I191" s="312" t="str">
        <f>IF(ISBLANK('ARAT - Data Entry'!J189),"",'ARAT - Data Entry'!J189)</f>
        <v/>
      </c>
      <c r="J191" s="357" t="str">
        <f>IF(ISBLANK('ARAT - Data Entry'!K189),"",'ARAT - Data Entry'!K189)</f>
        <v/>
      </c>
      <c r="K191" s="312" t="str">
        <f>IF(ISBLANK('ARAT - Data Entry'!L189),"",'ARAT - Data Entry'!L189)</f>
        <v/>
      </c>
      <c r="L191" s="312" t="str">
        <f>IF(ISBLANK('ARAT - Data Entry'!M189),"",'ARAT - Data Entry'!M189)</f>
        <v/>
      </c>
      <c r="M191" s="312" t="str">
        <f>IF(ISBLANK('ARAT - Data Entry'!N189),"",'ARAT - Data Entry'!N189)</f>
        <v/>
      </c>
      <c r="N191" s="312" t="str">
        <f>IF(ISBLANK('ARAT - Data Entry'!R189),"",'ARAT - Data Entry'!R189)</f>
        <v/>
      </c>
      <c r="O191" s="312" t="str">
        <f>IF(ISBLANK('ARAT - Data Entry'!T189),"",'ARAT - Data Entry'!T189)</f>
        <v/>
      </c>
      <c r="P191" s="298"/>
      <c r="Q191" s="4" t="str">
        <f t="shared" si="46"/>
        <v>No Improved Water Point/System</v>
      </c>
      <c r="R191" s="4" t="str">
        <f t="shared" si="47"/>
        <v>No Improved Water Point/System</v>
      </c>
      <c r="S191" s="5" t="str">
        <f t="shared" si="48"/>
        <v>No Improved Water Point/System</v>
      </c>
      <c r="T191" s="4" t="str">
        <f t="shared" si="49"/>
        <v>New Construction Needed</v>
      </c>
      <c r="U191" s="15">
        <f t="shared" si="50"/>
        <v>0</v>
      </c>
      <c r="V191" s="284"/>
      <c r="W191" s="291" t="str">
        <f t="shared" si="54"/>
        <v>New Construction Needed</v>
      </c>
      <c r="X191" s="292" t="str">
        <f t="shared" si="51"/>
        <v xml:space="preserve"> </v>
      </c>
      <c r="Y191" s="292" t="str">
        <f t="shared" si="52"/>
        <v>Plan For Investment and Construction</v>
      </c>
      <c r="Z191" s="285"/>
      <c r="AA191" s="290" t="str">
        <f t="shared" si="55"/>
        <v xml:space="preserve"> </v>
      </c>
      <c r="AB191" s="290" t="str">
        <f t="shared" si="56"/>
        <v xml:space="preserve"> </v>
      </c>
      <c r="AC191" s="290" t="str">
        <f t="shared" si="57"/>
        <v xml:space="preserve"> </v>
      </c>
      <c r="AD191" s="290" t="str">
        <f t="shared" si="58"/>
        <v xml:space="preserve"> </v>
      </c>
      <c r="AE191" s="290" t="str">
        <f t="shared" si="59"/>
        <v xml:space="preserve"> </v>
      </c>
      <c r="AF191" s="290" t="str">
        <f>IF(CG191=1,'ARAT - Reference Sheet'!C195-(A191-CH191)," ")</f>
        <v xml:space="preserve"> </v>
      </c>
      <c r="AG191" s="290" t="str">
        <f>IF(CI191=1,'ARAT - Reference Sheet'!$C$12-(A191-CJ191)," ")</f>
        <v xml:space="preserve"> </v>
      </c>
      <c r="AH191" s="290" t="str">
        <f>IF(CK191=1,'ARAT - Reference Sheet'!$C$13-(A191-CL191)," ")</f>
        <v xml:space="preserve"> </v>
      </c>
      <c r="AI191" s="290" t="str">
        <f>IF(CM191=1,'ARAT - Reference Sheet'!$C$14-(A191-CN191)," ")</f>
        <v xml:space="preserve"> </v>
      </c>
      <c r="AJ191" s="290" t="str">
        <f>IF(CO191=1,'ARAT - Reference Sheet'!$C$15-(A191-CP191)," ")</f>
        <v xml:space="preserve"> </v>
      </c>
      <c r="AK191" s="290" t="str">
        <f>IF(CQ191=1,'ARAT - Reference Sheet'!$C$16-(A191-CR191)," ")</f>
        <v xml:space="preserve"> </v>
      </c>
      <c r="AL191" s="290" t="str">
        <f>IF(CS191=1,'ARAT - Reference Sheet'!$C$17-(A191-CT191)," ")</f>
        <v xml:space="preserve"> </v>
      </c>
      <c r="AM191" s="290" t="str">
        <f>IF(CU191=1,'ARAT - Reference Sheet'!$C$18-(A191-CV191)," ")</f>
        <v xml:space="preserve"> </v>
      </c>
      <c r="AN191" s="290" t="str">
        <f>IF(CW191=1,'ARAT - Reference Sheet'!$C$19-(A191-CX191)," ")</f>
        <v xml:space="preserve"> </v>
      </c>
      <c r="AO191" s="290" t="str">
        <f>IF(CY191=1,'ARAT - Reference Sheet'!$C$20-(A191-CZ191)," ")</f>
        <v xml:space="preserve"> </v>
      </c>
      <c r="AP191" s="290" t="str">
        <f>IF(DA191=1,'ARAT - Reference Sheet'!$C$21-(A191-DB191)," ")</f>
        <v xml:space="preserve"> </v>
      </c>
      <c r="AQ191" s="290" t="str">
        <f>IF(DC191=1,'ARAT - Reference Sheet'!$C$22-(A191-DD191)," ")</f>
        <v xml:space="preserve"> </v>
      </c>
      <c r="AR191" s="290" t="str">
        <f>IF(DE191=1,'ARAT - Reference Sheet'!$C$23-(A191-DF191)," ")</f>
        <v xml:space="preserve"> </v>
      </c>
      <c r="AS191" s="288"/>
      <c r="AT191" s="313" t="str">
        <f>IF(ISBLANK('ARAT - Data Entry'!X189),"",'ARAT - Data Entry'!X189)</f>
        <v/>
      </c>
      <c r="AU191" s="313" t="str">
        <f>IF(ISBLANK('ARAT - Data Entry'!AA189),"",'ARAT - Data Entry'!AA189)</f>
        <v/>
      </c>
      <c r="AV191" s="313" t="str">
        <f>IF(ISBLANK('ARAT - Data Entry'!AD189),"",'ARAT - Data Entry'!AD189)</f>
        <v/>
      </c>
      <c r="AW191" s="313" t="str">
        <f>IF(ISBLANK('ARAT - Data Entry'!AG189),"",'ARAT - Data Entry'!AG189)</f>
        <v/>
      </c>
      <c r="AX191" s="313" t="str">
        <f>IF(ISBLANK('ARAT - Data Entry'!AJ189),"",'ARAT - Data Entry'!AJ189)</f>
        <v/>
      </c>
      <c r="AY191" s="313" t="str">
        <f>IF(ISBLANK('ARAT - Data Entry'!AM189),"",'ARAT - Data Entry'!AM189)</f>
        <v/>
      </c>
      <c r="AZ191" s="313" t="str">
        <f>IF(ISBLANK('ARAT - Data Entry'!AP189),"",'ARAT - Data Entry'!AP189)</f>
        <v/>
      </c>
      <c r="BA191" s="313" t="str">
        <f>IF(ISBLANK('ARAT - Data Entry'!AS189),"",'ARAT - Data Entry'!AS189)</f>
        <v/>
      </c>
      <c r="BB191" s="313" t="str">
        <f>IF(ISBLANK('ARAT - Data Entry'!AV189),"",'ARAT - Data Entry'!AV189)</f>
        <v/>
      </c>
      <c r="BC191" s="313" t="str">
        <f>IF(ISBLANK('ARAT - Data Entry'!AY189),"",'ARAT - Data Entry'!AY189)</f>
        <v/>
      </c>
      <c r="BD191" s="313" t="str">
        <f>IF(ISBLANK('ARAT - Data Entry'!BB189),"",'ARAT - Data Entry'!BB189)</f>
        <v/>
      </c>
      <c r="BE191" s="313" t="str">
        <f>IF(ISBLANK('ARAT - Data Entry'!BE189),"",'ARAT - Data Entry'!BE189)</f>
        <v/>
      </c>
      <c r="BF191" s="313" t="str">
        <f>IF(ISBLANK('ARAT - Data Entry'!BF189),"",'ARAT - Data Entry'!BF189)</f>
        <v/>
      </c>
      <c r="BG191" s="313" t="str">
        <f>IF(ISBLANK('ARAT - Data Entry'!BK189),"",'ARAT - Data Entry'!BK189)</f>
        <v/>
      </c>
      <c r="BH191" s="313" t="str">
        <f>IF(ISBLANK('ARAT - Data Entry'!BL189),"",'ARAT - Data Entry'!BL189)</f>
        <v/>
      </c>
      <c r="BI191" s="313" t="str">
        <f>IF(ISBLANK('ARAT - Data Entry'!BQ189),"",'ARAT - Data Entry'!BQ189)</f>
        <v/>
      </c>
      <c r="BJ191" s="313" t="str">
        <f>IF(ISBLANK('ARAT - Data Entry'!BR189),"",'ARAT - Data Entry'!BR189)</f>
        <v/>
      </c>
      <c r="BK191" s="313" t="str">
        <f>IF(ISBLANK('ARAT - Data Entry'!BW189),"",'ARAT - Data Entry'!BW189)</f>
        <v/>
      </c>
      <c r="BL191" s="313" t="str">
        <f>IF(ISBLANK('ARAT - Data Entry'!DB189),"",'ARAT - Data Entry'!DB189)</f>
        <v/>
      </c>
      <c r="BM191" s="296"/>
      <c r="BN191" s="290">
        <f>'ARAT - Data Entry'!P189</f>
        <v>0</v>
      </c>
      <c r="BO191" s="290">
        <f>'ARAT - Data Entry'!Q189</f>
        <v>0</v>
      </c>
      <c r="BP191" s="290">
        <f>'ARAT - Data Entry'!S189</f>
        <v>0</v>
      </c>
      <c r="BQ191" s="290">
        <f>'ARAT - Data Entry'!CG189</f>
        <v>0</v>
      </c>
      <c r="BR191" s="290">
        <f>'ARAT - Data Entry'!CU189</f>
        <v>0</v>
      </c>
      <c r="BS191" s="290">
        <f>'ARAT - Data Entry'!CY189</f>
        <v>0</v>
      </c>
      <c r="BT191" s="290">
        <f>'ARAT - Data Entry'!DA189</f>
        <v>0</v>
      </c>
      <c r="BU191" s="290">
        <f t="shared" si="53"/>
        <v>0</v>
      </c>
      <c r="BV191" s="288"/>
      <c r="BW191" s="290" t="str">
        <f>IF(ISBLANK('ARAT - Data Entry'!V189),"",'ARAT - Data Entry'!V189)</f>
        <v/>
      </c>
      <c r="BX191" s="290" t="str">
        <f>IF(ISBLANK('ARAT - Data Entry'!W189),"",'ARAT - Data Entry'!W189)</f>
        <v/>
      </c>
      <c r="BY191" s="290" t="str">
        <f>IF(ISBLANK('ARAT - Data Entry'!Y189),"",'ARAT - Data Entry'!Y189)</f>
        <v/>
      </c>
      <c r="BZ191" s="290" t="str">
        <f>IF(ISBLANK('ARAT - Data Entry'!Z189),"",'ARAT - Data Entry'!Z189)</f>
        <v/>
      </c>
      <c r="CA191" s="290" t="str">
        <f>IF(ISBLANK('ARAT - Data Entry'!AB189),"",'ARAT - Data Entry'!AB189)</f>
        <v/>
      </c>
      <c r="CB191" s="290" t="str">
        <f>IF(ISBLANK('ARAT - Data Entry'!AC189),"",'ARAT - Data Entry'!AC189)</f>
        <v/>
      </c>
      <c r="CC191" s="290" t="str">
        <f>IF(ISBLANK('ARAT - Data Entry'!AE189),"",'ARAT - Data Entry'!AE189)</f>
        <v/>
      </c>
      <c r="CD191" s="290" t="str">
        <f>IF(ISBLANK('ARAT - Data Entry'!AF189),"",'ARAT - Data Entry'!AF189)</f>
        <v/>
      </c>
      <c r="CE191" s="290" t="str">
        <f>IF(ISBLANK('ARAT - Data Entry'!AH189),"",'ARAT - Data Entry'!AH189)</f>
        <v/>
      </c>
      <c r="CF191" s="290" t="str">
        <f>IF(ISBLANK('ARAT - Data Entry'!AI189),"",'ARAT - Data Entry'!AI189)</f>
        <v/>
      </c>
      <c r="CG191" s="290" t="str">
        <f>IF(ISBLANK('ARAT - Data Entry'!AK189),"",'ARAT - Data Entry'!AK189)</f>
        <v/>
      </c>
      <c r="CH191" s="290" t="str">
        <f>IF(ISBLANK('ARAT - Data Entry'!AL189),"",'ARAT - Data Entry'!AL189)</f>
        <v/>
      </c>
      <c r="CI191" s="290" t="str">
        <f>IF(ISBLANK('ARAT - Data Entry'!AN189),"",'ARAT - Data Entry'!AN189)</f>
        <v/>
      </c>
      <c r="CJ191" s="290" t="str">
        <f>IF(ISBLANK('ARAT - Data Entry'!AO189),"",'ARAT - Data Entry'!AO189)</f>
        <v/>
      </c>
      <c r="CK191" s="290" t="str">
        <f>IF(ISBLANK('ARAT - Data Entry'!AQ189),"",'ARAT - Data Entry'!AQ189)</f>
        <v/>
      </c>
      <c r="CL191" s="290" t="str">
        <f>IF(ISBLANK('ARAT - Data Entry'!AR189),"",'ARAT - Data Entry'!AR189)</f>
        <v/>
      </c>
      <c r="CM191" s="290" t="str">
        <f>IF(ISBLANK('ARAT - Data Entry'!AT189),"",'ARAT - Data Entry'!AT189)</f>
        <v/>
      </c>
      <c r="CN191" s="290" t="str">
        <f>IF(ISBLANK('ARAT - Data Entry'!AU189),"",'ARAT - Data Entry'!AU189)</f>
        <v/>
      </c>
      <c r="CO191" s="290" t="str">
        <f>IF(ISBLANK('ARAT - Data Entry'!AW189),"",'ARAT - Data Entry'!AW189)</f>
        <v/>
      </c>
      <c r="CP191" s="290" t="str">
        <f>IF(ISBLANK('ARAT - Data Entry'!AX189),"",'ARAT - Data Entry'!AX189)</f>
        <v/>
      </c>
      <c r="CQ191" s="290" t="str">
        <f>IF(ISBLANK('ARAT - Data Entry'!AZ189),"",'ARAT - Data Entry'!AZ189)</f>
        <v/>
      </c>
      <c r="CR191" s="290" t="str">
        <f>IF(ISBLANK('ARAT - Data Entry'!BA189),"",'ARAT - Data Entry'!BA189)</f>
        <v/>
      </c>
      <c r="CS191" s="290" t="str">
        <f>IF(ISBLANK('ARAT - Data Entry'!BC189),"",'ARAT - Data Entry'!BC189)</f>
        <v/>
      </c>
      <c r="CT191" s="290" t="str">
        <f>IF(ISBLANK('ARAT - Data Entry'!BD189),"",'ARAT - Data Entry'!BD189)</f>
        <v/>
      </c>
      <c r="CU191" s="290" t="str">
        <f>IF(ISBLANK('ARAT - Data Entry'!BF189),"",'ARAT - Data Entry'!BF189)</f>
        <v/>
      </c>
      <c r="CV191" s="290" t="str">
        <f>IF(ISBLANK('ARAT - Data Entry'!BG189),"",'ARAT - Data Entry'!BG189)</f>
        <v/>
      </c>
      <c r="CW191" s="290" t="str">
        <f>IF(ISBLANK('ARAT - Data Entry'!BI189),"",'ARAT - Data Entry'!BI189)</f>
        <v/>
      </c>
      <c r="CX191" s="290" t="str">
        <f>IF(ISBLANK('ARAT - Data Entry'!BJ189),"",'ARAT - Data Entry'!BJ189)</f>
        <v/>
      </c>
      <c r="CY191" s="290" t="str">
        <f>IF(ISBLANK('ARAT - Data Entry'!BL189),"",'ARAT - Data Entry'!BL189)</f>
        <v/>
      </c>
      <c r="CZ191" s="290" t="str">
        <f>IF(ISBLANK('ARAT - Data Entry'!BM189),"",'ARAT - Data Entry'!BM189)</f>
        <v/>
      </c>
      <c r="DA191" s="290" t="str">
        <f>IF(ISBLANK('ARAT - Data Entry'!BO189),"",'ARAT - Data Entry'!BO189)</f>
        <v/>
      </c>
      <c r="DB191" s="290" t="str">
        <f>IF(ISBLANK('ARAT - Data Entry'!BP189),"",'ARAT - Data Entry'!BP189)</f>
        <v/>
      </c>
      <c r="DC191" s="290" t="str">
        <f>IF(ISBLANK('ARAT - Data Entry'!BR189),"",'ARAT - Data Entry'!BR189)</f>
        <v/>
      </c>
      <c r="DD191" s="290" t="str">
        <f>IF(ISBLANK('ARAT - Data Entry'!BS189),"",'ARAT - Data Entry'!BS189)</f>
        <v/>
      </c>
      <c r="DE191" s="290" t="str">
        <f>IF(ISBLANK('ARAT - Data Entry'!BU189),"",'ARAT - Data Entry'!BU189)</f>
        <v/>
      </c>
      <c r="DF191" s="290" t="str">
        <f>IF(ISBLANK('ARAT - Data Entry'!BV189),"",'ARAT - Data Entry'!BV189)</f>
        <v/>
      </c>
      <c r="DG191" s="290" t="str">
        <f>IF(ISBLANK('ARAT - Data Entry'!CZ189),"",'ARAT - Data Entry'!CZ189)</f>
        <v/>
      </c>
    </row>
    <row r="192" spans="1:111" x14ac:dyDescent="0.25">
      <c r="A192" s="312" t="str">
        <f>IF(ISBLANK('ARAT - Data Entry'!A190),"",'ARAT - Data Entry'!A190)</f>
        <v/>
      </c>
      <c r="B192" s="312" t="str">
        <f>IF(ISBLANK('ARAT - Data Entry'!C190),"",'ARAT - Data Entry'!C190)</f>
        <v/>
      </c>
      <c r="C192" s="312" t="str">
        <f>IF(ISBLANK('ARAT - Data Entry'!D190),"",'ARAT - Data Entry'!D190)</f>
        <v/>
      </c>
      <c r="D192" s="312" t="str">
        <f>IF(ISBLANK('ARAT - Data Entry'!E190),"",'ARAT - Data Entry'!E190)</f>
        <v/>
      </c>
      <c r="E192" s="312" t="str">
        <f>IF(ISBLANK('ARAT - Data Entry'!F190),"",'ARAT - Data Entry'!F190)</f>
        <v/>
      </c>
      <c r="F192" s="312" t="str">
        <f>IF(ISBLANK('ARAT - Data Entry'!G190),"",'ARAT - Data Entry'!G190)</f>
        <v/>
      </c>
      <c r="G192" s="312" t="str">
        <f>IF(ISBLANK('ARAT - Data Entry'!H190),"",'ARAT - Data Entry'!H190)</f>
        <v/>
      </c>
      <c r="H192" s="312" t="str">
        <f>IF(ISBLANK('ARAT - Data Entry'!I190),"",'ARAT - Data Entry'!I190)</f>
        <v/>
      </c>
      <c r="I192" s="312" t="str">
        <f>IF(ISBLANK('ARAT - Data Entry'!J190),"",'ARAT - Data Entry'!J190)</f>
        <v/>
      </c>
      <c r="J192" s="357" t="str">
        <f>IF(ISBLANK('ARAT - Data Entry'!K190),"",'ARAT - Data Entry'!K190)</f>
        <v/>
      </c>
      <c r="K192" s="312" t="str">
        <f>IF(ISBLANK('ARAT - Data Entry'!L190),"",'ARAT - Data Entry'!L190)</f>
        <v/>
      </c>
      <c r="L192" s="312" t="str">
        <f>IF(ISBLANK('ARAT - Data Entry'!M190),"",'ARAT - Data Entry'!M190)</f>
        <v/>
      </c>
      <c r="M192" s="312" t="str">
        <f>IF(ISBLANK('ARAT - Data Entry'!N190),"",'ARAT - Data Entry'!N190)</f>
        <v/>
      </c>
      <c r="N192" s="312" t="str">
        <f>IF(ISBLANK('ARAT - Data Entry'!R190),"",'ARAT - Data Entry'!R190)</f>
        <v/>
      </c>
      <c r="O192" s="312" t="str">
        <f>IF(ISBLANK('ARAT - Data Entry'!T190),"",'ARAT - Data Entry'!T190)</f>
        <v/>
      </c>
      <c r="P192" s="298"/>
      <c r="Q192" s="4" t="str">
        <f t="shared" si="46"/>
        <v>No Improved Water Point/System</v>
      </c>
      <c r="R192" s="4" t="str">
        <f t="shared" si="47"/>
        <v>No Improved Water Point/System</v>
      </c>
      <c r="S192" s="5" t="str">
        <f t="shared" si="48"/>
        <v>No Improved Water Point/System</v>
      </c>
      <c r="T192" s="4" t="str">
        <f t="shared" si="49"/>
        <v>New Construction Needed</v>
      </c>
      <c r="U192" s="15">
        <f t="shared" si="50"/>
        <v>0</v>
      </c>
      <c r="V192" s="284"/>
      <c r="W192" s="291" t="str">
        <f t="shared" si="54"/>
        <v>New Construction Needed</v>
      </c>
      <c r="X192" s="292" t="str">
        <f t="shared" si="51"/>
        <v xml:space="preserve"> </v>
      </c>
      <c r="Y192" s="292" t="str">
        <f t="shared" si="52"/>
        <v>Plan For Investment and Construction</v>
      </c>
      <c r="Z192" s="285"/>
      <c r="AA192" s="290" t="str">
        <f t="shared" si="55"/>
        <v xml:space="preserve"> </v>
      </c>
      <c r="AB192" s="290" t="str">
        <f t="shared" si="56"/>
        <v xml:space="preserve"> </v>
      </c>
      <c r="AC192" s="290" t="str">
        <f t="shared" si="57"/>
        <v xml:space="preserve"> </v>
      </c>
      <c r="AD192" s="290" t="str">
        <f t="shared" si="58"/>
        <v xml:space="preserve"> </v>
      </c>
      <c r="AE192" s="290" t="str">
        <f t="shared" si="59"/>
        <v xml:space="preserve"> </v>
      </c>
      <c r="AF192" s="290" t="str">
        <f>IF(CG192=1,'ARAT - Reference Sheet'!C196-(A192-CH192)," ")</f>
        <v xml:space="preserve"> </v>
      </c>
      <c r="AG192" s="290" t="str">
        <f>IF(CI192=1,'ARAT - Reference Sheet'!$C$12-(A192-CJ192)," ")</f>
        <v xml:space="preserve"> </v>
      </c>
      <c r="AH192" s="290" t="str">
        <f>IF(CK192=1,'ARAT - Reference Sheet'!$C$13-(A192-CL192)," ")</f>
        <v xml:space="preserve"> </v>
      </c>
      <c r="AI192" s="290" t="str">
        <f>IF(CM192=1,'ARAT - Reference Sheet'!$C$14-(A192-CN192)," ")</f>
        <v xml:space="preserve"> </v>
      </c>
      <c r="AJ192" s="290" t="str">
        <f>IF(CO192=1,'ARAT - Reference Sheet'!$C$15-(A192-CP192)," ")</f>
        <v xml:space="preserve"> </v>
      </c>
      <c r="AK192" s="290" t="str">
        <f>IF(CQ192=1,'ARAT - Reference Sheet'!$C$16-(A192-CR192)," ")</f>
        <v xml:space="preserve"> </v>
      </c>
      <c r="AL192" s="290" t="str">
        <f>IF(CS192=1,'ARAT - Reference Sheet'!$C$17-(A192-CT192)," ")</f>
        <v xml:space="preserve"> </v>
      </c>
      <c r="AM192" s="290" t="str">
        <f>IF(CU192=1,'ARAT - Reference Sheet'!$C$18-(A192-CV192)," ")</f>
        <v xml:space="preserve"> </v>
      </c>
      <c r="AN192" s="290" t="str">
        <f>IF(CW192=1,'ARAT - Reference Sheet'!$C$19-(A192-CX192)," ")</f>
        <v xml:space="preserve"> </v>
      </c>
      <c r="AO192" s="290" t="str">
        <f>IF(CY192=1,'ARAT - Reference Sheet'!$C$20-(A192-CZ192)," ")</f>
        <v xml:space="preserve"> </v>
      </c>
      <c r="AP192" s="290" t="str">
        <f>IF(DA192=1,'ARAT - Reference Sheet'!$C$21-(A192-DB192)," ")</f>
        <v xml:space="preserve"> </v>
      </c>
      <c r="AQ192" s="290" t="str">
        <f>IF(DC192=1,'ARAT - Reference Sheet'!$C$22-(A192-DD192)," ")</f>
        <v xml:space="preserve"> </v>
      </c>
      <c r="AR192" s="290" t="str">
        <f>IF(DE192=1,'ARAT - Reference Sheet'!$C$23-(A192-DF192)," ")</f>
        <v xml:space="preserve"> </v>
      </c>
      <c r="AS192" s="288"/>
      <c r="AT192" s="313" t="str">
        <f>IF(ISBLANK('ARAT - Data Entry'!X190),"",'ARAT - Data Entry'!X190)</f>
        <v/>
      </c>
      <c r="AU192" s="313" t="str">
        <f>IF(ISBLANK('ARAT - Data Entry'!AA190),"",'ARAT - Data Entry'!AA190)</f>
        <v/>
      </c>
      <c r="AV192" s="313" t="str">
        <f>IF(ISBLANK('ARAT - Data Entry'!AD190),"",'ARAT - Data Entry'!AD190)</f>
        <v/>
      </c>
      <c r="AW192" s="313" t="str">
        <f>IF(ISBLANK('ARAT - Data Entry'!AG190),"",'ARAT - Data Entry'!AG190)</f>
        <v/>
      </c>
      <c r="AX192" s="313" t="str">
        <f>IF(ISBLANK('ARAT - Data Entry'!AJ190),"",'ARAT - Data Entry'!AJ190)</f>
        <v/>
      </c>
      <c r="AY192" s="313" t="str">
        <f>IF(ISBLANK('ARAT - Data Entry'!AM190),"",'ARAT - Data Entry'!AM190)</f>
        <v/>
      </c>
      <c r="AZ192" s="313" t="str">
        <f>IF(ISBLANK('ARAT - Data Entry'!AP190),"",'ARAT - Data Entry'!AP190)</f>
        <v/>
      </c>
      <c r="BA192" s="313" t="str">
        <f>IF(ISBLANK('ARAT - Data Entry'!AS190),"",'ARAT - Data Entry'!AS190)</f>
        <v/>
      </c>
      <c r="BB192" s="313" t="str">
        <f>IF(ISBLANK('ARAT - Data Entry'!AV190),"",'ARAT - Data Entry'!AV190)</f>
        <v/>
      </c>
      <c r="BC192" s="313" t="str">
        <f>IF(ISBLANK('ARAT - Data Entry'!AY190),"",'ARAT - Data Entry'!AY190)</f>
        <v/>
      </c>
      <c r="BD192" s="313" t="str">
        <f>IF(ISBLANK('ARAT - Data Entry'!BB190),"",'ARAT - Data Entry'!BB190)</f>
        <v/>
      </c>
      <c r="BE192" s="313" t="str">
        <f>IF(ISBLANK('ARAT - Data Entry'!BE190),"",'ARAT - Data Entry'!BE190)</f>
        <v/>
      </c>
      <c r="BF192" s="313" t="str">
        <f>IF(ISBLANK('ARAT - Data Entry'!BF190),"",'ARAT - Data Entry'!BF190)</f>
        <v/>
      </c>
      <c r="BG192" s="313" t="str">
        <f>IF(ISBLANK('ARAT - Data Entry'!BK190),"",'ARAT - Data Entry'!BK190)</f>
        <v/>
      </c>
      <c r="BH192" s="313" t="str">
        <f>IF(ISBLANK('ARAT - Data Entry'!BL190),"",'ARAT - Data Entry'!BL190)</f>
        <v/>
      </c>
      <c r="BI192" s="313" t="str">
        <f>IF(ISBLANK('ARAT - Data Entry'!BQ190),"",'ARAT - Data Entry'!BQ190)</f>
        <v/>
      </c>
      <c r="BJ192" s="313" t="str">
        <f>IF(ISBLANK('ARAT - Data Entry'!BR190),"",'ARAT - Data Entry'!BR190)</f>
        <v/>
      </c>
      <c r="BK192" s="313" t="str">
        <f>IF(ISBLANK('ARAT - Data Entry'!BW190),"",'ARAT - Data Entry'!BW190)</f>
        <v/>
      </c>
      <c r="BL192" s="313" t="str">
        <f>IF(ISBLANK('ARAT - Data Entry'!DB190),"",'ARAT - Data Entry'!DB190)</f>
        <v/>
      </c>
      <c r="BM192" s="296"/>
      <c r="BN192" s="290">
        <f>'ARAT - Data Entry'!P190</f>
        <v>0</v>
      </c>
      <c r="BO192" s="290">
        <f>'ARAT - Data Entry'!Q190</f>
        <v>0</v>
      </c>
      <c r="BP192" s="290">
        <f>'ARAT - Data Entry'!S190</f>
        <v>0</v>
      </c>
      <c r="BQ192" s="290">
        <f>'ARAT - Data Entry'!CG190</f>
        <v>0</v>
      </c>
      <c r="BR192" s="290">
        <f>'ARAT - Data Entry'!CU190</f>
        <v>0</v>
      </c>
      <c r="BS192" s="290">
        <f>'ARAT - Data Entry'!CY190</f>
        <v>0</v>
      </c>
      <c r="BT192" s="290">
        <f>'ARAT - Data Entry'!DA190</f>
        <v>0</v>
      </c>
      <c r="BU192" s="290">
        <f t="shared" si="53"/>
        <v>0</v>
      </c>
      <c r="BV192" s="288"/>
      <c r="BW192" s="290" t="str">
        <f>IF(ISBLANK('ARAT - Data Entry'!V190),"",'ARAT - Data Entry'!V190)</f>
        <v/>
      </c>
      <c r="BX192" s="290" t="str">
        <f>IF(ISBLANK('ARAT - Data Entry'!W190),"",'ARAT - Data Entry'!W190)</f>
        <v/>
      </c>
      <c r="BY192" s="290" t="str">
        <f>IF(ISBLANK('ARAT - Data Entry'!Y190),"",'ARAT - Data Entry'!Y190)</f>
        <v/>
      </c>
      <c r="BZ192" s="290" t="str">
        <f>IF(ISBLANK('ARAT - Data Entry'!Z190),"",'ARAT - Data Entry'!Z190)</f>
        <v/>
      </c>
      <c r="CA192" s="290" t="str">
        <f>IF(ISBLANK('ARAT - Data Entry'!AB190),"",'ARAT - Data Entry'!AB190)</f>
        <v/>
      </c>
      <c r="CB192" s="290" t="str">
        <f>IF(ISBLANK('ARAT - Data Entry'!AC190),"",'ARAT - Data Entry'!AC190)</f>
        <v/>
      </c>
      <c r="CC192" s="290" t="str">
        <f>IF(ISBLANK('ARAT - Data Entry'!AE190),"",'ARAT - Data Entry'!AE190)</f>
        <v/>
      </c>
      <c r="CD192" s="290" t="str">
        <f>IF(ISBLANK('ARAT - Data Entry'!AF190),"",'ARAT - Data Entry'!AF190)</f>
        <v/>
      </c>
      <c r="CE192" s="290" t="str">
        <f>IF(ISBLANK('ARAT - Data Entry'!AH190),"",'ARAT - Data Entry'!AH190)</f>
        <v/>
      </c>
      <c r="CF192" s="290" t="str">
        <f>IF(ISBLANK('ARAT - Data Entry'!AI190),"",'ARAT - Data Entry'!AI190)</f>
        <v/>
      </c>
      <c r="CG192" s="290" t="str">
        <f>IF(ISBLANK('ARAT - Data Entry'!AK190),"",'ARAT - Data Entry'!AK190)</f>
        <v/>
      </c>
      <c r="CH192" s="290" t="str">
        <f>IF(ISBLANK('ARAT - Data Entry'!AL190),"",'ARAT - Data Entry'!AL190)</f>
        <v/>
      </c>
      <c r="CI192" s="290" t="str">
        <f>IF(ISBLANK('ARAT - Data Entry'!AN190),"",'ARAT - Data Entry'!AN190)</f>
        <v/>
      </c>
      <c r="CJ192" s="290" t="str">
        <f>IF(ISBLANK('ARAT - Data Entry'!AO190),"",'ARAT - Data Entry'!AO190)</f>
        <v/>
      </c>
      <c r="CK192" s="290" t="str">
        <f>IF(ISBLANK('ARAT - Data Entry'!AQ190),"",'ARAT - Data Entry'!AQ190)</f>
        <v/>
      </c>
      <c r="CL192" s="290" t="str">
        <f>IF(ISBLANK('ARAT - Data Entry'!AR190),"",'ARAT - Data Entry'!AR190)</f>
        <v/>
      </c>
      <c r="CM192" s="290" t="str">
        <f>IF(ISBLANK('ARAT - Data Entry'!AT190),"",'ARAT - Data Entry'!AT190)</f>
        <v/>
      </c>
      <c r="CN192" s="290" t="str">
        <f>IF(ISBLANK('ARAT - Data Entry'!AU190),"",'ARAT - Data Entry'!AU190)</f>
        <v/>
      </c>
      <c r="CO192" s="290" t="str">
        <f>IF(ISBLANK('ARAT - Data Entry'!AW190),"",'ARAT - Data Entry'!AW190)</f>
        <v/>
      </c>
      <c r="CP192" s="290" t="str">
        <f>IF(ISBLANK('ARAT - Data Entry'!AX190),"",'ARAT - Data Entry'!AX190)</f>
        <v/>
      </c>
      <c r="CQ192" s="290" t="str">
        <f>IF(ISBLANK('ARAT - Data Entry'!AZ190),"",'ARAT - Data Entry'!AZ190)</f>
        <v/>
      </c>
      <c r="CR192" s="290" t="str">
        <f>IF(ISBLANK('ARAT - Data Entry'!BA190),"",'ARAT - Data Entry'!BA190)</f>
        <v/>
      </c>
      <c r="CS192" s="290" t="str">
        <f>IF(ISBLANK('ARAT - Data Entry'!BC190),"",'ARAT - Data Entry'!BC190)</f>
        <v/>
      </c>
      <c r="CT192" s="290" t="str">
        <f>IF(ISBLANK('ARAT - Data Entry'!BD190),"",'ARAT - Data Entry'!BD190)</f>
        <v/>
      </c>
      <c r="CU192" s="290" t="str">
        <f>IF(ISBLANK('ARAT - Data Entry'!BF190),"",'ARAT - Data Entry'!BF190)</f>
        <v/>
      </c>
      <c r="CV192" s="290" t="str">
        <f>IF(ISBLANK('ARAT - Data Entry'!BG190),"",'ARAT - Data Entry'!BG190)</f>
        <v/>
      </c>
      <c r="CW192" s="290" t="str">
        <f>IF(ISBLANK('ARAT - Data Entry'!BI190),"",'ARAT - Data Entry'!BI190)</f>
        <v/>
      </c>
      <c r="CX192" s="290" t="str">
        <f>IF(ISBLANK('ARAT - Data Entry'!BJ190),"",'ARAT - Data Entry'!BJ190)</f>
        <v/>
      </c>
      <c r="CY192" s="290" t="str">
        <f>IF(ISBLANK('ARAT - Data Entry'!BL190),"",'ARAT - Data Entry'!BL190)</f>
        <v/>
      </c>
      <c r="CZ192" s="290" t="str">
        <f>IF(ISBLANK('ARAT - Data Entry'!BM190),"",'ARAT - Data Entry'!BM190)</f>
        <v/>
      </c>
      <c r="DA192" s="290" t="str">
        <f>IF(ISBLANK('ARAT - Data Entry'!BO190),"",'ARAT - Data Entry'!BO190)</f>
        <v/>
      </c>
      <c r="DB192" s="290" t="str">
        <f>IF(ISBLANK('ARAT - Data Entry'!BP190),"",'ARAT - Data Entry'!BP190)</f>
        <v/>
      </c>
      <c r="DC192" s="290" t="str">
        <f>IF(ISBLANK('ARAT - Data Entry'!BR190),"",'ARAT - Data Entry'!BR190)</f>
        <v/>
      </c>
      <c r="DD192" s="290" t="str">
        <f>IF(ISBLANK('ARAT - Data Entry'!BS190),"",'ARAT - Data Entry'!BS190)</f>
        <v/>
      </c>
      <c r="DE192" s="290" t="str">
        <f>IF(ISBLANK('ARAT - Data Entry'!BU190),"",'ARAT - Data Entry'!BU190)</f>
        <v/>
      </c>
      <c r="DF192" s="290" t="str">
        <f>IF(ISBLANK('ARAT - Data Entry'!BV190),"",'ARAT - Data Entry'!BV190)</f>
        <v/>
      </c>
      <c r="DG192" s="290" t="str">
        <f>IF(ISBLANK('ARAT - Data Entry'!CZ190),"",'ARAT - Data Entry'!CZ190)</f>
        <v/>
      </c>
    </row>
    <row r="193" spans="1:111" x14ac:dyDescent="0.25">
      <c r="A193" s="312" t="str">
        <f>IF(ISBLANK('ARAT - Data Entry'!A191),"",'ARAT - Data Entry'!A191)</f>
        <v/>
      </c>
      <c r="B193" s="312" t="str">
        <f>IF(ISBLANK('ARAT - Data Entry'!C191),"",'ARAT - Data Entry'!C191)</f>
        <v/>
      </c>
      <c r="C193" s="312" t="str">
        <f>IF(ISBLANK('ARAT - Data Entry'!D191),"",'ARAT - Data Entry'!D191)</f>
        <v/>
      </c>
      <c r="D193" s="312" t="str">
        <f>IF(ISBLANK('ARAT - Data Entry'!E191),"",'ARAT - Data Entry'!E191)</f>
        <v/>
      </c>
      <c r="E193" s="312" t="str">
        <f>IF(ISBLANK('ARAT - Data Entry'!F191),"",'ARAT - Data Entry'!F191)</f>
        <v/>
      </c>
      <c r="F193" s="312" t="str">
        <f>IF(ISBLANK('ARAT - Data Entry'!G191),"",'ARAT - Data Entry'!G191)</f>
        <v/>
      </c>
      <c r="G193" s="312" t="str">
        <f>IF(ISBLANK('ARAT - Data Entry'!H191),"",'ARAT - Data Entry'!H191)</f>
        <v/>
      </c>
      <c r="H193" s="312" t="str">
        <f>IF(ISBLANK('ARAT - Data Entry'!I191),"",'ARAT - Data Entry'!I191)</f>
        <v/>
      </c>
      <c r="I193" s="312" t="str">
        <f>IF(ISBLANK('ARAT - Data Entry'!J191),"",'ARAT - Data Entry'!J191)</f>
        <v/>
      </c>
      <c r="J193" s="357" t="str">
        <f>IF(ISBLANK('ARAT - Data Entry'!K191),"",'ARAT - Data Entry'!K191)</f>
        <v/>
      </c>
      <c r="K193" s="312" t="str">
        <f>IF(ISBLANK('ARAT - Data Entry'!L191),"",'ARAT - Data Entry'!L191)</f>
        <v/>
      </c>
      <c r="L193" s="312" t="str">
        <f>IF(ISBLANK('ARAT - Data Entry'!M191),"",'ARAT - Data Entry'!M191)</f>
        <v/>
      </c>
      <c r="M193" s="312" t="str">
        <f>IF(ISBLANK('ARAT - Data Entry'!N191),"",'ARAT - Data Entry'!N191)</f>
        <v/>
      </c>
      <c r="N193" s="312" t="str">
        <f>IF(ISBLANK('ARAT - Data Entry'!R191),"",'ARAT - Data Entry'!R191)</f>
        <v/>
      </c>
      <c r="O193" s="312" t="str">
        <f>IF(ISBLANK('ARAT - Data Entry'!T191),"",'ARAT - Data Entry'!T191)</f>
        <v/>
      </c>
      <c r="P193" s="298"/>
      <c r="Q193" s="4" t="str">
        <f t="shared" si="46"/>
        <v>No Improved Water Point/System</v>
      </c>
      <c r="R193" s="4" t="str">
        <f t="shared" si="47"/>
        <v>No Improved Water Point/System</v>
      </c>
      <c r="S193" s="5" t="str">
        <f t="shared" si="48"/>
        <v>No Improved Water Point/System</v>
      </c>
      <c r="T193" s="4" t="str">
        <f t="shared" si="49"/>
        <v>New Construction Needed</v>
      </c>
      <c r="U193" s="15">
        <f t="shared" si="50"/>
        <v>0</v>
      </c>
      <c r="V193" s="284"/>
      <c r="W193" s="291" t="str">
        <f t="shared" si="54"/>
        <v>New Construction Needed</v>
      </c>
      <c r="X193" s="292" t="str">
        <f t="shared" si="51"/>
        <v xml:space="preserve"> </v>
      </c>
      <c r="Y193" s="292" t="str">
        <f t="shared" si="52"/>
        <v>Plan For Investment and Construction</v>
      </c>
      <c r="Z193" s="285"/>
      <c r="AA193" s="290" t="str">
        <f t="shared" si="55"/>
        <v xml:space="preserve"> </v>
      </c>
      <c r="AB193" s="290" t="str">
        <f t="shared" si="56"/>
        <v xml:space="preserve"> </v>
      </c>
      <c r="AC193" s="290" t="str">
        <f t="shared" si="57"/>
        <v xml:space="preserve"> </v>
      </c>
      <c r="AD193" s="290" t="str">
        <f t="shared" si="58"/>
        <v xml:space="preserve"> </v>
      </c>
      <c r="AE193" s="290" t="str">
        <f t="shared" si="59"/>
        <v xml:space="preserve"> </v>
      </c>
      <c r="AF193" s="290" t="str">
        <f>IF(CG193=1,'ARAT - Reference Sheet'!C197-(A193-CH193)," ")</f>
        <v xml:space="preserve"> </v>
      </c>
      <c r="AG193" s="290" t="str">
        <f>IF(CI193=1,'ARAT - Reference Sheet'!$C$12-(A193-CJ193)," ")</f>
        <v xml:space="preserve"> </v>
      </c>
      <c r="AH193" s="290" t="str">
        <f>IF(CK193=1,'ARAT - Reference Sheet'!$C$13-(A193-CL193)," ")</f>
        <v xml:space="preserve"> </v>
      </c>
      <c r="AI193" s="290" t="str">
        <f>IF(CM193=1,'ARAT - Reference Sheet'!$C$14-(A193-CN193)," ")</f>
        <v xml:space="preserve"> </v>
      </c>
      <c r="AJ193" s="290" t="str">
        <f>IF(CO193=1,'ARAT - Reference Sheet'!$C$15-(A193-CP193)," ")</f>
        <v xml:space="preserve"> </v>
      </c>
      <c r="AK193" s="290" t="str">
        <f>IF(CQ193=1,'ARAT - Reference Sheet'!$C$16-(A193-CR193)," ")</f>
        <v xml:space="preserve"> </v>
      </c>
      <c r="AL193" s="290" t="str">
        <f>IF(CS193=1,'ARAT - Reference Sheet'!$C$17-(A193-CT193)," ")</f>
        <v xml:space="preserve"> </v>
      </c>
      <c r="AM193" s="290" t="str">
        <f>IF(CU193=1,'ARAT - Reference Sheet'!$C$18-(A193-CV193)," ")</f>
        <v xml:space="preserve"> </v>
      </c>
      <c r="AN193" s="290" t="str">
        <f>IF(CW193=1,'ARAT - Reference Sheet'!$C$19-(A193-CX193)," ")</f>
        <v xml:space="preserve"> </v>
      </c>
      <c r="AO193" s="290" t="str">
        <f>IF(CY193=1,'ARAT - Reference Sheet'!$C$20-(A193-CZ193)," ")</f>
        <v xml:space="preserve"> </v>
      </c>
      <c r="AP193" s="290" t="str">
        <f>IF(DA193=1,'ARAT - Reference Sheet'!$C$21-(A193-DB193)," ")</f>
        <v xml:space="preserve"> </v>
      </c>
      <c r="AQ193" s="290" t="str">
        <f>IF(DC193=1,'ARAT - Reference Sheet'!$C$22-(A193-DD193)," ")</f>
        <v xml:space="preserve"> </v>
      </c>
      <c r="AR193" s="290" t="str">
        <f>IF(DE193=1,'ARAT - Reference Sheet'!$C$23-(A193-DF193)," ")</f>
        <v xml:space="preserve"> </v>
      </c>
      <c r="AS193" s="288"/>
      <c r="AT193" s="313" t="str">
        <f>IF(ISBLANK('ARAT - Data Entry'!X191),"",'ARAT - Data Entry'!X191)</f>
        <v/>
      </c>
      <c r="AU193" s="313" t="str">
        <f>IF(ISBLANK('ARAT - Data Entry'!AA191),"",'ARAT - Data Entry'!AA191)</f>
        <v/>
      </c>
      <c r="AV193" s="313" t="str">
        <f>IF(ISBLANK('ARAT - Data Entry'!AD191),"",'ARAT - Data Entry'!AD191)</f>
        <v/>
      </c>
      <c r="AW193" s="313" t="str">
        <f>IF(ISBLANK('ARAT - Data Entry'!AG191),"",'ARAT - Data Entry'!AG191)</f>
        <v/>
      </c>
      <c r="AX193" s="313" t="str">
        <f>IF(ISBLANK('ARAT - Data Entry'!AJ191),"",'ARAT - Data Entry'!AJ191)</f>
        <v/>
      </c>
      <c r="AY193" s="313" t="str">
        <f>IF(ISBLANK('ARAT - Data Entry'!AM191),"",'ARAT - Data Entry'!AM191)</f>
        <v/>
      </c>
      <c r="AZ193" s="313" t="str">
        <f>IF(ISBLANK('ARAT - Data Entry'!AP191),"",'ARAT - Data Entry'!AP191)</f>
        <v/>
      </c>
      <c r="BA193" s="313" t="str">
        <f>IF(ISBLANK('ARAT - Data Entry'!AS191),"",'ARAT - Data Entry'!AS191)</f>
        <v/>
      </c>
      <c r="BB193" s="313" t="str">
        <f>IF(ISBLANK('ARAT - Data Entry'!AV191),"",'ARAT - Data Entry'!AV191)</f>
        <v/>
      </c>
      <c r="BC193" s="313" t="str">
        <f>IF(ISBLANK('ARAT - Data Entry'!AY191),"",'ARAT - Data Entry'!AY191)</f>
        <v/>
      </c>
      <c r="BD193" s="313" t="str">
        <f>IF(ISBLANK('ARAT - Data Entry'!BB191),"",'ARAT - Data Entry'!BB191)</f>
        <v/>
      </c>
      <c r="BE193" s="313" t="str">
        <f>IF(ISBLANK('ARAT - Data Entry'!BE191),"",'ARAT - Data Entry'!BE191)</f>
        <v/>
      </c>
      <c r="BF193" s="313" t="str">
        <f>IF(ISBLANK('ARAT - Data Entry'!BF191),"",'ARAT - Data Entry'!BF191)</f>
        <v/>
      </c>
      <c r="BG193" s="313" t="str">
        <f>IF(ISBLANK('ARAT - Data Entry'!BK191),"",'ARAT - Data Entry'!BK191)</f>
        <v/>
      </c>
      <c r="BH193" s="313" t="str">
        <f>IF(ISBLANK('ARAT - Data Entry'!BL191),"",'ARAT - Data Entry'!BL191)</f>
        <v/>
      </c>
      <c r="BI193" s="313" t="str">
        <f>IF(ISBLANK('ARAT - Data Entry'!BQ191),"",'ARAT - Data Entry'!BQ191)</f>
        <v/>
      </c>
      <c r="BJ193" s="313" t="str">
        <f>IF(ISBLANK('ARAT - Data Entry'!BR191),"",'ARAT - Data Entry'!BR191)</f>
        <v/>
      </c>
      <c r="BK193" s="313" t="str">
        <f>IF(ISBLANK('ARAT - Data Entry'!BW191),"",'ARAT - Data Entry'!BW191)</f>
        <v/>
      </c>
      <c r="BL193" s="313" t="str">
        <f>IF(ISBLANK('ARAT - Data Entry'!DB191),"",'ARAT - Data Entry'!DB191)</f>
        <v/>
      </c>
      <c r="BM193" s="296"/>
      <c r="BN193" s="290">
        <f>'ARAT - Data Entry'!P191</f>
        <v>0</v>
      </c>
      <c r="BO193" s="290">
        <f>'ARAT - Data Entry'!Q191</f>
        <v>0</v>
      </c>
      <c r="BP193" s="290">
        <f>'ARAT - Data Entry'!S191</f>
        <v>0</v>
      </c>
      <c r="BQ193" s="290">
        <f>'ARAT - Data Entry'!CG191</f>
        <v>0</v>
      </c>
      <c r="BR193" s="290">
        <f>'ARAT - Data Entry'!CU191</f>
        <v>0</v>
      </c>
      <c r="BS193" s="290">
        <f>'ARAT - Data Entry'!CY191</f>
        <v>0</v>
      </c>
      <c r="BT193" s="290">
        <f>'ARAT - Data Entry'!DA191</f>
        <v>0</v>
      </c>
      <c r="BU193" s="290">
        <f t="shared" si="53"/>
        <v>0</v>
      </c>
      <c r="BV193" s="288"/>
      <c r="BW193" s="290" t="str">
        <f>IF(ISBLANK('ARAT - Data Entry'!V191),"",'ARAT - Data Entry'!V191)</f>
        <v/>
      </c>
      <c r="BX193" s="290" t="str">
        <f>IF(ISBLANK('ARAT - Data Entry'!W191),"",'ARAT - Data Entry'!W191)</f>
        <v/>
      </c>
      <c r="BY193" s="290" t="str">
        <f>IF(ISBLANK('ARAT - Data Entry'!Y191),"",'ARAT - Data Entry'!Y191)</f>
        <v/>
      </c>
      <c r="BZ193" s="290" t="str">
        <f>IF(ISBLANK('ARAT - Data Entry'!Z191),"",'ARAT - Data Entry'!Z191)</f>
        <v/>
      </c>
      <c r="CA193" s="290" t="str">
        <f>IF(ISBLANK('ARAT - Data Entry'!AB191),"",'ARAT - Data Entry'!AB191)</f>
        <v/>
      </c>
      <c r="CB193" s="290" t="str">
        <f>IF(ISBLANK('ARAT - Data Entry'!AC191),"",'ARAT - Data Entry'!AC191)</f>
        <v/>
      </c>
      <c r="CC193" s="290" t="str">
        <f>IF(ISBLANK('ARAT - Data Entry'!AE191),"",'ARAT - Data Entry'!AE191)</f>
        <v/>
      </c>
      <c r="CD193" s="290" t="str">
        <f>IF(ISBLANK('ARAT - Data Entry'!AF191),"",'ARAT - Data Entry'!AF191)</f>
        <v/>
      </c>
      <c r="CE193" s="290" t="str">
        <f>IF(ISBLANK('ARAT - Data Entry'!AH191),"",'ARAT - Data Entry'!AH191)</f>
        <v/>
      </c>
      <c r="CF193" s="290" t="str">
        <f>IF(ISBLANK('ARAT - Data Entry'!AI191),"",'ARAT - Data Entry'!AI191)</f>
        <v/>
      </c>
      <c r="CG193" s="290" t="str">
        <f>IF(ISBLANK('ARAT - Data Entry'!AK191),"",'ARAT - Data Entry'!AK191)</f>
        <v/>
      </c>
      <c r="CH193" s="290" t="str">
        <f>IF(ISBLANK('ARAT - Data Entry'!AL191),"",'ARAT - Data Entry'!AL191)</f>
        <v/>
      </c>
      <c r="CI193" s="290" t="str">
        <f>IF(ISBLANK('ARAT - Data Entry'!AN191),"",'ARAT - Data Entry'!AN191)</f>
        <v/>
      </c>
      <c r="CJ193" s="290" t="str">
        <f>IF(ISBLANK('ARAT - Data Entry'!AO191),"",'ARAT - Data Entry'!AO191)</f>
        <v/>
      </c>
      <c r="CK193" s="290" t="str">
        <f>IF(ISBLANK('ARAT - Data Entry'!AQ191),"",'ARAT - Data Entry'!AQ191)</f>
        <v/>
      </c>
      <c r="CL193" s="290" t="str">
        <f>IF(ISBLANK('ARAT - Data Entry'!AR191),"",'ARAT - Data Entry'!AR191)</f>
        <v/>
      </c>
      <c r="CM193" s="290" t="str">
        <f>IF(ISBLANK('ARAT - Data Entry'!AT191),"",'ARAT - Data Entry'!AT191)</f>
        <v/>
      </c>
      <c r="CN193" s="290" t="str">
        <f>IF(ISBLANK('ARAT - Data Entry'!AU191),"",'ARAT - Data Entry'!AU191)</f>
        <v/>
      </c>
      <c r="CO193" s="290" t="str">
        <f>IF(ISBLANK('ARAT - Data Entry'!AW191),"",'ARAT - Data Entry'!AW191)</f>
        <v/>
      </c>
      <c r="CP193" s="290" t="str">
        <f>IF(ISBLANK('ARAT - Data Entry'!AX191),"",'ARAT - Data Entry'!AX191)</f>
        <v/>
      </c>
      <c r="CQ193" s="290" t="str">
        <f>IF(ISBLANK('ARAT - Data Entry'!AZ191),"",'ARAT - Data Entry'!AZ191)</f>
        <v/>
      </c>
      <c r="CR193" s="290" t="str">
        <f>IF(ISBLANK('ARAT - Data Entry'!BA191),"",'ARAT - Data Entry'!BA191)</f>
        <v/>
      </c>
      <c r="CS193" s="290" t="str">
        <f>IF(ISBLANK('ARAT - Data Entry'!BC191),"",'ARAT - Data Entry'!BC191)</f>
        <v/>
      </c>
      <c r="CT193" s="290" t="str">
        <f>IF(ISBLANK('ARAT - Data Entry'!BD191),"",'ARAT - Data Entry'!BD191)</f>
        <v/>
      </c>
      <c r="CU193" s="290" t="str">
        <f>IF(ISBLANK('ARAT - Data Entry'!BF191),"",'ARAT - Data Entry'!BF191)</f>
        <v/>
      </c>
      <c r="CV193" s="290" t="str">
        <f>IF(ISBLANK('ARAT - Data Entry'!BG191),"",'ARAT - Data Entry'!BG191)</f>
        <v/>
      </c>
      <c r="CW193" s="290" t="str">
        <f>IF(ISBLANK('ARAT - Data Entry'!BI191),"",'ARAT - Data Entry'!BI191)</f>
        <v/>
      </c>
      <c r="CX193" s="290" t="str">
        <f>IF(ISBLANK('ARAT - Data Entry'!BJ191),"",'ARAT - Data Entry'!BJ191)</f>
        <v/>
      </c>
      <c r="CY193" s="290" t="str">
        <f>IF(ISBLANK('ARAT - Data Entry'!BL191),"",'ARAT - Data Entry'!BL191)</f>
        <v/>
      </c>
      <c r="CZ193" s="290" t="str">
        <f>IF(ISBLANK('ARAT - Data Entry'!BM191),"",'ARAT - Data Entry'!BM191)</f>
        <v/>
      </c>
      <c r="DA193" s="290" t="str">
        <f>IF(ISBLANK('ARAT - Data Entry'!BO191),"",'ARAT - Data Entry'!BO191)</f>
        <v/>
      </c>
      <c r="DB193" s="290" t="str">
        <f>IF(ISBLANK('ARAT - Data Entry'!BP191),"",'ARAT - Data Entry'!BP191)</f>
        <v/>
      </c>
      <c r="DC193" s="290" t="str">
        <f>IF(ISBLANK('ARAT - Data Entry'!BR191),"",'ARAT - Data Entry'!BR191)</f>
        <v/>
      </c>
      <c r="DD193" s="290" t="str">
        <f>IF(ISBLANK('ARAT - Data Entry'!BS191),"",'ARAT - Data Entry'!BS191)</f>
        <v/>
      </c>
      <c r="DE193" s="290" t="str">
        <f>IF(ISBLANK('ARAT - Data Entry'!BU191),"",'ARAT - Data Entry'!BU191)</f>
        <v/>
      </c>
      <c r="DF193" s="290" t="str">
        <f>IF(ISBLANK('ARAT - Data Entry'!BV191),"",'ARAT - Data Entry'!BV191)</f>
        <v/>
      </c>
      <c r="DG193" s="290" t="str">
        <f>IF(ISBLANK('ARAT - Data Entry'!CZ191),"",'ARAT - Data Entry'!CZ191)</f>
        <v/>
      </c>
    </row>
    <row r="194" spans="1:111" x14ac:dyDescent="0.25">
      <c r="A194" s="312" t="str">
        <f>IF(ISBLANK('ARAT - Data Entry'!A192),"",'ARAT - Data Entry'!A192)</f>
        <v/>
      </c>
      <c r="B194" s="312" t="str">
        <f>IF(ISBLANK('ARAT - Data Entry'!C192),"",'ARAT - Data Entry'!C192)</f>
        <v/>
      </c>
      <c r="C194" s="312" t="str">
        <f>IF(ISBLANK('ARAT - Data Entry'!D192),"",'ARAT - Data Entry'!D192)</f>
        <v/>
      </c>
      <c r="D194" s="312" t="str">
        <f>IF(ISBLANK('ARAT - Data Entry'!E192),"",'ARAT - Data Entry'!E192)</f>
        <v/>
      </c>
      <c r="E194" s="312" t="str">
        <f>IF(ISBLANK('ARAT - Data Entry'!F192),"",'ARAT - Data Entry'!F192)</f>
        <v/>
      </c>
      <c r="F194" s="312" t="str">
        <f>IF(ISBLANK('ARAT - Data Entry'!G192),"",'ARAT - Data Entry'!G192)</f>
        <v/>
      </c>
      <c r="G194" s="312" t="str">
        <f>IF(ISBLANK('ARAT - Data Entry'!H192),"",'ARAT - Data Entry'!H192)</f>
        <v/>
      </c>
      <c r="H194" s="312" t="str">
        <f>IF(ISBLANK('ARAT - Data Entry'!I192),"",'ARAT - Data Entry'!I192)</f>
        <v/>
      </c>
      <c r="I194" s="312" t="str">
        <f>IF(ISBLANK('ARAT - Data Entry'!J192),"",'ARAT - Data Entry'!J192)</f>
        <v/>
      </c>
      <c r="J194" s="357" t="str">
        <f>IF(ISBLANK('ARAT - Data Entry'!K192),"",'ARAT - Data Entry'!K192)</f>
        <v/>
      </c>
      <c r="K194" s="312" t="str">
        <f>IF(ISBLANK('ARAT - Data Entry'!L192),"",'ARAT - Data Entry'!L192)</f>
        <v/>
      </c>
      <c r="L194" s="312" t="str">
        <f>IF(ISBLANK('ARAT - Data Entry'!M192),"",'ARAT - Data Entry'!M192)</f>
        <v/>
      </c>
      <c r="M194" s="312" t="str">
        <f>IF(ISBLANK('ARAT - Data Entry'!N192),"",'ARAT - Data Entry'!N192)</f>
        <v/>
      </c>
      <c r="N194" s="312" t="str">
        <f>IF(ISBLANK('ARAT - Data Entry'!R192),"",'ARAT - Data Entry'!R192)</f>
        <v/>
      </c>
      <c r="O194" s="312" t="str">
        <f>IF(ISBLANK('ARAT - Data Entry'!T192),"",'ARAT - Data Entry'!T192)</f>
        <v/>
      </c>
      <c r="P194" s="298"/>
      <c r="Q194" s="4" t="str">
        <f t="shared" si="46"/>
        <v>No Improved Water Point/System</v>
      </c>
      <c r="R194" s="4" t="str">
        <f t="shared" si="47"/>
        <v>No Improved Water Point/System</v>
      </c>
      <c r="S194" s="5" t="str">
        <f t="shared" si="48"/>
        <v>No Improved Water Point/System</v>
      </c>
      <c r="T194" s="4" t="str">
        <f t="shared" si="49"/>
        <v>New Construction Needed</v>
      </c>
      <c r="U194" s="15">
        <f t="shared" si="50"/>
        <v>0</v>
      </c>
      <c r="V194" s="284"/>
      <c r="W194" s="291" t="str">
        <f t="shared" si="54"/>
        <v>New Construction Needed</v>
      </c>
      <c r="X194" s="292" t="str">
        <f t="shared" si="51"/>
        <v xml:space="preserve"> </v>
      </c>
      <c r="Y194" s="292" t="str">
        <f t="shared" si="52"/>
        <v>Plan For Investment and Construction</v>
      </c>
      <c r="Z194" s="285"/>
      <c r="AA194" s="290" t="str">
        <f t="shared" si="55"/>
        <v xml:space="preserve"> </v>
      </c>
      <c r="AB194" s="290" t="str">
        <f t="shared" si="56"/>
        <v xml:space="preserve"> </v>
      </c>
      <c r="AC194" s="290" t="str">
        <f t="shared" si="57"/>
        <v xml:space="preserve"> </v>
      </c>
      <c r="AD194" s="290" t="str">
        <f t="shared" si="58"/>
        <v xml:space="preserve"> </v>
      </c>
      <c r="AE194" s="290" t="str">
        <f t="shared" si="59"/>
        <v xml:space="preserve"> </v>
      </c>
      <c r="AF194" s="290" t="str">
        <f>IF(CG194=1,'ARAT - Reference Sheet'!C198-(A194-CH194)," ")</f>
        <v xml:space="preserve"> </v>
      </c>
      <c r="AG194" s="290" t="str">
        <f>IF(CI194=1,'ARAT - Reference Sheet'!$C$12-(A194-CJ194)," ")</f>
        <v xml:space="preserve"> </v>
      </c>
      <c r="AH194" s="290" t="str">
        <f>IF(CK194=1,'ARAT - Reference Sheet'!$C$13-(A194-CL194)," ")</f>
        <v xml:space="preserve"> </v>
      </c>
      <c r="AI194" s="290" t="str">
        <f>IF(CM194=1,'ARAT - Reference Sheet'!$C$14-(A194-CN194)," ")</f>
        <v xml:space="preserve"> </v>
      </c>
      <c r="AJ194" s="290" t="str">
        <f>IF(CO194=1,'ARAT - Reference Sheet'!$C$15-(A194-CP194)," ")</f>
        <v xml:space="preserve"> </v>
      </c>
      <c r="AK194" s="290" t="str">
        <f>IF(CQ194=1,'ARAT - Reference Sheet'!$C$16-(A194-CR194)," ")</f>
        <v xml:space="preserve"> </v>
      </c>
      <c r="AL194" s="290" t="str">
        <f>IF(CS194=1,'ARAT - Reference Sheet'!$C$17-(A194-CT194)," ")</f>
        <v xml:space="preserve"> </v>
      </c>
      <c r="AM194" s="290" t="str">
        <f>IF(CU194=1,'ARAT - Reference Sheet'!$C$18-(A194-CV194)," ")</f>
        <v xml:space="preserve"> </v>
      </c>
      <c r="AN194" s="290" t="str">
        <f>IF(CW194=1,'ARAT - Reference Sheet'!$C$19-(A194-CX194)," ")</f>
        <v xml:space="preserve"> </v>
      </c>
      <c r="AO194" s="290" t="str">
        <f>IF(CY194=1,'ARAT - Reference Sheet'!$C$20-(A194-CZ194)," ")</f>
        <v xml:space="preserve"> </v>
      </c>
      <c r="AP194" s="290" t="str">
        <f>IF(DA194=1,'ARAT - Reference Sheet'!$C$21-(A194-DB194)," ")</f>
        <v xml:space="preserve"> </v>
      </c>
      <c r="AQ194" s="290" t="str">
        <f>IF(DC194=1,'ARAT - Reference Sheet'!$C$22-(A194-DD194)," ")</f>
        <v xml:space="preserve"> </v>
      </c>
      <c r="AR194" s="290" t="str">
        <f>IF(DE194=1,'ARAT - Reference Sheet'!$C$23-(A194-DF194)," ")</f>
        <v xml:space="preserve"> </v>
      </c>
      <c r="AS194" s="288"/>
      <c r="AT194" s="313" t="str">
        <f>IF(ISBLANK('ARAT - Data Entry'!X192),"",'ARAT - Data Entry'!X192)</f>
        <v/>
      </c>
      <c r="AU194" s="313" t="str">
        <f>IF(ISBLANK('ARAT - Data Entry'!AA192),"",'ARAT - Data Entry'!AA192)</f>
        <v/>
      </c>
      <c r="AV194" s="313" t="str">
        <f>IF(ISBLANK('ARAT - Data Entry'!AD192),"",'ARAT - Data Entry'!AD192)</f>
        <v/>
      </c>
      <c r="AW194" s="313" t="str">
        <f>IF(ISBLANK('ARAT - Data Entry'!AG192),"",'ARAT - Data Entry'!AG192)</f>
        <v/>
      </c>
      <c r="AX194" s="313" t="str">
        <f>IF(ISBLANK('ARAT - Data Entry'!AJ192),"",'ARAT - Data Entry'!AJ192)</f>
        <v/>
      </c>
      <c r="AY194" s="313" t="str">
        <f>IF(ISBLANK('ARAT - Data Entry'!AM192),"",'ARAT - Data Entry'!AM192)</f>
        <v/>
      </c>
      <c r="AZ194" s="313" t="str">
        <f>IF(ISBLANK('ARAT - Data Entry'!AP192),"",'ARAT - Data Entry'!AP192)</f>
        <v/>
      </c>
      <c r="BA194" s="313" t="str">
        <f>IF(ISBLANK('ARAT - Data Entry'!AS192),"",'ARAT - Data Entry'!AS192)</f>
        <v/>
      </c>
      <c r="BB194" s="313" t="str">
        <f>IF(ISBLANK('ARAT - Data Entry'!AV192),"",'ARAT - Data Entry'!AV192)</f>
        <v/>
      </c>
      <c r="BC194" s="313" t="str">
        <f>IF(ISBLANK('ARAT - Data Entry'!AY192),"",'ARAT - Data Entry'!AY192)</f>
        <v/>
      </c>
      <c r="BD194" s="313" t="str">
        <f>IF(ISBLANK('ARAT - Data Entry'!BB192),"",'ARAT - Data Entry'!BB192)</f>
        <v/>
      </c>
      <c r="BE194" s="313" t="str">
        <f>IF(ISBLANK('ARAT - Data Entry'!BE192),"",'ARAT - Data Entry'!BE192)</f>
        <v/>
      </c>
      <c r="BF194" s="313" t="str">
        <f>IF(ISBLANK('ARAT - Data Entry'!BF192),"",'ARAT - Data Entry'!BF192)</f>
        <v/>
      </c>
      <c r="BG194" s="313" t="str">
        <f>IF(ISBLANK('ARAT - Data Entry'!BK192),"",'ARAT - Data Entry'!BK192)</f>
        <v/>
      </c>
      <c r="BH194" s="313" t="str">
        <f>IF(ISBLANK('ARAT - Data Entry'!BL192),"",'ARAT - Data Entry'!BL192)</f>
        <v/>
      </c>
      <c r="BI194" s="313" t="str">
        <f>IF(ISBLANK('ARAT - Data Entry'!BQ192),"",'ARAT - Data Entry'!BQ192)</f>
        <v/>
      </c>
      <c r="BJ194" s="313" t="str">
        <f>IF(ISBLANK('ARAT - Data Entry'!BR192),"",'ARAT - Data Entry'!BR192)</f>
        <v/>
      </c>
      <c r="BK194" s="313" t="str">
        <f>IF(ISBLANK('ARAT - Data Entry'!BW192),"",'ARAT - Data Entry'!BW192)</f>
        <v/>
      </c>
      <c r="BL194" s="313" t="str">
        <f>IF(ISBLANK('ARAT - Data Entry'!DB192),"",'ARAT - Data Entry'!DB192)</f>
        <v/>
      </c>
      <c r="BM194" s="296"/>
      <c r="BN194" s="290">
        <f>'ARAT - Data Entry'!P192</f>
        <v>0</v>
      </c>
      <c r="BO194" s="290">
        <f>'ARAT - Data Entry'!Q192</f>
        <v>0</v>
      </c>
      <c r="BP194" s="290">
        <f>'ARAT - Data Entry'!S192</f>
        <v>0</v>
      </c>
      <c r="BQ194" s="290">
        <f>'ARAT - Data Entry'!CG192</f>
        <v>0</v>
      </c>
      <c r="BR194" s="290">
        <f>'ARAT - Data Entry'!CU192</f>
        <v>0</v>
      </c>
      <c r="BS194" s="290">
        <f>'ARAT - Data Entry'!CY192</f>
        <v>0</v>
      </c>
      <c r="BT194" s="290">
        <f>'ARAT - Data Entry'!DA192</f>
        <v>0</v>
      </c>
      <c r="BU194" s="290">
        <f t="shared" si="53"/>
        <v>0</v>
      </c>
      <c r="BV194" s="288"/>
      <c r="BW194" s="290" t="str">
        <f>IF(ISBLANK('ARAT - Data Entry'!V192),"",'ARAT - Data Entry'!V192)</f>
        <v/>
      </c>
      <c r="BX194" s="290" t="str">
        <f>IF(ISBLANK('ARAT - Data Entry'!W192),"",'ARAT - Data Entry'!W192)</f>
        <v/>
      </c>
      <c r="BY194" s="290" t="str">
        <f>IF(ISBLANK('ARAT - Data Entry'!Y192),"",'ARAT - Data Entry'!Y192)</f>
        <v/>
      </c>
      <c r="BZ194" s="290" t="str">
        <f>IF(ISBLANK('ARAT - Data Entry'!Z192),"",'ARAT - Data Entry'!Z192)</f>
        <v/>
      </c>
      <c r="CA194" s="290" t="str">
        <f>IF(ISBLANK('ARAT - Data Entry'!AB192),"",'ARAT - Data Entry'!AB192)</f>
        <v/>
      </c>
      <c r="CB194" s="290" t="str">
        <f>IF(ISBLANK('ARAT - Data Entry'!AC192),"",'ARAT - Data Entry'!AC192)</f>
        <v/>
      </c>
      <c r="CC194" s="290" t="str">
        <f>IF(ISBLANK('ARAT - Data Entry'!AE192),"",'ARAT - Data Entry'!AE192)</f>
        <v/>
      </c>
      <c r="CD194" s="290" t="str">
        <f>IF(ISBLANK('ARAT - Data Entry'!AF192),"",'ARAT - Data Entry'!AF192)</f>
        <v/>
      </c>
      <c r="CE194" s="290" t="str">
        <f>IF(ISBLANK('ARAT - Data Entry'!AH192),"",'ARAT - Data Entry'!AH192)</f>
        <v/>
      </c>
      <c r="CF194" s="290" t="str">
        <f>IF(ISBLANK('ARAT - Data Entry'!AI192),"",'ARAT - Data Entry'!AI192)</f>
        <v/>
      </c>
      <c r="CG194" s="290" t="str">
        <f>IF(ISBLANK('ARAT - Data Entry'!AK192),"",'ARAT - Data Entry'!AK192)</f>
        <v/>
      </c>
      <c r="CH194" s="290" t="str">
        <f>IF(ISBLANK('ARAT - Data Entry'!AL192),"",'ARAT - Data Entry'!AL192)</f>
        <v/>
      </c>
      <c r="CI194" s="290" t="str">
        <f>IF(ISBLANK('ARAT - Data Entry'!AN192),"",'ARAT - Data Entry'!AN192)</f>
        <v/>
      </c>
      <c r="CJ194" s="290" t="str">
        <f>IF(ISBLANK('ARAT - Data Entry'!AO192),"",'ARAT - Data Entry'!AO192)</f>
        <v/>
      </c>
      <c r="CK194" s="290" t="str">
        <f>IF(ISBLANK('ARAT - Data Entry'!AQ192),"",'ARAT - Data Entry'!AQ192)</f>
        <v/>
      </c>
      <c r="CL194" s="290" t="str">
        <f>IF(ISBLANK('ARAT - Data Entry'!AR192),"",'ARAT - Data Entry'!AR192)</f>
        <v/>
      </c>
      <c r="CM194" s="290" t="str">
        <f>IF(ISBLANK('ARAT - Data Entry'!AT192),"",'ARAT - Data Entry'!AT192)</f>
        <v/>
      </c>
      <c r="CN194" s="290" t="str">
        <f>IF(ISBLANK('ARAT - Data Entry'!AU192),"",'ARAT - Data Entry'!AU192)</f>
        <v/>
      </c>
      <c r="CO194" s="290" t="str">
        <f>IF(ISBLANK('ARAT - Data Entry'!AW192),"",'ARAT - Data Entry'!AW192)</f>
        <v/>
      </c>
      <c r="CP194" s="290" t="str">
        <f>IF(ISBLANK('ARAT - Data Entry'!AX192),"",'ARAT - Data Entry'!AX192)</f>
        <v/>
      </c>
      <c r="CQ194" s="290" t="str">
        <f>IF(ISBLANK('ARAT - Data Entry'!AZ192),"",'ARAT - Data Entry'!AZ192)</f>
        <v/>
      </c>
      <c r="CR194" s="290" t="str">
        <f>IF(ISBLANK('ARAT - Data Entry'!BA192),"",'ARAT - Data Entry'!BA192)</f>
        <v/>
      </c>
      <c r="CS194" s="290" t="str">
        <f>IF(ISBLANK('ARAT - Data Entry'!BC192),"",'ARAT - Data Entry'!BC192)</f>
        <v/>
      </c>
      <c r="CT194" s="290" t="str">
        <f>IF(ISBLANK('ARAT - Data Entry'!BD192),"",'ARAT - Data Entry'!BD192)</f>
        <v/>
      </c>
      <c r="CU194" s="290" t="str">
        <f>IF(ISBLANK('ARAT - Data Entry'!BF192),"",'ARAT - Data Entry'!BF192)</f>
        <v/>
      </c>
      <c r="CV194" s="290" t="str">
        <f>IF(ISBLANK('ARAT - Data Entry'!BG192),"",'ARAT - Data Entry'!BG192)</f>
        <v/>
      </c>
      <c r="CW194" s="290" t="str">
        <f>IF(ISBLANK('ARAT - Data Entry'!BI192),"",'ARAT - Data Entry'!BI192)</f>
        <v/>
      </c>
      <c r="CX194" s="290" t="str">
        <f>IF(ISBLANK('ARAT - Data Entry'!BJ192),"",'ARAT - Data Entry'!BJ192)</f>
        <v/>
      </c>
      <c r="CY194" s="290" t="str">
        <f>IF(ISBLANK('ARAT - Data Entry'!BL192),"",'ARAT - Data Entry'!BL192)</f>
        <v/>
      </c>
      <c r="CZ194" s="290" t="str">
        <f>IF(ISBLANK('ARAT - Data Entry'!BM192),"",'ARAT - Data Entry'!BM192)</f>
        <v/>
      </c>
      <c r="DA194" s="290" t="str">
        <f>IF(ISBLANK('ARAT - Data Entry'!BO192),"",'ARAT - Data Entry'!BO192)</f>
        <v/>
      </c>
      <c r="DB194" s="290" t="str">
        <f>IF(ISBLANK('ARAT - Data Entry'!BP192),"",'ARAT - Data Entry'!BP192)</f>
        <v/>
      </c>
      <c r="DC194" s="290" t="str">
        <f>IF(ISBLANK('ARAT - Data Entry'!BR192),"",'ARAT - Data Entry'!BR192)</f>
        <v/>
      </c>
      <c r="DD194" s="290" t="str">
        <f>IF(ISBLANK('ARAT - Data Entry'!BS192),"",'ARAT - Data Entry'!BS192)</f>
        <v/>
      </c>
      <c r="DE194" s="290" t="str">
        <f>IF(ISBLANK('ARAT - Data Entry'!BU192),"",'ARAT - Data Entry'!BU192)</f>
        <v/>
      </c>
      <c r="DF194" s="290" t="str">
        <f>IF(ISBLANK('ARAT - Data Entry'!BV192),"",'ARAT - Data Entry'!BV192)</f>
        <v/>
      </c>
      <c r="DG194" s="290" t="str">
        <f>IF(ISBLANK('ARAT - Data Entry'!CZ192),"",'ARAT - Data Entry'!CZ192)</f>
        <v/>
      </c>
    </row>
    <row r="195" spans="1:111" x14ac:dyDescent="0.25">
      <c r="A195" s="312" t="str">
        <f>IF(ISBLANK('ARAT - Data Entry'!A193),"",'ARAT - Data Entry'!A193)</f>
        <v/>
      </c>
      <c r="B195" s="312" t="str">
        <f>IF(ISBLANK('ARAT - Data Entry'!C193),"",'ARAT - Data Entry'!C193)</f>
        <v/>
      </c>
      <c r="C195" s="312" t="str">
        <f>IF(ISBLANK('ARAT - Data Entry'!D193),"",'ARAT - Data Entry'!D193)</f>
        <v/>
      </c>
      <c r="D195" s="312" t="str">
        <f>IF(ISBLANK('ARAT - Data Entry'!E193),"",'ARAT - Data Entry'!E193)</f>
        <v/>
      </c>
      <c r="E195" s="312" t="str">
        <f>IF(ISBLANK('ARAT - Data Entry'!F193),"",'ARAT - Data Entry'!F193)</f>
        <v/>
      </c>
      <c r="F195" s="312" t="str">
        <f>IF(ISBLANK('ARAT - Data Entry'!G193),"",'ARAT - Data Entry'!G193)</f>
        <v/>
      </c>
      <c r="G195" s="312" t="str">
        <f>IF(ISBLANK('ARAT - Data Entry'!H193),"",'ARAT - Data Entry'!H193)</f>
        <v/>
      </c>
      <c r="H195" s="312" t="str">
        <f>IF(ISBLANK('ARAT - Data Entry'!I193),"",'ARAT - Data Entry'!I193)</f>
        <v/>
      </c>
      <c r="I195" s="312" t="str">
        <f>IF(ISBLANK('ARAT - Data Entry'!J193),"",'ARAT - Data Entry'!J193)</f>
        <v/>
      </c>
      <c r="J195" s="357" t="str">
        <f>IF(ISBLANK('ARAT - Data Entry'!K193),"",'ARAT - Data Entry'!K193)</f>
        <v/>
      </c>
      <c r="K195" s="312" t="str">
        <f>IF(ISBLANK('ARAT - Data Entry'!L193),"",'ARAT - Data Entry'!L193)</f>
        <v/>
      </c>
      <c r="L195" s="312" t="str">
        <f>IF(ISBLANK('ARAT - Data Entry'!M193),"",'ARAT - Data Entry'!M193)</f>
        <v/>
      </c>
      <c r="M195" s="312" t="str">
        <f>IF(ISBLANK('ARAT - Data Entry'!N193),"",'ARAT - Data Entry'!N193)</f>
        <v/>
      </c>
      <c r="N195" s="312" t="str">
        <f>IF(ISBLANK('ARAT - Data Entry'!R193),"",'ARAT - Data Entry'!R193)</f>
        <v/>
      </c>
      <c r="O195" s="312" t="str">
        <f>IF(ISBLANK('ARAT - Data Entry'!T193),"",'ARAT - Data Entry'!T193)</f>
        <v/>
      </c>
      <c r="P195" s="298"/>
      <c r="Q195" s="4" t="str">
        <f t="shared" si="46"/>
        <v>No Improved Water Point/System</v>
      </c>
      <c r="R195" s="4" t="str">
        <f t="shared" si="47"/>
        <v>No Improved Water Point/System</v>
      </c>
      <c r="S195" s="5" t="str">
        <f t="shared" si="48"/>
        <v>No Improved Water Point/System</v>
      </c>
      <c r="T195" s="4" t="str">
        <f t="shared" si="49"/>
        <v>New Construction Needed</v>
      </c>
      <c r="U195" s="15">
        <f t="shared" si="50"/>
        <v>0</v>
      </c>
      <c r="V195" s="284"/>
      <c r="W195" s="291" t="str">
        <f t="shared" si="54"/>
        <v>New Construction Needed</v>
      </c>
      <c r="X195" s="292" t="str">
        <f t="shared" si="51"/>
        <v xml:space="preserve"> </v>
      </c>
      <c r="Y195" s="292" t="str">
        <f t="shared" si="52"/>
        <v>Plan For Investment and Construction</v>
      </c>
      <c r="Z195" s="285"/>
      <c r="AA195" s="290" t="str">
        <f t="shared" si="55"/>
        <v xml:space="preserve"> </v>
      </c>
      <c r="AB195" s="290" t="str">
        <f t="shared" si="56"/>
        <v xml:space="preserve"> </v>
      </c>
      <c r="AC195" s="290" t="str">
        <f t="shared" si="57"/>
        <v xml:space="preserve"> </v>
      </c>
      <c r="AD195" s="290" t="str">
        <f t="shared" si="58"/>
        <v xml:space="preserve"> </v>
      </c>
      <c r="AE195" s="290" t="str">
        <f t="shared" si="59"/>
        <v xml:space="preserve"> </v>
      </c>
      <c r="AF195" s="290" t="str">
        <f>IF(CG195=1,'ARAT - Reference Sheet'!C199-(A195-CH195)," ")</f>
        <v xml:space="preserve"> </v>
      </c>
      <c r="AG195" s="290" t="str">
        <f>IF(CI195=1,'ARAT - Reference Sheet'!$C$12-(A195-CJ195)," ")</f>
        <v xml:space="preserve"> </v>
      </c>
      <c r="AH195" s="290" t="str">
        <f>IF(CK195=1,'ARAT - Reference Sheet'!$C$13-(A195-CL195)," ")</f>
        <v xml:space="preserve"> </v>
      </c>
      <c r="AI195" s="290" t="str">
        <f>IF(CM195=1,'ARAT - Reference Sheet'!$C$14-(A195-CN195)," ")</f>
        <v xml:space="preserve"> </v>
      </c>
      <c r="AJ195" s="290" t="str">
        <f>IF(CO195=1,'ARAT - Reference Sheet'!$C$15-(A195-CP195)," ")</f>
        <v xml:space="preserve"> </v>
      </c>
      <c r="AK195" s="290" t="str">
        <f>IF(CQ195=1,'ARAT - Reference Sheet'!$C$16-(A195-CR195)," ")</f>
        <v xml:space="preserve"> </v>
      </c>
      <c r="AL195" s="290" t="str">
        <f>IF(CS195=1,'ARAT - Reference Sheet'!$C$17-(A195-CT195)," ")</f>
        <v xml:space="preserve"> </v>
      </c>
      <c r="AM195" s="290" t="str">
        <f>IF(CU195=1,'ARAT - Reference Sheet'!$C$18-(A195-CV195)," ")</f>
        <v xml:space="preserve"> </v>
      </c>
      <c r="AN195" s="290" t="str">
        <f>IF(CW195=1,'ARAT - Reference Sheet'!$C$19-(A195-CX195)," ")</f>
        <v xml:space="preserve"> </v>
      </c>
      <c r="AO195" s="290" t="str">
        <f>IF(CY195=1,'ARAT - Reference Sheet'!$C$20-(A195-CZ195)," ")</f>
        <v xml:space="preserve"> </v>
      </c>
      <c r="AP195" s="290" t="str">
        <f>IF(DA195=1,'ARAT - Reference Sheet'!$C$21-(A195-DB195)," ")</f>
        <v xml:space="preserve"> </v>
      </c>
      <c r="AQ195" s="290" t="str">
        <f>IF(DC195=1,'ARAT - Reference Sheet'!$C$22-(A195-DD195)," ")</f>
        <v xml:space="preserve"> </v>
      </c>
      <c r="AR195" s="290" t="str">
        <f>IF(DE195=1,'ARAT - Reference Sheet'!$C$23-(A195-DF195)," ")</f>
        <v xml:space="preserve"> </v>
      </c>
      <c r="AS195" s="288"/>
      <c r="AT195" s="313" t="str">
        <f>IF(ISBLANK('ARAT - Data Entry'!X193),"",'ARAT - Data Entry'!X193)</f>
        <v/>
      </c>
      <c r="AU195" s="313" t="str">
        <f>IF(ISBLANK('ARAT - Data Entry'!AA193),"",'ARAT - Data Entry'!AA193)</f>
        <v/>
      </c>
      <c r="AV195" s="313" t="str">
        <f>IF(ISBLANK('ARAT - Data Entry'!AD193),"",'ARAT - Data Entry'!AD193)</f>
        <v/>
      </c>
      <c r="AW195" s="313" t="str">
        <f>IF(ISBLANK('ARAT - Data Entry'!AG193),"",'ARAT - Data Entry'!AG193)</f>
        <v/>
      </c>
      <c r="AX195" s="313" t="str">
        <f>IF(ISBLANK('ARAT - Data Entry'!AJ193),"",'ARAT - Data Entry'!AJ193)</f>
        <v/>
      </c>
      <c r="AY195" s="313" t="str">
        <f>IF(ISBLANK('ARAT - Data Entry'!AM193),"",'ARAT - Data Entry'!AM193)</f>
        <v/>
      </c>
      <c r="AZ195" s="313" t="str">
        <f>IF(ISBLANK('ARAT - Data Entry'!AP193),"",'ARAT - Data Entry'!AP193)</f>
        <v/>
      </c>
      <c r="BA195" s="313" t="str">
        <f>IF(ISBLANK('ARAT - Data Entry'!AS193),"",'ARAT - Data Entry'!AS193)</f>
        <v/>
      </c>
      <c r="BB195" s="313" t="str">
        <f>IF(ISBLANK('ARAT - Data Entry'!AV193),"",'ARAT - Data Entry'!AV193)</f>
        <v/>
      </c>
      <c r="BC195" s="313" t="str">
        <f>IF(ISBLANK('ARAT - Data Entry'!AY193),"",'ARAT - Data Entry'!AY193)</f>
        <v/>
      </c>
      <c r="BD195" s="313" t="str">
        <f>IF(ISBLANK('ARAT - Data Entry'!BB193),"",'ARAT - Data Entry'!BB193)</f>
        <v/>
      </c>
      <c r="BE195" s="313" t="str">
        <f>IF(ISBLANK('ARAT - Data Entry'!BE193),"",'ARAT - Data Entry'!BE193)</f>
        <v/>
      </c>
      <c r="BF195" s="313" t="str">
        <f>IF(ISBLANK('ARAT - Data Entry'!BF193),"",'ARAT - Data Entry'!BF193)</f>
        <v/>
      </c>
      <c r="BG195" s="313" t="str">
        <f>IF(ISBLANK('ARAT - Data Entry'!BK193),"",'ARAT - Data Entry'!BK193)</f>
        <v/>
      </c>
      <c r="BH195" s="313" t="str">
        <f>IF(ISBLANK('ARAT - Data Entry'!BL193),"",'ARAT - Data Entry'!BL193)</f>
        <v/>
      </c>
      <c r="BI195" s="313" t="str">
        <f>IF(ISBLANK('ARAT - Data Entry'!BQ193),"",'ARAT - Data Entry'!BQ193)</f>
        <v/>
      </c>
      <c r="BJ195" s="313" t="str">
        <f>IF(ISBLANK('ARAT - Data Entry'!BR193),"",'ARAT - Data Entry'!BR193)</f>
        <v/>
      </c>
      <c r="BK195" s="313" t="str">
        <f>IF(ISBLANK('ARAT - Data Entry'!BW193),"",'ARAT - Data Entry'!BW193)</f>
        <v/>
      </c>
      <c r="BL195" s="313" t="str">
        <f>IF(ISBLANK('ARAT - Data Entry'!DB193),"",'ARAT - Data Entry'!DB193)</f>
        <v/>
      </c>
      <c r="BM195" s="296"/>
      <c r="BN195" s="290">
        <f>'ARAT - Data Entry'!P193</f>
        <v>0</v>
      </c>
      <c r="BO195" s="290">
        <f>'ARAT - Data Entry'!Q193</f>
        <v>0</v>
      </c>
      <c r="BP195" s="290">
        <f>'ARAT - Data Entry'!S193</f>
        <v>0</v>
      </c>
      <c r="BQ195" s="290">
        <f>'ARAT - Data Entry'!CG193</f>
        <v>0</v>
      </c>
      <c r="BR195" s="290">
        <f>'ARAT - Data Entry'!CU193</f>
        <v>0</v>
      </c>
      <c r="BS195" s="290">
        <f>'ARAT - Data Entry'!CY193</f>
        <v>0</v>
      </c>
      <c r="BT195" s="290">
        <f>'ARAT - Data Entry'!DA193</f>
        <v>0</v>
      </c>
      <c r="BU195" s="290">
        <f t="shared" si="53"/>
        <v>0</v>
      </c>
      <c r="BV195" s="288"/>
      <c r="BW195" s="290" t="str">
        <f>IF(ISBLANK('ARAT - Data Entry'!V193),"",'ARAT - Data Entry'!V193)</f>
        <v/>
      </c>
      <c r="BX195" s="290" t="str">
        <f>IF(ISBLANK('ARAT - Data Entry'!W193),"",'ARAT - Data Entry'!W193)</f>
        <v/>
      </c>
      <c r="BY195" s="290" t="str">
        <f>IF(ISBLANK('ARAT - Data Entry'!Y193),"",'ARAT - Data Entry'!Y193)</f>
        <v/>
      </c>
      <c r="BZ195" s="290" t="str">
        <f>IF(ISBLANK('ARAT - Data Entry'!Z193),"",'ARAT - Data Entry'!Z193)</f>
        <v/>
      </c>
      <c r="CA195" s="290" t="str">
        <f>IF(ISBLANK('ARAT - Data Entry'!AB193),"",'ARAT - Data Entry'!AB193)</f>
        <v/>
      </c>
      <c r="CB195" s="290" t="str">
        <f>IF(ISBLANK('ARAT - Data Entry'!AC193),"",'ARAT - Data Entry'!AC193)</f>
        <v/>
      </c>
      <c r="CC195" s="290" t="str">
        <f>IF(ISBLANK('ARAT - Data Entry'!AE193),"",'ARAT - Data Entry'!AE193)</f>
        <v/>
      </c>
      <c r="CD195" s="290" t="str">
        <f>IF(ISBLANK('ARAT - Data Entry'!AF193),"",'ARAT - Data Entry'!AF193)</f>
        <v/>
      </c>
      <c r="CE195" s="290" t="str">
        <f>IF(ISBLANK('ARAT - Data Entry'!AH193),"",'ARAT - Data Entry'!AH193)</f>
        <v/>
      </c>
      <c r="CF195" s="290" t="str">
        <f>IF(ISBLANK('ARAT - Data Entry'!AI193),"",'ARAT - Data Entry'!AI193)</f>
        <v/>
      </c>
      <c r="CG195" s="290" t="str">
        <f>IF(ISBLANK('ARAT - Data Entry'!AK193),"",'ARAT - Data Entry'!AK193)</f>
        <v/>
      </c>
      <c r="CH195" s="290" t="str">
        <f>IF(ISBLANK('ARAT - Data Entry'!AL193),"",'ARAT - Data Entry'!AL193)</f>
        <v/>
      </c>
      <c r="CI195" s="290" t="str">
        <f>IF(ISBLANK('ARAT - Data Entry'!AN193),"",'ARAT - Data Entry'!AN193)</f>
        <v/>
      </c>
      <c r="CJ195" s="290" t="str">
        <f>IF(ISBLANK('ARAT - Data Entry'!AO193),"",'ARAT - Data Entry'!AO193)</f>
        <v/>
      </c>
      <c r="CK195" s="290" t="str">
        <f>IF(ISBLANK('ARAT - Data Entry'!AQ193),"",'ARAT - Data Entry'!AQ193)</f>
        <v/>
      </c>
      <c r="CL195" s="290" t="str">
        <f>IF(ISBLANK('ARAT - Data Entry'!AR193),"",'ARAT - Data Entry'!AR193)</f>
        <v/>
      </c>
      <c r="CM195" s="290" t="str">
        <f>IF(ISBLANK('ARAT - Data Entry'!AT193),"",'ARAT - Data Entry'!AT193)</f>
        <v/>
      </c>
      <c r="CN195" s="290" t="str">
        <f>IF(ISBLANK('ARAT - Data Entry'!AU193),"",'ARAT - Data Entry'!AU193)</f>
        <v/>
      </c>
      <c r="CO195" s="290" t="str">
        <f>IF(ISBLANK('ARAT - Data Entry'!AW193),"",'ARAT - Data Entry'!AW193)</f>
        <v/>
      </c>
      <c r="CP195" s="290" t="str">
        <f>IF(ISBLANK('ARAT - Data Entry'!AX193),"",'ARAT - Data Entry'!AX193)</f>
        <v/>
      </c>
      <c r="CQ195" s="290" t="str">
        <f>IF(ISBLANK('ARAT - Data Entry'!AZ193),"",'ARAT - Data Entry'!AZ193)</f>
        <v/>
      </c>
      <c r="CR195" s="290" t="str">
        <f>IF(ISBLANK('ARAT - Data Entry'!BA193),"",'ARAT - Data Entry'!BA193)</f>
        <v/>
      </c>
      <c r="CS195" s="290" t="str">
        <f>IF(ISBLANK('ARAT - Data Entry'!BC193),"",'ARAT - Data Entry'!BC193)</f>
        <v/>
      </c>
      <c r="CT195" s="290" t="str">
        <f>IF(ISBLANK('ARAT - Data Entry'!BD193),"",'ARAT - Data Entry'!BD193)</f>
        <v/>
      </c>
      <c r="CU195" s="290" t="str">
        <f>IF(ISBLANK('ARAT - Data Entry'!BF193),"",'ARAT - Data Entry'!BF193)</f>
        <v/>
      </c>
      <c r="CV195" s="290" t="str">
        <f>IF(ISBLANK('ARAT - Data Entry'!BG193),"",'ARAT - Data Entry'!BG193)</f>
        <v/>
      </c>
      <c r="CW195" s="290" t="str">
        <f>IF(ISBLANK('ARAT - Data Entry'!BI193),"",'ARAT - Data Entry'!BI193)</f>
        <v/>
      </c>
      <c r="CX195" s="290" t="str">
        <f>IF(ISBLANK('ARAT - Data Entry'!BJ193),"",'ARAT - Data Entry'!BJ193)</f>
        <v/>
      </c>
      <c r="CY195" s="290" t="str">
        <f>IF(ISBLANK('ARAT - Data Entry'!BL193),"",'ARAT - Data Entry'!BL193)</f>
        <v/>
      </c>
      <c r="CZ195" s="290" t="str">
        <f>IF(ISBLANK('ARAT - Data Entry'!BM193),"",'ARAT - Data Entry'!BM193)</f>
        <v/>
      </c>
      <c r="DA195" s="290" t="str">
        <f>IF(ISBLANK('ARAT - Data Entry'!BO193),"",'ARAT - Data Entry'!BO193)</f>
        <v/>
      </c>
      <c r="DB195" s="290" t="str">
        <f>IF(ISBLANK('ARAT - Data Entry'!BP193),"",'ARAT - Data Entry'!BP193)</f>
        <v/>
      </c>
      <c r="DC195" s="290" t="str">
        <f>IF(ISBLANK('ARAT - Data Entry'!BR193),"",'ARAT - Data Entry'!BR193)</f>
        <v/>
      </c>
      <c r="DD195" s="290" t="str">
        <f>IF(ISBLANK('ARAT - Data Entry'!BS193),"",'ARAT - Data Entry'!BS193)</f>
        <v/>
      </c>
      <c r="DE195" s="290" t="str">
        <f>IF(ISBLANK('ARAT - Data Entry'!BU193),"",'ARAT - Data Entry'!BU193)</f>
        <v/>
      </c>
      <c r="DF195" s="290" t="str">
        <f>IF(ISBLANK('ARAT - Data Entry'!BV193),"",'ARAT - Data Entry'!BV193)</f>
        <v/>
      </c>
      <c r="DG195" s="290" t="str">
        <f>IF(ISBLANK('ARAT - Data Entry'!CZ193),"",'ARAT - Data Entry'!CZ193)</f>
        <v/>
      </c>
    </row>
    <row r="196" spans="1:111" x14ac:dyDescent="0.25">
      <c r="A196" s="312" t="str">
        <f>IF(ISBLANK('ARAT - Data Entry'!A194),"",'ARAT - Data Entry'!A194)</f>
        <v/>
      </c>
      <c r="B196" s="312" t="str">
        <f>IF(ISBLANK('ARAT - Data Entry'!C194),"",'ARAT - Data Entry'!C194)</f>
        <v/>
      </c>
      <c r="C196" s="312" t="str">
        <f>IF(ISBLANK('ARAT - Data Entry'!D194),"",'ARAT - Data Entry'!D194)</f>
        <v/>
      </c>
      <c r="D196" s="312" t="str">
        <f>IF(ISBLANK('ARAT - Data Entry'!E194),"",'ARAT - Data Entry'!E194)</f>
        <v/>
      </c>
      <c r="E196" s="312" t="str">
        <f>IF(ISBLANK('ARAT - Data Entry'!F194),"",'ARAT - Data Entry'!F194)</f>
        <v/>
      </c>
      <c r="F196" s="312" t="str">
        <f>IF(ISBLANK('ARAT - Data Entry'!G194),"",'ARAT - Data Entry'!G194)</f>
        <v/>
      </c>
      <c r="G196" s="312" t="str">
        <f>IF(ISBLANK('ARAT - Data Entry'!H194),"",'ARAT - Data Entry'!H194)</f>
        <v/>
      </c>
      <c r="H196" s="312" t="str">
        <f>IF(ISBLANK('ARAT - Data Entry'!I194),"",'ARAT - Data Entry'!I194)</f>
        <v/>
      </c>
      <c r="I196" s="312" t="str">
        <f>IF(ISBLANK('ARAT - Data Entry'!J194),"",'ARAT - Data Entry'!J194)</f>
        <v/>
      </c>
      <c r="J196" s="357" t="str">
        <f>IF(ISBLANK('ARAT - Data Entry'!K194),"",'ARAT - Data Entry'!K194)</f>
        <v/>
      </c>
      <c r="K196" s="312" t="str">
        <f>IF(ISBLANK('ARAT - Data Entry'!L194),"",'ARAT - Data Entry'!L194)</f>
        <v/>
      </c>
      <c r="L196" s="312" t="str">
        <f>IF(ISBLANK('ARAT - Data Entry'!M194),"",'ARAT - Data Entry'!M194)</f>
        <v/>
      </c>
      <c r="M196" s="312" t="str">
        <f>IF(ISBLANK('ARAT - Data Entry'!N194),"",'ARAT - Data Entry'!N194)</f>
        <v/>
      </c>
      <c r="N196" s="312" t="str">
        <f>IF(ISBLANK('ARAT - Data Entry'!R194),"",'ARAT - Data Entry'!R194)</f>
        <v/>
      </c>
      <c r="O196" s="312" t="str">
        <f>IF(ISBLANK('ARAT - Data Entry'!T194),"",'ARAT - Data Entry'!T194)</f>
        <v/>
      </c>
      <c r="P196" s="298"/>
      <c r="Q196" s="4" t="str">
        <f t="shared" si="46"/>
        <v>No Improved Water Point/System</v>
      </c>
      <c r="R196" s="4" t="str">
        <f t="shared" si="47"/>
        <v>No Improved Water Point/System</v>
      </c>
      <c r="S196" s="5" t="str">
        <f t="shared" si="48"/>
        <v>No Improved Water Point/System</v>
      </c>
      <c r="T196" s="4" t="str">
        <f t="shared" si="49"/>
        <v>New Construction Needed</v>
      </c>
      <c r="U196" s="15">
        <f t="shared" si="50"/>
        <v>0</v>
      </c>
      <c r="V196" s="284"/>
      <c r="W196" s="291" t="str">
        <f t="shared" si="54"/>
        <v>New Construction Needed</v>
      </c>
      <c r="X196" s="292" t="str">
        <f t="shared" si="51"/>
        <v xml:space="preserve"> </v>
      </c>
      <c r="Y196" s="292" t="str">
        <f t="shared" si="52"/>
        <v>Plan For Investment and Construction</v>
      </c>
      <c r="Z196" s="285"/>
      <c r="AA196" s="290" t="str">
        <f t="shared" si="55"/>
        <v xml:space="preserve"> </v>
      </c>
      <c r="AB196" s="290" t="str">
        <f t="shared" si="56"/>
        <v xml:space="preserve"> </v>
      </c>
      <c r="AC196" s="290" t="str">
        <f t="shared" si="57"/>
        <v xml:space="preserve"> </v>
      </c>
      <c r="AD196" s="290" t="str">
        <f t="shared" si="58"/>
        <v xml:space="preserve"> </v>
      </c>
      <c r="AE196" s="290" t="str">
        <f t="shared" si="59"/>
        <v xml:space="preserve"> </v>
      </c>
      <c r="AF196" s="290" t="str">
        <f>IF(CG196=1,'ARAT - Reference Sheet'!C200-(A196-CH196)," ")</f>
        <v xml:space="preserve"> </v>
      </c>
      <c r="AG196" s="290" t="str">
        <f>IF(CI196=1,'ARAT - Reference Sheet'!$C$12-(A196-CJ196)," ")</f>
        <v xml:space="preserve"> </v>
      </c>
      <c r="AH196" s="290" t="str">
        <f>IF(CK196=1,'ARAT - Reference Sheet'!$C$13-(A196-CL196)," ")</f>
        <v xml:space="preserve"> </v>
      </c>
      <c r="AI196" s="290" t="str">
        <f>IF(CM196=1,'ARAT - Reference Sheet'!$C$14-(A196-CN196)," ")</f>
        <v xml:space="preserve"> </v>
      </c>
      <c r="AJ196" s="290" t="str">
        <f>IF(CO196=1,'ARAT - Reference Sheet'!$C$15-(A196-CP196)," ")</f>
        <v xml:space="preserve"> </v>
      </c>
      <c r="AK196" s="290" t="str">
        <f>IF(CQ196=1,'ARAT - Reference Sheet'!$C$16-(A196-CR196)," ")</f>
        <v xml:space="preserve"> </v>
      </c>
      <c r="AL196" s="290" t="str">
        <f>IF(CS196=1,'ARAT - Reference Sheet'!$C$17-(A196-CT196)," ")</f>
        <v xml:space="preserve"> </v>
      </c>
      <c r="AM196" s="290" t="str">
        <f>IF(CU196=1,'ARAT - Reference Sheet'!$C$18-(A196-CV196)," ")</f>
        <v xml:space="preserve"> </v>
      </c>
      <c r="AN196" s="290" t="str">
        <f>IF(CW196=1,'ARAT - Reference Sheet'!$C$19-(A196-CX196)," ")</f>
        <v xml:space="preserve"> </v>
      </c>
      <c r="AO196" s="290" t="str">
        <f>IF(CY196=1,'ARAT - Reference Sheet'!$C$20-(A196-CZ196)," ")</f>
        <v xml:space="preserve"> </v>
      </c>
      <c r="AP196" s="290" t="str">
        <f>IF(DA196=1,'ARAT - Reference Sheet'!$C$21-(A196-DB196)," ")</f>
        <v xml:space="preserve"> </v>
      </c>
      <c r="AQ196" s="290" t="str">
        <f>IF(DC196=1,'ARAT - Reference Sheet'!$C$22-(A196-DD196)," ")</f>
        <v xml:space="preserve"> </v>
      </c>
      <c r="AR196" s="290" t="str">
        <f>IF(DE196=1,'ARAT - Reference Sheet'!$C$23-(A196-DF196)," ")</f>
        <v xml:space="preserve"> </v>
      </c>
      <c r="AS196" s="288"/>
      <c r="AT196" s="313" t="str">
        <f>IF(ISBLANK('ARAT - Data Entry'!X194),"",'ARAT - Data Entry'!X194)</f>
        <v/>
      </c>
      <c r="AU196" s="313" t="str">
        <f>IF(ISBLANK('ARAT - Data Entry'!AA194),"",'ARAT - Data Entry'!AA194)</f>
        <v/>
      </c>
      <c r="AV196" s="313" t="str">
        <f>IF(ISBLANK('ARAT - Data Entry'!AD194),"",'ARAT - Data Entry'!AD194)</f>
        <v/>
      </c>
      <c r="AW196" s="313" t="str">
        <f>IF(ISBLANK('ARAT - Data Entry'!AG194),"",'ARAT - Data Entry'!AG194)</f>
        <v/>
      </c>
      <c r="AX196" s="313" t="str">
        <f>IF(ISBLANK('ARAT - Data Entry'!AJ194),"",'ARAT - Data Entry'!AJ194)</f>
        <v/>
      </c>
      <c r="AY196" s="313" t="str">
        <f>IF(ISBLANK('ARAT - Data Entry'!AM194),"",'ARAT - Data Entry'!AM194)</f>
        <v/>
      </c>
      <c r="AZ196" s="313" t="str">
        <f>IF(ISBLANK('ARAT - Data Entry'!AP194),"",'ARAT - Data Entry'!AP194)</f>
        <v/>
      </c>
      <c r="BA196" s="313" t="str">
        <f>IF(ISBLANK('ARAT - Data Entry'!AS194),"",'ARAT - Data Entry'!AS194)</f>
        <v/>
      </c>
      <c r="BB196" s="313" t="str">
        <f>IF(ISBLANK('ARAT - Data Entry'!AV194),"",'ARAT - Data Entry'!AV194)</f>
        <v/>
      </c>
      <c r="BC196" s="313" t="str">
        <f>IF(ISBLANK('ARAT - Data Entry'!AY194),"",'ARAT - Data Entry'!AY194)</f>
        <v/>
      </c>
      <c r="BD196" s="313" t="str">
        <f>IF(ISBLANK('ARAT - Data Entry'!BB194),"",'ARAT - Data Entry'!BB194)</f>
        <v/>
      </c>
      <c r="BE196" s="313" t="str">
        <f>IF(ISBLANK('ARAT - Data Entry'!BE194),"",'ARAT - Data Entry'!BE194)</f>
        <v/>
      </c>
      <c r="BF196" s="313" t="str">
        <f>IF(ISBLANK('ARAT - Data Entry'!BF194),"",'ARAT - Data Entry'!BF194)</f>
        <v/>
      </c>
      <c r="BG196" s="313" t="str">
        <f>IF(ISBLANK('ARAT - Data Entry'!BK194),"",'ARAT - Data Entry'!BK194)</f>
        <v/>
      </c>
      <c r="BH196" s="313" t="str">
        <f>IF(ISBLANK('ARAT - Data Entry'!BL194),"",'ARAT - Data Entry'!BL194)</f>
        <v/>
      </c>
      <c r="BI196" s="313" t="str">
        <f>IF(ISBLANK('ARAT - Data Entry'!BQ194),"",'ARAT - Data Entry'!BQ194)</f>
        <v/>
      </c>
      <c r="BJ196" s="313" t="str">
        <f>IF(ISBLANK('ARAT - Data Entry'!BR194),"",'ARAT - Data Entry'!BR194)</f>
        <v/>
      </c>
      <c r="BK196" s="313" t="str">
        <f>IF(ISBLANK('ARAT - Data Entry'!BW194),"",'ARAT - Data Entry'!BW194)</f>
        <v/>
      </c>
      <c r="BL196" s="313" t="str">
        <f>IF(ISBLANK('ARAT - Data Entry'!DB194),"",'ARAT - Data Entry'!DB194)</f>
        <v/>
      </c>
      <c r="BM196" s="296"/>
      <c r="BN196" s="290">
        <f>'ARAT - Data Entry'!P194</f>
        <v>0</v>
      </c>
      <c r="BO196" s="290">
        <f>'ARAT - Data Entry'!Q194</f>
        <v>0</v>
      </c>
      <c r="BP196" s="290">
        <f>'ARAT - Data Entry'!S194</f>
        <v>0</v>
      </c>
      <c r="BQ196" s="290">
        <f>'ARAT - Data Entry'!CG194</f>
        <v>0</v>
      </c>
      <c r="BR196" s="290">
        <f>'ARAT - Data Entry'!CU194</f>
        <v>0</v>
      </c>
      <c r="BS196" s="290">
        <f>'ARAT - Data Entry'!CY194</f>
        <v>0</v>
      </c>
      <c r="BT196" s="290">
        <f>'ARAT - Data Entry'!DA194</f>
        <v>0</v>
      </c>
      <c r="BU196" s="290">
        <f t="shared" si="53"/>
        <v>0</v>
      </c>
      <c r="BV196" s="288"/>
      <c r="BW196" s="290" t="str">
        <f>IF(ISBLANK('ARAT - Data Entry'!V194),"",'ARAT - Data Entry'!V194)</f>
        <v/>
      </c>
      <c r="BX196" s="290" t="str">
        <f>IF(ISBLANK('ARAT - Data Entry'!W194),"",'ARAT - Data Entry'!W194)</f>
        <v/>
      </c>
      <c r="BY196" s="290" t="str">
        <f>IF(ISBLANK('ARAT - Data Entry'!Y194),"",'ARAT - Data Entry'!Y194)</f>
        <v/>
      </c>
      <c r="BZ196" s="290" t="str">
        <f>IF(ISBLANK('ARAT - Data Entry'!Z194),"",'ARAT - Data Entry'!Z194)</f>
        <v/>
      </c>
      <c r="CA196" s="290" t="str">
        <f>IF(ISBLANK('ARAT - Data Entry'!AB194),"",'ARAT - Data Entry'!AB194)</f>
        <v/>
      </c>
      <c r="CB196" s="290" t="str">
        <f>IF(ISBLANK('ARAT - Data Entry'!AC194),"",'ARAT - Data Entry'!AC194)</f>
        <v/>
      </c>
      <c r="CC196" s="290" t="str">
        <f>IF(ISBLANK('ARAT - Data Entry'!AE194),"",'ARAT - Data Entry'!AE194)</f>
        <v/>
      </c>
      <c r="CD196" s="290" t="str">
        <f>IF(ISBLANK('ARAT - Data Entry'!AF194),"",'ARAT - Data Entry'!AF194)</f>
        <v/>
      </c>
      <c r="CE196" s="290" t="str">
        <f>IF(ISBLANK('ARAT - Data Entry'!AH194),"",'ARAT - Data Entry'!AH194)</f>
        <v/>
      </c>
      <c r="CF196" s="290" t="str">
        <f>IF(ISBLANK('ARAT - Data Entry'!AI194),"",'ARAT - Data Entry'!AI194)</f>
        <v/>
      </c>
      <c r="CG196" s="290" t="str">
        <f>IF(ISBLANK('ARAT - Data Entry'!AK194),"",'ARAT - Data Entry'!AK194)</f>
        <v/>
      </c>
      <c r="CH196" s="290" t="str">
        <f>IF(ISBLANK('ARAT - Data Entry'!AL194),"",'ARAT - Data Entry'!AL194)</f>
        <v/>
      </c>
      <c r="CI196" s="290" t="str">
        <f>IF(ISBLANK('ARAT - Data Entry'!AN194),"",'ARAT - Data Entry'!AN194)</f>
        <v/>
      </c>
      <c r="CJ196" s="290" t="str">
        <f>IF(ISBLANK('ARAT - Data Entry'!AO194),"",'ARAT - Data Entry'!AO194)</f>
        <v/>
      </c>
      <c r="CK196" s="290" t="str">
        <f>IF(ISBLANK('ARAT - Data Entry'!AQ194),"",'ARAT - Data Entry'!AQ194)</f>
        <v/>
      </c>
      <c r="CL196" s="290" t="str">
        <f>IF(ISBLANK('ARAT - Data Entry'!AR194),"",'ARAT - Data Entry'!AR194)</f>
        <v/>
      </c>
      <c r="CM196" s="290" t="str">
        <f>IF(ISBLANK('ARAT - Data Entry'!AT194),"",'ARAT - Data Entry'!AT194)</f>
        <v/>
      </c>
      <c r="CN196" s="290" t="str">
        <f>IF(ISBLANK('ARAT - Data Entry'!AU194),"",'ARAT - Data Entry'!AU194)</f>
        <v/>
      </c>
      <c r="CO196" s="290" t="str">
        <f>IF(ISBLANK('ARAT - Data Entry'!AW194),"",'ARAT - Data Entry'!AW194)</f>
        <v/>
      </c>
      <c r="CP196" s="290" t="str">
        <f>IF(ISBLANK('ARAT - Data Entry'!AX194),"",'ARAT - Data Entry'!AX194)</f>
        <v/>
      </c>
      <c r="CQ196" s="290" t="str">
        <f>IF(ISBLANK('ARAT - Data Entry'!AZ194),"",'ARAT - Data Entry'!AZ194)</f>
        <v/>
      </c>
      <c r="CR196" s="290" t="str">
        <f>IF(ISBLANK('ARAT - Data Entry'!BA194),"",'ARAT - Data Entry'!BA194)</f>
        <v/>
      </c>
      <c r="CS196" s="290" t="str">
        <f>IF(ISBLANK('ARAT - Data Entry'!BC194),"",'ARAT - Data Entry'!BC194)</f>
        <v/>
      </c>
      <c r="CT196" s="290" t="str">
        <f>IF(ISBLANK('ARAT - Data Entry'!BD194),"",'ARAT - Data Entry'!BD194)</f>
        <v/>
      </c>
      <c r="CU196" s="290" t="str">
        <f>IF(ISBLANK('ARAT - Data Entry'!BF194),"",'ARAT - Data Entry'!BF194)</f>
        <v/>
      </c>
      <c r="CV196" s="290" t="str">
        <f>IF(ISBLANK('ARAT - Data Entry'!BG194),"",'ARAT - Data Entry'!BG194)</f>
        <v/>
      </c>
      <c r="CW196" s="290" t="str">
        <f>IF(ISBLANK('ARAT - Data Entry'!BI194),"",'ARAT - Data Entry'!BI194)</f>
        <v/>
      </c>
      <c r="CX196" s="290" t="str">
        <f>IF(ISBLANK('ARAT - Data Entry'!BJ194),"",'ARAT - Data Entry'!BJ194)</f>
        <v/>
      </c>
      <c r="CY196" s="290" t="str">
        <f>IF(ISBLANK('ARAT - Data Entry'!BL194),"",'ARAT - Data Entry'!BL194)</f>
        <v/>
      </c>
      <c r="CZ196" s="290" t="str">
        <f>IF(ISBLANK('ARAT - Data Entry'!BM194),"",'ARAT - Data Entry'!BM194)</f>
        <v/>
      </c>
      <c r="DA196" s="290" t="str">
        <f>IF(ISBLANK('ARAT - Data Entry'!BO194),"",'ARAT - Data Entry'!BO194)</f>
        <v/>
      </c>
      <c r="DB196" s="290" t="str">
        <f>IF(ISBLANK('ARAT - Data Entry'!BP194),"",'ARAT - Data Entry'!BP194)</f>
        <v/>
      </c>
      <c r="DC196" s="290" t="str">
        <f>IF(ISBLANK('ARAT - Data Entry'!BR194),"",'ARAT - Data Entry'!BR194)</f>
        <v/>
      </c>
      <c r="DD196" s="290" t="str">
        <f>IF(ISBLANK('ARAT - Data Entry'!BS194),"",'ARAT - Data Entry'!BS194)</f>
        <v/>
      </c>
      <c r="DE196" s="290" t="str">
        <f>IF(ISBLANK('ARAT - Data Entry'!BU194),"",'ARAT - Data Entry'!BU194)</f>
        <v/>
      </c>
      <c r="DF196" s="290" t="str">
        <f>IF(ISBLANK('ARAT - Data Entry'!BV194),"",'ARAT - Data Entry'!BV194)</f>
        <v/>
      </c>
      <c r="DG196" s="290" t="str">
        <f>IF(ISBLANK('ARAT - Data Entry'!CZ194),"",'ARAT - Data Entry'!CZ194)</f>
        <v/>
      </c>
    </row>
    <row r="197" spans="1:111" x14ac:dyDescent="0.25">
      <c r="A197" s="312" t="str">
        <f>IF(ISBLANK('ARAT - Data Entry'!A195),"",'ARAT - Data Entry'!A195)</f>
        <v/>
      </c>
      <c r="B197" s="312" t="str">
        <f>IF(ISBLANK('ARAT - Data Entry'!C195),"",'ARAT - Data Entry'!C195)</f>
        <v/>
      </c>
      <c r="C197" s="312" t="str">
        <f>IF(ISBLANK('ARAT - Data Entry'!D195),"",'ARAT - Data Entry'!D195)</f>
        <v/>
      </c>
      <c r="D197" s="312" t="str">
        <f>IF(ISBLANK('ARAT - Data Entry'!E195),"",'ARAT - Data Entry'!E195)</f>
        <v/>
      </c>
      <c r="E197" s="312" t="str">
        <f>IF(ISBLANK('ARAT - Data Entry'!F195),"",'ARAT - Data Entry'!F195)</f>
        <v/>
      </c>
      <c r="F197" s="312" t="str">
        <f>IF(ISBLANK('ARAT - Data Entry'!G195),"",'ARAT - Data Entry'!G195)</f>
        <v/>
      </c>
      <c r="G197" s="312" t="str">
        <f>IF(ISBLANK('ARAT - Data Entry'!H195),"",'ARAT - Data Entry'!H195)</f>
        <v/>
      </c>
      <c r="H197" s="312" t="str">
        <f>IF(ISBLANK('ARAT - Data Entry'!I195),"",'ARAT - Data Entry'!I195)</f>
        <v/>
      </c>
      <c r="I197" s="312" t="str">
        <f>IF(ISBLANK('ARAT - Data Entry'!J195),"",'ARAT - Data Entry'!J195)</f>
        <v/>
      </c>
      <c r="J197" s="357" t="str">
        <f>IF(ISBLANK('ARAT - Data Entry'!K195),"",'ARAT - Data Entry'!K195)</f>
        <v/>
      </c>
      <c r="K197" s="312" t="str">
        <f>IF(ISBLANK('ARAT - Data Entry'!L195),"",'ARAT - Data Entry'!L195)</f>
        <v/>
      </c>
      <c r="L197" s="312" t="str">
        <f>IF(ISBLANK('ARAT - Data Entry'!M195),"",'ARAT - Data Entry'!M195)</f>
        <v/>
      </c>
      <c r="M197" s="312" t="str">
        <f>IF(ISBLANK('ARAT - Data Entry'!N195),"",'ARAT - Data Entry'!N195)</f>
        <v/>
      </c>
      <c r="N197" s="312" t="str">
        <f>IF(ISBLANK('ARAT - Data Entry'!R195),"",'ARAT - Data Entry'!R195)</f>
        <v/>
      </c>
      <c r="O197" s="312" t="str">
        <f>IF(ISBLANK('ARAT - Data Entry'!T195),"",'ARAT - Data Entry'!T195)</f>
        <v/>
      </c>
      <c r="P197" s="298"/>
      <c r="Q197" s="4" t="str">
        <f t="shared" si="46"/>
        <v>No Improved Water Point/System</v>
      </c>
      <c r="R197" s="4" t="str">
        <f t="shared" si="47"/>
        <v>No Improved Water Point/System</v>
      </c>
      <c r="S197" s="5" t="str">
        <f t="shared" si="48"/>
        <v>No Improved Water Point/System</v>
      </c>
      <c r="T197" s="4" t="str">
        <f t="shared" si="49"/>
        <v>New Construction Needed</v>
      </c>
      <c r="U197" s="15">
        <f t="shared" si="50"/>
        <v>0</v>
      </c>
      <c r="V197" s="284"/>
      <c r="W197" s="291" t="str">
        <f t="shared" si="54"/>
        <v>New Construction Needed</v>
      </c>
      <c r="X197" s="292" t="str">
        <f t="shared" si="51"/>
        <v xml:space="preserve"> </v>
      </c>
      <c r="Y197" s="292" t="str">
        <f t="shared" si="52"/>
        <v>Plan For Investment and Construction</v>
      </c>
      <c r="Z197" s="285"/>
      <c r="AA197" s="290" t="str">
        <f t="shared" si="55"/>
        <v xml:space="preserve"> </v>
      </c>
      <c r="AB197" s="290" t="str">
        <f t="shared" si="56"/>
        <v xml:space="preserve"> </v>
      </c>
      <c r="AC197" s="290" t="str">
        <f t="shared" si="57"/>
        <v xml:space="preserve"> </v>
      </c>
      <c r="AD197" s="290" t="str">
        <f t="shared" si="58"/>
        <v xml:space="preserve"> </v>
      </c>
      <c r="AE197" s="290" t="str">
        <f t="shared" si="59"/>
        <v xml:space="preserve"> </v>
      </c>
      <c r="AF197" s="290" t="str">
        <f>IF(CG197=1,'ARAT - Reference Sheet'!C201-(A197-CH197)," ")</f>
        <v xml:space="preserve"> </v>
      </c>
      <c r="AG197" s="290" t="str">
        <f>IF(CI197=1,'ARAT - Reference Sheet'!$C$12-(A197-CJ197)," ")</f>
        <v xml:space="preserve"> </v>
      </c>
      <c r="AH197" s="290" t="str">
        <f>IF(CK197=1,'ARAT - Reference Sheet'!$C$13-(A197-CL197)," ")</f>
        <v xml:space="preserve"> </v>
      </c>
      <c r="AI197" s="290" t="str">
        <f>IF(CM197=1,'ARAT - Reference Sheet'!$C$14-(A197-CN197)," ")</f>
        <v xml:space="preserve"> </v>
      </c>
      <c r="AJ197" s="290" t="str">
        <f>IF(CO197=1,'ARAT - Reference Sheet'!$C$15-(A197-CP197)," ")</f>
        <v xml:space="preserve"> </v>
      </c>
      <c r="AK197" s="290" t="str">
        <f>IF(CQ197=1,'ARAT - Reference Sheet'!$C$16-(A197-CR197)," ")</f>
        <v xml:space="preserve"> </v>
      </c>
      <c r="AL197" s="290" t="str">
        <f>IF(CS197=1,'ARAT - Reference Sheet'!$C$17-(A197-CT197)," ")</f>
        <v xml:space="preserve"> </v>
      </c>
      <c r="AM197" s="290" t="str">
        <f>IF(CU197=1,'ARAT - Reference Sheet'!$C$18-(A197-CV197)," ")</f>
        <v xml:space="preserve"> </v>
      </c>
      <c r="AN197" s="290" t="str">
        <f>IF(CW197=1,'ARAT - Reference Sheet'!$C$19-(A197-CX197)," ")</f>
        <v xml:space="preserve"> </v>
      </c>
      <c r="AO197" s="290" t="str">
        <f>IF(CY197=1,'ARAT - Reference Sheet'!$C$20-(A197-CZ197)," ")</f>
        <v xml:space="preserve"> </v>
      </c>
      <c r="AP197" s="290" t="str">
        <f>IF(DA197=1,'ARAT - Reference Sheet'!$C$21-(A197-DB197)," ")</f>
        <v xml:space="preserve"> </v>
      </c>
      <c r="AQ197" s="290" t="str">
        <f>IF(DC197=1,'ARAT - Reference Sheet'!$C$22-(A197-DD197)," ")</f>
        <v xml:space="preserve"> </v>
      </c>
      <c r="AR197" s="290" t="str">
        <f>IF(DE197=1,'ARAT - Reference Sheet'!$C$23-(A197-DF197)," ")</f>
        <v xml:space="preserve"> </v>
      </c>
      <c r="AS197" s="288"/>
      <c r="AT197" s="313" t="str">
        <f>IF(ISBLANK('ARAT - Data Entry'!X195),"",'ARAT - Data Entry'!X195)</f>
        <v/>
      </c>
      <c r="AU197" s="313" t="str">
        <f>IF(ISBLANK('ARAT - Data Entry'!AA195),"",'ARAT - Data Entry'!AA195)</f>
        <v/>
      </c>
      <c r="AV197" s="313" t="str">
        <f>IF(ISBLANK('ARAT - Data Entry'!AD195),"",'ARAT - Data Entry'!AD195)</f>
        <v/>
      </c>
      <c r="AW197" s="313" t="str">
        <f>IF(ISBLANK('ARAT - Data Entry'!AG195),"",'ARAT - Data Entry'!AG195)</f>
        <v/>
      </c>
      <c r="AX197" s="313" t="str">
        <f>IF(ISBLANK('ARAT - Data Entry'!AJ195),"",'ARAT - Data Entry'!AJ195)</f>
        <v/>
      </c>
      <c r="AY197" s="313" t="str">
        <f>IF(ISBLANK('ARAT - Data Entry'!AM195),"",'ARAT - Data Entry'!AM195)</f>
        <v/>
      </c>
      <c r="AZ197" s="313" t="str">
        <f>IF(ISBLANK('ARAT - Data Entry'!AP195),"",'ARAT - Data Entry'!AP195)</f>
        <v/>
      </c>
      <c r="BA197" s="313" t="str">
        <f>IF(ISBLANK('ARAT - Data Entry'!AS195),"",'ARAT - Data Entry'!AS195)</f>
        <v/>
      </c>
      <c r="BB197" s="313" t="str">
        <f>IF(ISBLANK('ARAT - Data Entry'!AV195),"",'ARAT - Data Entry'!AV195)</f>
        <v/>
      </c>
      <c r="BC197" s="313" t="str">
        <f>IF(ISBLANK('ARAT - Data Entry'!AY195),"",'ARAT - Data Entry'!AY195)</f>
        <v/>
      </c>
      <c r="BD197" s="313" t="str">
        <f>IF(ISBLANK('ARAT - Data Entry'!BB195),"",'ARAT - Data Entry'!BB195)</f>
        <v/>
      </c>
      <c r="BE197" s="313" t="str">
        <f>IF(ISBLANK('ARAT - Data Entry'!BE195),"",'ARAT - Data Entry'!BE195)</f>
        <v/>
      </c>
      <c r="BF197" s="313" t="str">
        <f>IF(ISBLANK('ARAT - Data Entry'!BF195),"",'ARAT - Data Entry'!BF195)</f>
        <v/>
      </c>
      <c r="BG197" s="313" t="str">
        <f>IF(ISBLANK('ARAT - Data Entry'!BK195),"",'ARAT - Data Entry'!BK195)</f>
        <v/>
      </c>
      <c r="BH197" s="313" t="str">
        <f>IF(ISBLANK('ARAT - Data Entry'!BL195),"",'ARAT - Data Entry'!BL195)</f>
        <v/>
      </c>
      <c r="BI197" s="313" t="str">
        <f>IF(ISBLANK('ARAT - Data Entry'!BQ195),"",'ARAT - Data Entry'!BQ195)</f>
        <v/>
      </c>
      <c r="BJ197" s="313" t="str">
        <f>IF(ISBLANK('ARAT - Data Entry'!BR195),"",'ARAT - Data Entry'!BR195)</f>
        <v/>
      </c>
      <c r="BK197" s="313" t="str">
        <f>IF(ISBLANK('ARAT - Data Entry'!BW195),"",'ARAT - Data Entry'!BW195)</f>
        <v/>
      </c>
      <c r="BL197" s="313" t="str">
        <f>IF(ISBLANK('ARAT - Data Entry'!DB195),"",'ARAT - Data Entry'!DB195)</f>
        <v/>
      </c>
      <c r="BM197" s="296"/>
      <c r="BN197" s="290">
        <f>'ARAT - Data Entry'!P195</f>
        <v>0</v>
      </c>
      <c r="BO197" s="290">
        <f>'ARAT - Data Entry'!Q195</f>
        <v>0</v>
      </c>
      <c r="BP197" s="290">
        <f>'ARAT - Data Entry'!S195</f>
        <v>0</v>
      </c>
      <c r="BQ197" s="290">
        <f>'ARAT - Data Entry'!CG195</f>
        <v>0</v>
      </c>
      <c r="BR197" s="290">
        <f>'ARAT - Data Entry'!CU195</f>
        <v>0</v>
      </c>
      <c r="BS197" s="290">
        <f>'ARAT - Data Entry'!CY195</f>
        <v>0</v>
      </c>
      <c r="BT197" s="290">
        <f>'ARAT - Data Entry'!DA195</f>
        <v>0</v>
      </c>
      <c r="BU197" s="290">
        <f t="shared" si="53"/>
        <v>0</v>
      </c>
      <c r="BV197" s="288"/>
      <c r="BW197" s="290" t="str">
        <f>IF(ISBLANK('ARAT - Data Entry'!V195),"",'ARAT - Data Entry'!V195)</f>
        <v/>
      </c>
      <c r="BX197" s="290" t="str">
        <f>IF(ISBLANK('ARAT - Data Entry'!W195),"",'ARAT - Data Entry'!W195)</f>
        <v/>
      </c>
      <c r="BY197" s="290" t="str">
        <f>IF(ISBLANK('ARAT - Data Entry'!Y195),"",'ARAT - Data Entry'!Y195)</f>
        <v/>
      </c>
      <c r="BZ197" s="290" t="str">
        <f>IF(ISBLANK('ARAT - Data Entry'!Z195),"",'ARAT - Data Entry'!Z195)</f>
        <v/>
      </c>
      <c r="CA197" s="290" t="str">
        <f>IF(ISBLANK('ARAT - Data Entry'!AB195),"",'ARAT - Data Entry'!AB195)</f>
        <v/>
      </c>
      <c r="CB197" s="290" t="str">
        <f>IF(ISBLANK('ARAT - Data Entry'!AC195),"",'ARAT - Data Entry'!AC195)</f>
        <v/>
      </c>
      <c r="CC197" s="290" t="str">
        <f>IF(ISBLANK('ARAT - Data Entry'!AE195),"",'ARAT - Data Entry'!AE195)</f>
        <v/>
      </c>
      <c r="CD197" s="290" t="str">
        <f>IF(ISBLANK('ARAT - Data Entry'!AF195),"",'ARAT - Data Entry'!AF195)</f>
        <v/>
      </c>
      <c r="CE197" s="290" t="str">
        <f>IF(ISBLANK('ARAT - Data Entry'!AH195),"",'ARAT - Data Entry'!AH195)</f>
        <v/>
      </c>
      <c r="CF197" s="290" t="str">
        <f>IF(ISBLANK('ARAT - Data Entry'!AI195),"",'ARAT - Data Entry'!AI195)</f>
        <v/>
      </c>
      <c r="CG197" s="290" t="str">
        <f>IF(ISBLANK('ARAT - Data Entry'!AK195),"",'ARAT - Data Entry'!AK195)</f>
        <v/>
      </c>
      <c r="CH197" s="290" t="str">
        <f>IF(ISBLANK('ARAT - Data Entry'!AL195),"",'ARAT - Data Entry'!AL195)</f>
        <v/>
      </c>
      <c r="CI197" s="290" t="str">
        <f>IF(ISBLANK('ARAT - Data Entry'!AN195),"",'ARAT - Data Entry'!AN195)</f>
        <v/>
      </c>
      <c r="CJ197" s="290" t="str">
        <f>IF(ISBLANK('ARAT - Data Entry'!AO195),"",'ARAT - Data Entry'!AO195)</f>
        <v/>
      </c>
      <c r="CK197" s="290" t="str">
        <f>IF(ISBLANK('ARAT - Data Entry'!AQ195),"",'ARAT - Data Entry'!AQ195)</f>
        <v/>
      </c>
      <c r="CL197" s="290" t="str">
        <f>IF(ISBLANK('ARAT - Data Entry'!AR195),"",'ARAT - Data Entry'!AR195)</f>
        <v/>
      </c>
      <c r="CM197" s="290" t="str">
        <f>IF(ISBLANK('ARAT - Data Entry'!AT195),"",'ARAT - Data Entry'!AT195)</f>
        <v/>
      </c>
      <c r="CN197" s="290" t="str">
        <f>IF(ISBLANK('ARAT - Data Entry'!AU195),"",'ARAT - Data Entry'!AU195)</f>
        <v/>
      </c>
      <c r="CO197" s="290" t="str">
        <f>IF(ISBLANK('ARAT - Data Entry'!AW195),"",'ARAT - Data Entry'!AW195)</f>
        <v/>
      </c>
      <c r="CP197" s="290" t="str">
        <f>IF(ISBLANK('ARAT - Data Entry'!AX195),"",'ARAT - Data Entry'!AX195)</f>
        <v/>
      </c>
      <c r="CQ197" s="290" t="str">
        <f>IF(ISBLANK('ARAT - Data Entry'!AZ195),"",'ARAT - Data Entry'!AZ195)</f>
        <v/>
      </c>
      <c r="CR197" s="290" t="str">
        <f>IF(ISBLANK('ARAT - Data Entry'!BA195),"",'ARAT - Data Entry'!BA195)</f>
        <v/>
      </c>
      <c r="CS197" s="290" t="str">
        <f>IF(ISBLANK('ARAT - Data Entry'!BC195),"",'ARAT - Data Entry'!BC195)</f>
        <v/>
      </c>
      <c r="CT197" s="290" t="str">
        <f>IF(ISBLANK('ARAT - Data Entry'!BD195),"",'ARAT - Data Entry'!BD195)</f>
        <v/>
      </c>
      <c r="CU197" s="290" t="str">
        <f>IF(ISBLANK('ARAT - Data Entry'!BF195),"",'ARAT - Data Entry'!BF195)</f>
        <v/>
      </c>
      <c r="CV197" s="290" t="str">
        <f>IF(ISBLANK('ARAT - Data Entry'!BG195),"",'ARAT - Data Entry'!BG195)</f>
        <v/>
      </c>
      <c r="CW197" s="290" t="str">
        <f>IF(ISBLANK('ARAT - Data Entry'!BI195),"",'ARAT - Data Entry'!BI195)</f>
        <v/>
      </c>
      <c r="CX197" s="290" t="str">
        <f>IF(ISBLANK('ARAT - Data Entry'!BJ195),"",'ARAT - Data Entry'!BJ195)</f>
        <v/>
      </c>
      <c r="CY197" s="290" t="str">
        <f>IF(ISBLANK('ARAT - Data Entry'!BL195),"",'ARAT - Data Entry'!BL195)</f>
        <v/>
      </c>
      <c r="CZ197" s="290" t="str">
        <f>IF(ISBLANK('ARAT - Data Entry'!BM195),"",'ARAT - Data Entry'!BM195)</f>
        <v/>
      </c>
      <c r="DA197" s="290" t="str">
        <f>IF(ISBLANK('ARAT - Data Entry'!BO195),"",'ARAT - Data Entry'!BO195)</f>
        <v/>
      </c>
      <c r="DB197" s="290" t="str">
        <f>IF(ISBLANK('ARAT - Data Entry'!BP195),"",'ARAT - Data Entry'!BP195)</f>
        <v/>
      </c>
      <c r="DC197" s="290" t="str">
        <f>IF(ISBLANK('ARAT - Data Entry'!BR195),"",'ARAT - Data Entry'!BR195)</f>
        <v/>
      </c>
      <c r="DD197" s="290" t="str">
        <f>IF(ISBLANK('ARAT - Data Entry'!BS195),"",'ARAT - Data Entry'!BS195)</f>
        <v/>
      </c>
      <c r="DE197" s="290" t="str">
        <f>IF(ISBLANK('ARAT - Data Entry'!BU195),"",'ARAT - Data Entry'!BU195)</f>
        <v/>
      </c>
      <c r="DF197" s="290" t="str">
        <f>IF(ISBLANK('ARAT - Data Entry'!BV195),"",'ARAT - Data Entry'!BV195)</f>
        <v/>
      </c>
      <c r="DG197" s="290" t="str">
        <f>IF(ISBLANK('ARAT - Data Entry'!CZ195),"",'ARAT - Data Entry'!CZ195)</f>
        <v/>
      </c>
    </row>
    <row r="198" spans="1:111" x14ac:dyDescent="0.25">
      <c r="A198" s="312" t="str">
        <f>IF(ISBLANK('ARAT - Data Entry'!A196),"",'ARAT - Data Entry'!A196)</f>
        <v/>
      </c>
      <c r="B198" s="312" t="str">
        <f>IF(ISBLANK('ARAT - Data Entry'!C196),"",'ARAT - Data Entry'!C196)</f>
        <v/>
      </c>
      <c r="C198" s="312" t="str">
        <f>IF(ISBLANK('ARAT - Data Entry'!D196),"",'ARAT - Data Entry'!D196)</f>
        <v/>
      </c>
      <c r="D198" s="312" t="str">
        <f>IF(ISBLANK('ARAT - Data Entry'!E196),"",'ARAT - Data Entry'!E196)</f>
        <v/>
      </c>
      <c r="E198" s="312" t="str">
        <f>IF(ISBLANK('ARAT - Data Entry'!F196),"",'ARAT - Data Entry'!F196)</f>
        <v/>
      </c>
      <c r="F198" s="312" t="str">
        <f>IF(ISBLANK('ARAT - Data Entry'!G196),"",'ARAT - Data Entry'!G196)</f>
        <v/>
      </c>
      <c r="G198" s="312" t="str">
        <f>IF(ISBLANK('ARAT - Data Entry'!H196),"",'ARAT - Data Entry'!H196)</f>
        <v/>
      </c>
      <c r="H198" s="312" t="str">
        <f>IF(ISBLANK('ARAT - Data Entry'!I196),"",'ARAT - Data Entry'!I196)</f>
        <v/>
      </c>
      <c r="I198" s="312" t="str">
        <f>IF(ISBLANK('ARAT - Data Entry'!J196),"",'ARAT - Data Entry'!J196)</f>
        <v/>
      </c>
      <c r="J198" s="357" t="str">
        <f>IF(ISBLANK('ARAT - Data Entry'!K196),"",'ARAT - Data Entry'!K196)</f>
        <v/>
      </c>
      <c r="K198" s="312" t="str">
        <f>IF(ISBLANK('ARAT - Data Entry'!L196),"",'ARAT - Data Entry'!L196)</f>
        <v/>
      </c>
      <c r="L198" s="312" t="str">
        <f>IF(ISBLANK('ARAT - Data Entry'!M196),"",'ARAT - Data Entry'!M196)</f>
        <v/>
      </c>
      <c r="M198" s="312" t="str">
        <f>IF(ISBLANK('ARAT - Data Entry'!N196),"",'ARAT - Data Entry'!N196)</f>
        <v/>
      </c>
      <c r="N198" s="312" t="str">
        <f>IF(ISBLANK('ARAT - Data Entry'!R196),"",'ARAT - Data Entry'!R196)</f>
        <v/>
      </c>
      <c r="O198" s="312" t="str">
        <f>IF(ISBLANK('ARAT - Data Entry'!T196),"",'ARAT - Data Entry'!T196)</f>
        <v/>
      </c>
      <c r="P198" s="298"/>
      <c r="Q198" s="4" t="str">
        <f t="shared" si="46"/>
        <v>No Improved Water Point/System</v>
      </c>
      <c r="R198" s="4" t="str">
        <f t="shared" si="47"/>
        <v>No Improved Water Point/System</v>
      </c>
      <c r="S198" s="5" t="str">
        <f t="shared" si="48"/>
        <v>No Improved Water Point/System</v>
      </c>
      <c r="T198" s="4" t="str">
        <f t="shared" si="49"/>
        <v>New Construction Needed</v>
      </c>
      <c r="U198" s="15">
        <f t="shared" si="50"/>
        <v>0</v>
      </c>
      <c r="V198" s="284"/>
      <c r="W198" s="291" t="str">
        <f t="shared" si="54"/>
        <v>New Construction Needed</v>
      </c>
      <c r="X198" s="292" t="str">
        <f t="shared" si="51"/>
        <v xml:space="preserve"> </v>
      </c>
      <c r="Y198" s="292" t="str">
        <f t="shared" si="52"/>
        <v>Plan For Investment and Construction</v>
      </c>
      <c r="Z198" s="285"/>
      <c r="AA198" s="290" t="str">
        <f t="shared" si="55"/>
        <v xml:space="preserve"> </v>
      </c>
      <c r="AB198" s="290" t="str">
        <f t="shared" si="56"/>
        <v xml:space="preserve"> </v>
      </c>
      <c r="AC198" s="290" t="str">
        <f t="shared" si="57"/>
        <v xml:space="preserve"> </v>
      </c>
      <c r="AD198" s="290" t="str">
        <f t="shared" si="58"/>
        <v xml:space="preserve"> </v>
      </c>
      <c r="AE198" s="290" t="str">
        <f t="shared" si="59"/>
        <v xml:space="preserve"> </v>
      </c>
      <c r="AF198" s="290" t="str">
        <f>IF(CG198=1,'ARAT - Reference Sheet'!C202-(A198-CH198)," ")</f>
        <v xml:space="preserve"> </v>
      </c>
      <c r="AG198" s="290" t="str">
        <f>IF(CI198=1,'ARAT - Reference Sheet'!$C$12-(A198-CJ198)," ")</f>
        <v xml:space="preserve"> </v>
      </c>
      <c r="AH198" s="290" t="str">
        <f>IF(CK198=1,'ARAT - Reference Sheet'!$C$13-(A198-CL198)," ")</f>
        <v xml:space="preserve"> </v>
      </c>
      <c r="AI198" s="290" t="str">
        <f>IF(CM198=1,'ARAT - Reference Sheet'!$C$14-(A198-CN198)," ")</f>
        <v xml:space="preserve"> </v>
      </c>
      <c r="AJ198" s="290" t="str">
        <f>IF(CO198=1,'ARAT - Reference Sheet'!$C$15-(A198-CP198)," ")</f>
        <v xml:space="preserve"> </v>
      </c>
      <c r="AK198" s="290" t="str">
        <f>IF(CQ198=1,'ARAT - Reference Sheet'!$C$16-(A198-CR198)," ")</f>
        <v xml:space="preserve"> </v>
      </c>
      <c r="AL198" s="290" t="str">
        <f>IF(CS198=1,'ARAT - Reference Sheet'!$C$17-(A198-CT198)," ")</f>
        <v xml:space="preserve"> </v>
      </c>
      <c r="AM198" s="290" t="str">
        <f>IF(CU198=1,'ARAT - Reference Sheet'!$C$18-(A198-CV198)," ")</f>
        <v xml:space="preserve"> </v>
      </c>
      <c r="AN198" s="290" t="str">
        <f>IF(CW198=1,'ARAT - Reference Sheet'!$C$19-(A198-CX198)," ")</f>
        <v xml:space="preserve"> </v>
      </c>
      <c r="AO198" s="290" t="str">
        <f>IF(CY198=1,'ARAT - Reference Sheet'!$C$20-(A198-CZ198)," ")</f>
        <v xml:space="preserve"> </v>
      </c>
      <c r="AP198" s="290" t="str">
        <f>IF(DA198=1,'ARAT - Reference Sheet'!$C$21-(A198-DB198)," ")</f>
        <v xml:space="preserve"> </v>
      </c>
      <c r="AQ198" s="290" t="str">
        <f>IF(DC198=1,'ARAT - Reference Sheet'!$C$22-(A198-DD198)," ")</f>
        <v xml:space="preserve"> </v>
      </c>
      <c r="AR198" s="290" t="str">
        <f>IF(DE198=1,'ARAT - Reference Sheet'!$C$23-(A198-DF198)," ")</f>
        <v xml:space="preserve"> </v>
      </c>
      <c r="AS198" s="288"/>
      <c r="AT198" s="313" t="str">
        <f>IF(ISBLANK('ARAT - Data Entry'!X196),"",'ARAT - Data Entry'!X196)</f>
        <v/>
      </c>
      <c r="AU198" s="313" t="str">
        <f>IF(ISBLANK('ARAT - Data Entry'!AA196),"",'ARAT - Data Entry'!AA196)</f>
        <v/>
      </c>
      <c r="AV198" s="313" t="str">
        <f>IF(ISBLANK('ARAT - Data Entry'!AD196),"",'ARAT - Data Entry'!AD196)</f>
        <v/>
      </c>
      <c r="AW198" s="313" t="str">
        <f>IF(ISBLANK('ARAT - Data Entry'!AG196),"",'ARAT - Data Entry'!AG196)</f>
        <v/>
      </c>
      <c r="AX198" s="313" t="str">
        <f>IF(ISBLANK('ARAT - Data Entry'!AJ196),"",'ARAT - Data Entry'!AJ196)</f>
        <v/>
      </c>
      <c r="AY198" s="313" t="str">
        <f>IF(ISBLANK('ARAT - Data Entry'!AM196),"",'ARAT - Data Entry'!AM196)</f>
        <v/>
      </c>
      <c r="AZ198" s="313" t="str">
        <f>IF(ISBLANK('ARAT - Data Entry'!AP196),"",'ARAT - Data Entry'!AP196)</f>
        <v/>
      </c>
      <c r="BA198" s="313" t="str">
        <f>IF(ISBLANK('ARAT - Data Entry'!AS196),"",'ARAT - Data Entry'!AS196)</f>
        <v/>
      </c>
      <c r="BB198" s="313" t="str">
        <f>IF(ISBLANK('ARAT - Data Entry'!AV196),"",'ARAT - Data Entry'!AV196)</f>
        <v/>
      </c>
      <c r="BC198" s="313" t="str">
        <f>IF(ISBLANK('ARAT - Data Entry'!AY196),"",'ARAT - Data Entry'!AY196)</f>
        <v/>
      </c>
      <c r="BD198" s="313" t="str">
        <f>IF(ISBLANK('ARAT - Data Entry'!BB196),"",'ARAT - Data Entry'!BB196)</f>
        <v/>
      </c>
      <c r="BE198" s="313" t="str">
        <f>IF(ISBLANK('ARAT - Data Entry'!BE196),"",'ARAT - Data Entry'!BE196)</f>
        <v/>
      </c>
      <c r="BF198" s="313" t="str">
        <f>IF(ISBLANK('ARAT - Data Entry'!BF196),"",'ARAT - Data Entry'!BF196)</f>
        <v/>
      </c>
      <c r="BG198" s="313" t="str">
        <f>IF(ISBLANK('ARAT - Data Entry'!BK196),"",'ARAT - Data Entry'!BK196)</f>
        <v/>
      </c>
      <c r="BH198" s="313" t="str">
        <f>IF(ISBLANK('ARAT - Data Entry'!BL196),"",'ARAT - Data Entry'!BL196)</f>
        <v/>
      </c>
      <c r="BI198" s="313" t="str">
        <f>IF(ISBLANK('ARAT - Data Entry'!BQ196),"",'ARAT - Data Entry'!BQ196)</f>
        <v/>
      </c>
      <c r="BJ198" s="313" t="str">
        <f>IF(ISBLANK('ARAT - Data Entry'!BR196),"",'ARAT - Data Entry'!BR196)</f>
        <v/>
      </c>
      <c r="BK198" s="313" t="str">
        <f>IF(ISBLANK('ARAT - Data Entry'!BW196),"",'ARAT - Data Entry'!BW196)</f>
        <v/>
      </c>
      <c r="BL198" s="313" t="str">
        <f>IF(ISBLANK('ARAT - Data Entry'!DB196),"",'ARAT - Data Entry'!DB196)</f>
        <v/>
      </c>
      <c r="BM198" s="296"/>
      <c r="BN198" s="290">
        <f>'ARAT - Data Entry'!P196</f>
        <v>0</v>
      </c>
      <c r="BO198" s="290">
        <f>'ARAT - Data Entry'!Q196</f>
        <v>0</v>
      </c>
      <c r="BP198" s="290">
        <f>'ARAT - Data Entry'!S196</f>
        <v>0</v>
      </c>
      <c r="BQ198" s="290">
        <f>'ARAT - Data Entry'!CG196</f>
        <v>0</v>
      </c>
      <c r="BR198" s="290">
        <f>'ARAT - Data Entry'!CU196</f>
        <v>0</v>
      </c>
      <c r="BS198" s="290">
        <f>'ARAT - Data Entry'!CY196</f>
        <v>0</v>
      </c>
      <c r="BT198" s="290">
        <f>'ARAT - Data Entry'!DA196</f>
        <v>0</v>
      </c>
      <c r="BU198" s="290">
        <f t="shared" si="53"/>
        <v>0</v>
      </c>
      <c r="BV198" s="288"/>
      <c r="BW198" s="290" t="str">
        <f>IF(ISBLANK('ARAT - Data Entry'!V196),"",'ARAT - Data Entry'!V196)</f>
        <v/>
      </c>
      <c r="BX198" s="290" t="str">
        <f>IF(ISBLANK('ARAT - Data Entry'!W196),"",'ARAT - Data Entry'!W196)</f>
        <v/>
      </c>
      <c r="BY198" s="290" t="str">
        <f>IF(ISBLANK('ARAT - Data Entry'!Y196),"",'ARAT - Data Entry'!Y196)</f>
        <v/>
      </c>
      <c r="BZ198" s="290" t="str">
        <f>IF(ISBLANK('ARAT - Data Entry'!Z196),"",'ARAT - Data Entry'!Z196)</f>
        <v/>
      </c>
      <c r="CA198" s="290" t="str">
        <f>IF(ISBLANK('ARAT - Data Entry'!AB196),"",'ARAT - Data Entry'!AB196)</f>
        <v/>
      </c>
      <c r="CB198" s="290" t="str">
        <f>IF(ISBLANK('ARAT - Data Entry'!AC196),"",'ARAT - Data Entry'!AC196)</f>
        <v/>
      </c>
      <c r="CC198" s="290" t="str">
        <f>IF(ISBLANK('ARAT - Data Entry'!AE196),"",'ARAT - Data Entry'!AE196)</f>
        <v/>
      </c>
      <c r="CD198" s="290" t="str">
        <f>IF(ISBLANK('ARAT - Data Entry'!AF196),"",'ARAT - Data Entry'!AF196)</f>
        <v/>
      </c>
      <c r="CE198" s="290" t="str">
        <f>IF(ISBLANK('ARAT - Data Entry'!AH196),"",'ARAT - Data Entry'!AH196)</f>
        <v/>
      </c>
      <c r="CF198" s="290" t="str">
        <f>IF(ISBLANK('ARAT - Data Entry'!AI196),"",'ARAT - Data Entry'!AI196)</f>
        <v/>
      </c>
      <c r="CG198" s="290" t="str">
        <f>IF(ISBLANK('ARAT - Data Entry'!AK196),"",'ARAT - Data Entry'!AK196)</f>
        <v/>
      </c>
      <c r="CH198" s="290" t="str">
        <f>IF(ISBLANK('ARAT - Data Entry'!AL196),"",'ARAT - Data Entry'!AL196)</f>
        <v/>
      </c>
      <c r="CI198" s="290" t="str">
        <f>IF(ISBLANK('ARAT - Data Entry'!AN196),"",'ARAT - Data Entry'!AN196)</f>
        <v/>
      </c>
      <c r="CJ198" s="290" t="str">
        <f>IF(ISBLANK('ARAT - Data Entry'!AO196),"",'ARAT - Data Entry'!AO196)</f>
        <v/>
      </c>
      <c r="CK198" s="290" t="str">
        <f>IF(ISBLANK('ARAT - Data Entry'!AQ196),"",'ARAT - Data Entry'!AQ196)</f>
        <v/>
      </c>
      <c r="CL198" s="290" t="str">
        <f>IF(ISBLANK('ARAT - Data Entry'!AR196),"",'ARAT - Data Entry'!AR196)</f>
        <v/>
      </c>
      <c r="CM198" s="290" t="str">
        <f>IF(ISBLANK('ARAT - Data Entry'!AT196),"",'ARAT - Data Entry'!AT196)</f>
        <v/>
      </c>
      <c r="CN198" s="290" t="str">
        <f>IF(ISBLANK('ARAT - Data Entry'!AU196),"",'ARAT - Data Entry'!AU196)</f>
        <v/>
      </c>
      <c r="CO198" s="290" t="str">
        <f>IF(ISBLANK('ARAT - Data Entry'!AW196),"",'ARAT - Data Entry'!AW196)</f>
        <v/>
      </c>
      <c r="CP198" s="290" t="str">
        <f>IF(ISBLANK('ARAT - Data Entry'!AX196),"",'ARAT - Data Entry'!AX196)</f>
        <v/>
      </c>
      <c r="CQ198" s="290" t="str">
        <f>IF(ISBLANK('ARAT - Data Entry'!AZ196),"",'ARAT - Data Entry'!AZ196)</f>
        <v/>
      </c>
      <c r="CR198" s="290" t="str">
        <f>IF(ISBLANK('ARAT - Data Entry'!BA196),"",'ARAT - Data Entry'!BA196)</f>
        <v/>
      </c>
      <c r="CS198" s="290" t="str">
        <f>IF(ISBLANK('ARAT - Data Entry'!BC196),"",'ARAT - Data Entry'!BC196)</f>
        <v/>
      </c>
      <c r="CT198" s="290" t="str">
        <f>IF(ISBLANK('ARAT - Data Entry'!BD196),"",'ARAT - Data Entry'!BD196)</f>
        <v/>
      </c>
      <c r="CU198" s="290" t="str">
        <f>IF(ISBLANK('ARAT - Data Entry'!BF196),"",'ARAT - Data Entry'!BF196)</f>
        <v/>
      </c>
      <c r="CV198" s="290" t="str">
        <f>IF(ISBLANK('ARAT - Data Entry'!BG196),"",'ARAT - Data Entry'!BG196)</f>
        <v/>
      </c>
      <c r="CW198" s="290" t="str">
        <f>IF(ISBLANK('ARAT - Data Entry'!BI196),"",'ARAT - Data Entry'!BI196)</f>
        <v/>
      </c>
      <c r="CX198" s="290" t="str">
        <f>IF(ISBLANK('ARAT - Data Entry'!BJ196),"",'ARAT - Data Entry'!BJ196)</f>
        <v/>
      </c>
      <c r="CY198" s="290" t="str">
        <f>IF(ISBLANK('ARAT - Data Entry'!BL196),"",'ARAT - Data Entry'!BL196)</f>
        <v/>
      </c>
      <c r="CZ198" s="290" t="str">
        <f>IF(ISBLANK('ARAT - Data Entry'!BM196),"",'ARAT - Data Entry'!BM196)</f>
        <v/>
      </c>
      <c r="DA198" s="290" t="str">
        <f>IF(ISBLANK('ARAT - Data Entry'!BO196),"",'ARAT - Data Entry'!BO196)</f>
        <v/>
      </c>
      <c r="DB198" s="290" t="str">
        <f>IF(ISBLANK('ARAT - Data Entry'!BP196),"",'ARAT - Data Entry'!BP196)</f>
        <v/>
      </c>
      <c r="DC198" s="290" t="str">
        <f>IF(ISBLANK('ARAT - Data Entry'!BR196),"",'ARAT - Data Entry'!BR196)</f>
        <v/>
      </c>
      <c r="DD198" s="290" t="str">
        <f>IF(ISBLANK('ARAT - Data Entry'!BS196),"",'ARAT - Data Entry'!BS196)</f>
        <v/>
      </c>
      <c r="DE198" s="290" t="str">
        <f>IF(ISBLANK('ARAT - Data Entry'!BU196),"",'ARAT - Data Entry'!BU196)</f>
        <v/>
      </c>
      <c r="DF198" s="290" t="str">
        <f>IF(ISBLANK('ARAT - Data Entry'!BV196),"",'ARAT - Data Entry'!BV196)</f>
        <v/>
      </c>
      <c r="DG198" s="290" t="str">
        <f>IF(ISBLANK('ARAT - Data Entry'!CZ196),"",'ARAT - Data Entry'!CZ196)</f>
        <v/>
      </c>
    </row>
    <row r="199" spans="1:111" x14ac:dyDescent="0.25">
      <c r="A199" s="312" t="str">
        <f>IF(ISBLANK('ARAT - Data Entry'!A197),"",'ARAT - Data Entry'!A197)</f>
        <v/>
      </c>
      <c r="B199" s="312" t="str">
        <f>IF(ISBLANK('ARAT - Data Entry'!C197),"",'ARAT - Data Entry'!C197)</f>
        <v/>
      </c>
      <c r="C199" s="312" t="str">
        <f>IF(ISBLANK('ARAT - Data Entry'!D197),"",'ARAT - Data Entry'!D197)</f>
        <v/>
      </c>
      <c r="D199" s="312" t="str">
        <f>IF(ISBLANK('ARAT - Data Entry'!E197),"",'ARAT - Data Entry'!E197)</f>
        <v/>
      </c>
      <c r="E199" s="312" t="str">
        <f>IF(ISBLANK('ARAT - Data Entry'!F197),"",'ARAT - Data Entry'!F197)</f>
        <v/>
      </c>
      <c r="F199" s="312" t="str">
        <f>IF(ISBLANK('ARAT - Data Entry'!G197),"",'ARAT - Data Entry'!G197)</f>
        <v/>
      </c>
      <c r="G199" s="312" t="str">
        <f>IF(ISBLANK('ARAT - Data Entry'!H197),"",'ARAT - Data Entry'!H197)</f>
        <v/>
      </c>
      <c r="H199" s="312" t="str">
        <f>IF(ISBLANK('ARAT - Data Entry'!I197),"",'ARAT - Data Entry'!I197)</f>
        <v/>
      </c>
      <c r="I199" s="312" t="str">
        <f>IF(ISBLANK('ARAT - Data Entry'!J197),"",'ARAT - Data Entry'!J197)</f>
        <v/>
      </c>
      <c r="J199" s="357" t="str">
        <f>IF(ISBLANK('ARAT - Data Entry'!K197),"",'ARAT - Data Entry'!K197)</f>
        <v/>
      </c>
      <c r="K199" s="312" t="str">
        <f>IF(ISBLANK('ARAT - Data Entry'!L197),"",'ARAT - Data Entry'!L197)</f>
        <v/>
      </c>
      <c r="L199" s="312" t="str">
        <f>IF(ISBLANK('ARAT - Data Entry'!M197),"",'ARAT - Data Entry'!M197)</f>
        <v/>
      </c>
      <c r="M199" s="312" t="str">
        <f>IF(ISBLANK('ARAT - Data Entry'!N197),"",'ARAT - Data Entry'!N197)</f>
        <v/>
      </c>
      <c r="N199" s="312" t="str">
        <f>IF(ISBLANK('ARAT - Data Entry'!R197),"",'ARAT - Data Entry'!R197)</f>
        <v/>
      </c>
      <c r="O199" s="312" t="str">
        <f>IF(ISBLANK('ARAT - Data Entry'!T197),"",'ARAT - Data Entry'!T197)</f>
        <v/>
      </c>
      <c r="P199" s="298"/>
      <c r="Q199" s="4" t="str">
        <f t="shared" si="46"/>
        <v>No Improved Water Point/System</v>
      </c>
      <c r="R199" s="4" t="str">
        <f t="shared" si="47"/>
        <v>No Improved Water Point/System</v>
      </c>
      <c r="S199" s="5" t="str">
        <f t="shared" si="48"/>
        <v>No Improved Water Point/System</v>
      </c>
      <c r="T199" s="4" t="str">
        <f t="shared" si="49"/>
        <v>New Construction Needed</v>
      </c>
      <c r="U199" s="15">
        <f t="shared" si="50"/>
        <v>0</v>
      </c>
      <c r="V199" s="284"/>
      <c r="W199" s="291" t="str">
        <f t="shared" ref="W199:W205" si="60">IF(T199="New Construction Needed","New Construction Needed",IF(T199="High Priority","Major Repairs or Replace System",IF(BL199="3","Major Repairs or Replace System",IF(BL199="2","Major Repairs or Replace System",IF(Q199="Medium Risk","Consider Replacing Aging Components",IF(Q199="High Risk","Consider Replacing Aging Components",IF(AT199="2","Repair or Replace Components",IF(AU199="2","Repair or Replace Components",IF(AV199="2","Repair or Replace Components",IF(AW199="2","Repair or Replace Components",IF(AX199="2","Repair or Replace Components",IF(AT199="3","Repair or Replace Components",IF(AU199="3","Repair or Replace Components",IF(AV199="3","Repair or Replace Components",IF(AW199="3","Repair or Replace Components",IF(AX199="3","Repair or Replace Components","Perform Routine Preventative Maintenance"))))))))))))))))</f>
        <v>New Construction Needed</v>
      </c>
      <c r="X199" s="292" t="str">
        <f t="shared" si="51"/>
        <v xml:space="preserve"> </v>
      </c>
      <c r="Y199" s="292" t="str">
        <f t="shared" si="52"/>
        <v>Plan For Investment and Construction</v>
      </c>
      <c r="Z199" s="285"/>
      <c r="AA199" s="290" t="str">
        <f t="shared" ref="AA199:AA205" si="61">IF(BW199=1,Reference_Spring_Protection-(A199-BX199)," ")</f>
        <v xml:space="preserve"> </v>
      </c>
      <c r="AB199" s="290" t="str">
        <f t="shared" ref="AB199:AB205" si="62">IF(BY199=1,Reference_Taps-(A199-BZ199)," ")</f>
        <v xml:space="preserve"> </v>
      </c>
      <c r="AC199" s="290" t="str">
        <f t="shared" ref="AC199:AC205" si="63">IF(CA199=1,Reference_Well-(A199-CB199)," ")</f>
        <v xml:space="preserve"> </v>
      </c>
      <c r="AD199" s="290" t="str">
        <f t="shared" ref="AD199:AD205" si="64">IF(CC199=1,Reference_Pump-(A199-CD199)," ")</f>
        <v xml:space="preserve"> </v>
      </c>
      <c r="AE199" s="290" t="str">
        <f t="shared" ref="AE199:AE205" si="65">IF(CE199=1,Reference_Apron-(A199-CF199)," ")</f>
        <v xml:space="preserve"> </v>
      </c>
      <c r="AF199" s="290" t="str">
        <f>IF(CG199=1,'ARAT - Reference Sheet'!C203-(A199-CH199)," ")</f>
        <v xml:space="preserve"> </v>
      </c>
      <c r="AG199" s="290" t="str">
        <f>IF(CI199=1,'ARAT - Reference Sheet'!$C$12-(A199-CJ199)," ")</f>
        <v xml:space="preserve"> </v>
      </c>
      <c r="AH199" s="290" t="str">
        <f>IF(CK199=1,'ARAT - Reference Sheet'!$C$13-(A199-CL199)," ")</f>
        <v xml:space="preserve"> </v>
      </c>
      <c r="AI199" s="290" t="str">
        <f>IF(CM199=1,'ARAT - Reference Sheet'!$C$14-(A199-CN199)," ")</f>
        <v xml:space="preserve"> </v>
      </c>
      <c r="AJ199" s="290" t="str">
        <f>IF(CO199=1,'ARAT - Reference Sheet'!$C$15-(A199-CP199)," ")</f>
        <v xml:space="preserve"> </v>
      </c>
      <c r="AK199" s="290" t="str">
        <f>IF(CQ199=1,'ARAT - Reference Sheet'!$C$16-(A199-CR199)," ")</f>
        <v xml:space="preserve"> </v>
      </c>
      <c r="AL199" s="290" t="str">
        <f>IF(CS199=1,'ARAT - Reference Sheet'!$C$17-(A199-CT199)," ")</f>
        <v xml:space="preserve"> </v>
      </c>
      <c r="AM199" s="290" t="str">
        <f>IF(CU199=1,'ARAT - Reference Sheet'!$C$18-(A199-CV199)," ")</f>
        <v xml:space="preserve"> </v>
      </c>
      <c r="AN199" s="290" t="str">
        <f>IF(CW199=1,'ARAT - Reference Sheet'!$C$19-(A199-CX199)," ")</f>
        <v xml:space="preserve"> </v>
      </c>
      <c r="AO199" s="290" t="str">
        <f>IF(CY199=1,'ARAT - Reference Sheet'!$C$20-(A199-CZ199)," ")</f>
        <v xml:space="preserve"> </v>
      </c>
      <c r="AP199" s="290" t="str">
        <f>IF(DA199=1,'ARAT - Reference Sheet'!$C$21-(A199-DB199)," ")</f>
        <v xml:space="preserve"> </v>
      </c>
      <c r="AQ199" s="290" t="str">
        <f>IF(DC199=1,'ARAT - Reference Sheet'!$C$22-(A199-DD199)," ")</f>
        <v xml:space="preserve"> </v>
      </c>
      <c r="AR199" s="290" t="str">
        <f>IF(DE199=1,'ARAT - Reference Sheet'!$C$23-(A199-DF199)," ")</f>
        <v xml:space="preserve"> </v>
      </c>
      <c r="AS199" s="288"/>
      <c r="AT199" s="313" t="str">
        <f>IF(ISBLANK('ARAT - Data Entry'!X197),"",'ARAT - Data Entry'!X197)</f>
        <v/>
      </c>
      <c r="AU199" s="313" t="str">
        <f>IF(ISBLANK('ARAT - Data Entry'!AA197),"",'ARAT - Data Entry'!AA197)</f>
        <v/>
      </c>
      <c r="AV199" s="313" t="str">
        <f>IF(ISBLANK('ARAT - Data Entry'!AD197),"",'ARAT - Data Entry'!AD197)</f>
        <v/>
      </c>
      <c r="AW199" s="313" t="str">
        <f>IF(ISBLANK('ARAT - Data Entry'!AG197),"",'ARAT - Data Entry'!AG197)</f>
        <v/>
      </c>
      <c r="AX199" s="313" t="str">
        <f>IF(ISBLANK('ARAT - Data Entry'!AJ197),"",'ARAT - Data Entry'!AJ197)</f>
        <v/>
      </c>
      <c r="AY199" s="313" t="str">
        <f>IF(ISBLANK('ARAT - Data Entry'!AM197),"",'ARAT - Data Entry'!AM197)</f>
        <v/>
      </c>
      <c r="AZ199" s="313" t="str">
        <f>IF(ISBLANK('ARAT - Data Entry'!AP197),"",'ARAT - Data Entry'!AP197)</f>
        <v/>
      </c>
      <c r="BA199" s="313" t="str">
        <f>IF(ISBLANK('ARAT - Data Entry'!AS197),"",'ARAT - Data Entry'!AS197)</f>
        <v/>
      </c>
      <c r="BB199" s="313" t="str">
        <f>IF(ISBLANK('ARAT - Data Entry'!AV197),"",'ARAT - Data Entry'!AV197)</f>
        <v/>
      </c>
      <c r="BC199" s="313" t="str">
        <f>IF(ISBLANK('ARAT - Data Entry'!AY197),"",'ARAT - Data Entry'!AY197)</f>
        <v/>
      </c>
      <c r="BD199" s="313" t="str">
        <f>IF(ISBLANK('ARAT - Data Entry'!BB197),"",'ARAT - Data Entry'!BB197)</f>
        <v/>
      </c>
      <c r="BE199" s="313" t="str">
        <f>IF(ISBLANK('ARAT - Data Entry'!BE197),"",'ARAT - Data Entry'!BE197)</f>
        <v/>
      </c>
      <c r="BF199" s="313" t="str">
        <f>IF(ISBLANK('ARAT - Data Entry'!BF197),"",'ARAT - Data Entry'!BF197)</f>
        <v/>
      </c>
      <c r="BG199" s="313" t="str">
        <f>IF(ISBLANK('ARAT - Data Entry'!BK197),"",'ARAT - Data Entry'!BK197)</f>
        <v/>
      </c>
      <c r="BH199" s="313" t="str">
        <f>IF(ISBLANK('ARAT - Data Entry'!BL197),"",'ARAT - Data Entry'!BL197)</f>
        <v/>
      </c>
      <c r="BI199" s="313" t="str">
        <f>IF(ISBLANK('ARAT - Data Entry'!BQ197),"",'ARAT - Data Entry'!BQ197)</f>
        <v/>
      </c>
      <c r="BJ199" s="313" t="str">
        <f>IF(ISBLANK('ARAT - Data Entry'!BR197),"",'ARAT - Data Entry'!BR197)</f>
        <v/>
      </c>
      <c r="BK199" s="313" t="str">
        <f>IF(ISBLANK('ARAT - Data Entry'!BW197),"",'ARAT - Data Entry'!BW197)</f>
        <v/>
      </c>
      <c r="BL199" s="313" t="str">
        <f>IF(ISBLANK('ARAT - Data Entry'!DB197),"",'ARAT - Data Entry'!DB197)</f>
        <v/>
      </c>
      <c r="BM199" s="296"/>
      <c r="BN199" s="290">
        <f>'ARAT - Data Entry'!P197</f>
        <v>0</v>
      </c>
      <c r="BO199" s="290">
        <f>'ARAT - Data Entry'!Q197</f>
        <v>0</v>
      </c>
      <c r="BP199" s="290">
        <f>'ARAT - Data Entry'!S197</f>
        <v>0</v>
      </c>
      <c r="BQ199" s="290">
        <f>'ARAT - Data Entry'!CG197</f>
        <v>0</v>
      </c>
      <c r="BR199" s="290">
        <f>'ARAT - Data Entry'!CU197</f>
        <v>0</v>
      </c>
      <c r="BS199" s="290">
        <f>'ARAT - Data Entry'!CY197</f>
        <v>0</v>
      </c>
      <c r="BT199" s="290">
        <f>'ARAT - Data Entry'!DA197</f>
        <v>0</v>
      </c>
      <c r="BU199" s="290">
        <f t="shared" si="53"/>
        <v>0</v>
      </c>
      <c r="BV199" s="288"/>
      <c r="BW199" s="290" t="str">
        <f>IF(ISBLANK('ARAT - Data Entry'!V197),"",'ARAT - Data Entry'!V197)</f>
        <v/>
      </c>
      <c r="BX199" s="290" t="str">
        <f>IF(ISBLANK('ARAT - Data Entry'!W197),"",'ARAT - Data Entry'!W197)</f>
        <v/>
      </c>
      <c r="BY199" s="290" t="str">
        <f>IF(ISBLANK('ARAT - Data Entry'!Y197),"",'ARAT - Data Entry'!Y197)</f>
        <v/>
      </c>
      <c r="BZ199" s="290" t="str">
        <f>IF(ISBLANK('ARAT - Data Entry'!Z197),"",'ARAT - Data Entry'!Z197)</f>
        <v/>
      </c>
      <c r="CA199" s="290" t="str">
        <f>IF(ISBLANK('ARAT - Data Entry'!AB197),"",'ARAT - Data Entry'!AB197)</f>
        <v/>
      </c>
      <c r="CB199" s="290" t="str">
        <f>IF(ISBLANK('ARAT - Data Entry'!AC197),"",'ARAT - Data Entry'!AC197)</f>
        <v/>
      </c>
      <c r="CC199" s="290" t="str">
        <f>IF(ISBLANK('ARAT - Data Entry'!AE197),"",'ARAT - Data Entry'!AE197)</f>
        <v/>
      </c>
      <c r="CD199" s="290" t="str">
        <f>IF(ISBLANK('ARAT - Data Entry'!AF197),"",'ARAT - Data Entry'!AF197)</f>
        <v/>
      </c>
      <c r="CE199" s="290" t="str">
        <f>IF(ISBLANK('ARAT - Data Entry'!AH197),"",'ARAT - Data Entry'!AH197)</f>
        <v/>
      </c>
      <c r="CF199" s="290" t="str">
        <f>IF(ISBLANK('ARAT - Data Entry'!AI197),"",'ARAT - Data Entry'!AI197)</f>
        <v/>
      </c>
      <c r="CG199" s="290" t="str">
        <f>IF(ISBLANK('ARAT - Data Entry'!AK197),"",'ARAT - Data Entry'!AK197)</f>
        <v/>
      </c>
      <c r="CH199" s="290" t="str">
        <f>IF(ISBLANK('ARAT - Data Entry'!AL197),"",'ARAT - Data Entry'!AL197)</f>
        <v/>
      </c>
      <c r="CI199" s="290" t="str">
        <f>IF(ISBLANK('ARAT - Data Entry'!AN197),"",'ARAT - Data Entry'!AN197)</f>
        <v/>
      </c>
      <c r="CJ199" s="290" t="str">
        <f>IF(ISBLANK('ARAT - Data Entry'!AO197),"",'ARAT - Data Entry'!AO197)</f>
        <v/>
      </c>
      <c r="CK199" s="290" t="str">
        <f>IF(ISBLANK('ARAT - Data Entry'!AQ197),"",'ARAT - Data Entry'!AQ197)</f>
        <v/>
      </c>
      <c r="CL199" s="290" t="str">
        <f>IF(ISBLANK('ARAT - Data Entry'!AR197),"",'ARAT - Data Entry'!AR197)</f>
        <v/>
      </c>
      <c r="CM199" s="290" t="str">
        <f>IF(ISBLANK('ARAT - Data Entry'!AT197),"",'ARAT - Data Entry'!AT197)</f>
        <v/>
      </c>
      <c r="CN199" s="290" t="str">
        <f>IF(ISBLANK('ARAT - Data Entry'!AU197),"",'ARAT - Data Entry'!AU197)</f>
        <v/>
      </c>
      <c r="CO199" s="290" t="str">
        <f>IF(ISBLANK('ARAT - Data Entry'!AW197),"",'ARAT - Data Entry'!AW197)</f>
        <v/>
      </c>
      <c r="CP199" s="290" t="str">
        <f>IF(ISBLANK('ARAT - Data Entry'!AX197),"",'ARAT - Data Entry'!AX197)</f>
        <v/>
      </c>
      <c r="CQ199" s="290" t="str">
        <f>IF(ISBLANK('ARAT - Data Entry'!AZ197),"",'ARAT - Data Entry'!AZ197)</f>
        <v/>
      </c>
      <c r="CR199" s="290" t="str">
        <f>IF(ISBLANK('ARAT - Data Entry'!BA197),"",'ARAT - Data Entry'!BA197)</f>
        <v/>
      </c>
      <c r="CS199" s="290" t="str">
        <f>IF(ISBLANK('ARAT - Data Entry'!BC197),"",'ARAT - Data Entry'!BC197)</f>
        <v/>
      </c>
      <c r="CT199" s="290" t="str">
        <f>IF(ISBLANK('ARAT - Data Entry'!BD197),"",'ARAT - Data Entry'!BD197)</f>
        <v/>
      </c>
      <c r="CU199" s="290" t="str">
        <f>IF(ISBLANK('ARAT - Data Entry'!BF197),"",'ARAT - Data Entry'!BF197)</f>
        <v/>
      </c>
      <c r="CV199" s="290" t="str">
        <f>IF(ISBLANK('ARAT - Data Entry'!BG197),"",'ARAT - Data Entry'!BG197)</f>
        <v/>
      </c>
      <c r="CW199" s="290" t="str">
        <f>IF(ISBLANK('ARAT - Data Entry'!BI197),"",'ARAT - Data Entry'!BI197)</f>
        <v/>
      </c>
      <c r="CX199" s="290" t="str">
        <f>IF(ISBLANK('ARAT - Data Entry'!BJ197),"",'ARAT - Data Entry'!BJ197)</f>
        <v/>
      </c>
      <c r="CY199" s="290" t="str">
        <f>IF(ISBLANK('ARAT - Data Entry'!BL197),"",'ARAT - Data Entry'!BL197)</f>
        <v/>
      </c>
      <c r="CZ199" s="290" t="str">
        <f>IF(ISBLANK('ARAT - Data Entry'!BM197),"",'ARAT - Data Entry'!BM197)</f>
        <v/>
      </c>
      <c r="DA199" s="290" t="str">
        <f>IF(ISBLANK('ARAT - Data Entry'!BO197),"",'ARAT - Data Entry'!BO197)</f>
        <v/>
      </c>
      <c r="DB199" s="290" t="str">
        <f>IF(ISBLANK('ARAT - Data Entry'!BP197),"",'ARAT - Data Entry'!BP197)</f>
        <v/>
      </c>
      <c r="DC199" s="290" t="str">
        <f>IF(ISBLANK('ARAT - Data Entry'!BR197),"",'ARAT - Data Entry'!BR197)</f>
        <v/>
      </c>
      <c r="DD199" s="290" t="str">
        <f>IF(ISBLANK('ARAT - Data Entry'!BS197),"",'ARAT - Data Entry'!BS197)</f>
        <v/>
      </c>
      <c r="DE199" s="290" t="str">
        <f>IF(ISBLANK('ARAT - Data Entry'!BU197),"",'ARAT - Data Entry'!BU197)</f>
        <v/>
      </c>
      <c r="DF199" s="290" t="str">
        <f>IF(ISBLANK('ARAT - Data Entry'!BV197),"",'ARAT - Data Entry'!BV197)</f>
        <v/>
      </c>
      <c r="DG199" s="290" t="str">
        <f>IF(ISBLANK('ARAT - Data Entry'!CZ197),"",'ARAT - Data Entry'!CZ197)</f>
        <v/>
      </c>
    </row>
    <row r="200" spans="1:111" x14ac:dyDescent="0.25">
      <c r="A200" s="312" t="str">
        <f>IF(ISBLANK('ARAT - Data Entry'!A198),"",'ARAT - Data Entry'!A198)</f>
        <v/>
      </c>
      <c r="B200" s="312" t="str">
        <f>IF(ISBLANK('ARAT - Data Entry'!C198),"",'ARAT - Data Entry'!C198)</f>
        <v/>
      </c>
      <c r="C200" s="312" t="str">
        <f>IF(ISBLANK('ARAT - Data Entry'!D198),"",'ARAT - Data Entry'!D198)</f>
        <v/>
      </c>
      <c r="D200" s="312" t="str">
        <f>IF(ISBLANK('ARAT - Data Entry'!E198),"",'ARAT - Data Entry'!E198)</f>
        <v/>
      </c>
      <c r="E200" s="312" t="str">
        <f>IF(ISBLANK('ARAT - Data Entry'!F198),"",'ARAT - Data Entry'!F198)</f>
        <v/>
      </c>
      <c r="F200" s="312" t="str">
        <f>IF(ISBLANK('ARAT - Data Entry'!G198),"",'ARAT - Data Entry'!G198)</f>
        <v/>
      </c>
      <c r="G200" s="312" t="str">
        <f>IF(ISBLANK('ARAT - Data Entry'!H198),"",'ARAT - Data Entry'!H198)</f>
        <v/>
      </c>
      <c r="H200" s="312" t="str">
        <f>IF(ISBLANK('ARAT - Data Entry'!I198),"",'ARAT - Data Entry'!I198)</f>
        <v/>
      </c>
      <c r="I200" s="312" t="str">
        <f>IF(ISBLANK('ARAT - Data Entry'!J198),"",'ARAT - Data Entry'!J198)</f>
        <v/>
      </c>
      <c r="J200" s="357" t="str">
        <f>IF(ISBLANK('ARAT - Data Entry'!K198),"",'ARAT - Data Entry'!K198)</f>
        <v/>
      </c>
      <c r="K200" s="312" t="str">
        <f>IF(ISBLANK('ARAT - Data Entry'!L198),"",'ARAT - Data Entry'!L198)</f>
        <v/>
      </c>
      <c r="L200" s="312" t="str">
        <f>IF(ISBLANK('ARAT - Data Entry'!M198),"",'ARAT - Data Entry'!M198)</f>
        <v/>
      </c>
      <c r="M200" s="312" t="str">
        <f>IF(ISBLANK('ARAT - Data Entry'!N198),"",'ARAT - Data Entry'!N198)</f>
        <v/>
      </c>
      <c r="N200" s="312" t="str">
        <f>IF(ISBLANK('ARAT - Data Entry'!R198),"",'ARAT - Data Entry'!R198)</f>
        <v/>
      </c>
      <c r="O200" s="312" t="str">
        <f>IF(ISBLANK('ARAT - Data Entry'!T198),"",'ARAT - Data Entry'!T198)</f>
        <v/>
      </c>
      <c r="P200" s="298"/>
      <c r="Q200" s="4" t="str">
        <f t="shared" ref="Q200:Q205" si="66">IF(BO200=0,"No Improved Water Point/System",IF(COUNTIF(AA200:AR200,"&lt;=5")&gt;=2,"High Risk",IF(COUNTIF(AA200:AR200,"&lt;=5")=1,"Medium Risk",IF(COUNTIF(AA200:AR200,"&lt;=5")=0,"Low Risk"))))</f>
        <v>No Improved Water Point/System</v>
      </c>
      <c r="R200" s="4" t="str">
        <f t="shared" ref="R200:R205" si="67">IF(BO200=0,"No Improved Water Point/System",IF(COUNTIF(AT200:BK200,"3")&gt;=1,"High Risk",IF(COUNTIF(AT200:BK200,"2")&gt;=2,"Medium Risk",IF(COUNTIF(AT200:BK200,"2")&lt;=1,"Low Risk"))))</f>
        <v>No Improved Water Point/System</v>
      </c>
      <c r="S200" s="5" t="str">
        <f t="shared" ref="S200:S205" si="68">IF(U200=0,"No Improved Water Point/System",IF(U200=1,"Inadequate Level of Service",IF(U200=2,"Inadequate Level of Service",IF(U200=3,"Basic Level of Service",IF(U200=4,"Basic Level of Service",IF(U200=5,"Basic Level of Service",IF(U200=6,"Intermediate Level of Service",IF(U200=7,"Intermediate Level of Service",IF(U200=8,"High Level of Service")))))))))</f>
        <v>No Improved Water Point/System</v>
      </c>
      <c r="T200" s="4" t="str">
        <f t="shared" ref="T200:T205" si="69">IF(AND(Q200="No Improved Water Point/System",R200="No Improved Water Point/System",S200="No Improved Water Point/System"),"New Construction Needed",IF(OR(AND(Q200="Low Risk",R200="Low Risk",S200="High Level of Service"),AND(Q200="Low Risk",R200="Low Risk",S200="Intermediate Level of Service"),AND(Q200="Low Risk",R200="Medium Risk",S200="High Level of Service"),AND(Q200="Low Risk",R200="Medium Risk",S200="Intermediate Level of Service"),AND(Q200="Medium Risk",R200="Low Risk",S200="High Level of Service"),AND(Q200="Medium Risk",R200="Low Risk",S200="Intermediate Level of Service")),"Low Priority",IF(OR(AND(Q200="Low Risk",R200="Low Risk",S200="Basic Level of Service"),AND(Q200="Low Risk",R200="Low Risk",S200="Inadequate Level of Service"),AND(Q200="Low Risk",R200="Medium Risk",S200="Basic Level of Service"),AND(Q200="Low Risk",R200="Medium Risk",S200="Inadequate Level of Service"),AND(Q200="Medium Risk",R200="Low Risk",S200="Basic Level of Service"),AND(Q200="Medium Risk",R200="Medium Risk",S200="Basic Level of Service"),AND(Q200="Medium Risk",R200="Medium Risk",S200="High Level of Service"),AND(Q200="Medium Risk",R200="Medium Risk",S200="Intermediate Level of Service"),AND(Q200="High Risk",R200="Low Risk",S200="Basic Level of Service"),AND(Q200="High Risk",R200="Low Risk",S200="High Level of Service"),AND(Q200="High Risk",R200="Low Risk",S200="Intermediate Level of Service"),AND(Q200="High Risk",R200="Medium Risk",S200="High Level of Service"),AND(Q200="High Risk",R200="Medium Risk",S200="Intermediate Level of Service")),"Medium Priority",IF(OR(AND(Q200="High Risk",R200="High Risk",S200="Basic Level of Service"),AND(Q200="High Risk",R200="High Risk",S200="High Level of Service"),AND(Q200="High Risk",R200="High Risk",S200="Inadequate Level of Service"),AND(Q200="High Risk",R200="High Risk",S200="Intermediate Level of Service"),AND(Q200="High Risk",R200="Low Risk",S200="Inadequate Level of Service"),AND(Q200="High Risk",R200="Medium Risk",S200="Basic Level of Service"),AND(Q200="High Risk",R200="Medium Risk",S200="Inadequate Level of Service"),AND(Q200="Low Risk",R200="High Risk",S200="Basic Level of Service"),AND(Q200="Low Risk",R200="High Risk",S200="High Level of Service"),AND(Q200="Low Risk",R200="High Risk",S200="Inadequate Level of Service"),AND(Q200="Low Risk",R200="High Risk",S200="Intermediate Level of Service"),AND(Q200="Medium Risk",R200="High Risk",S200="Basic Level of Service"),AND(Q200="Medium Risk",R200="High Risk",S200="High Level of Service"),AND(Q200="Medium Risk",R200="High Risk",S200="Inadequate Level of Service"),AND(Q200="Medium Risk",R200="High Risk",S200="Intermediate Level of Service"),AND(Q200="Medium Risk",R200="Low Risk",S200="Inadequate Level of Service"),AND(Q200="Medium Risk",R200="Medium Risk",S200="InadequateLevel of Service")),"High Priority",))))</f>
        <v>New Construction Needed</v>
      </c>
      <c r="U200" s="15">
        <f t="shared" ref="U200:U205" si="70">SUM(BN200:BU200)</f>
        <v>0</v>
      </c>
      <c r="V200" s="284"/>
      <c r="W200" s="291" t="str">
        <f t="shared" si="60"/>
        <v>New Construction Needed</v>
      </c>
      <c r="X200" s="292" t="str">
        <f t="shared" ref="X200:X205" si="71">IF(W200="Consider Replacing Aging Components",CONCATENATE(IF(AA200&lt;=5,"Spring Protection, ",""),IF(AB200&lt;=5,"Taps,  ",""),IF(AC200&lt;=5,"Well, ",""),IF(AD200&lt;=5,"Pump, ",""),IF(AE200&lt;=5,"Apron"," "),IF(AF200&lt;=5,"Borehole,  ",""),IF(AG200&lt;=5,"Main line,  ",""),IF(AH200&lt;=5,"Distribution network,  ",""),IF(AI200&lt;=5,"Water intake,  ",""),IF(AJ200&lt;=5,"Hand pump,  ",""),IF(AK200&lt;=5,"Storage tank,  ",""),IF(AL200&lt;=5,"Other concrete structures,  ",""),IF(AM200&lt;=5,"Treatment Plant/ Equipment,  ",""),IF(AN200&lt;=5,"Chlorination system,  ",""),IF(AO200&lt;=5,"Water Meter,  ",""),IF(AP200&lt;=5,"Pumping Station/House,  ",""),IF(AQ200&lt;=5,"Pump related equipment,  ",""),IF(AR200&lt;=5,"Kiosk/Public Tap,  ","")),IF(W200=" Repair or Replace Components ",CONCATENATE(IF(AT200&gt;=2,"Spring Protection, ",""),IF(AU200&gt;=2,"Taps, ",""),IF(AV200&gt;=2,"Well, ",""),IF(AW200&gt;=2,"Pump, ",""),IF(AX200&gt;=2,"Apron ",""),IF(AY200&gt;=2,"Borehole ",""),IF(AZ200&gt;=2,"Main line ",""),IF(BA200&gt;=2,"Distribution network ",""),IF(BB200&gt;=2,"Water intake ",""),IF(BC200&gt;=2,"Hand pump ",""),IF(BD200&gt;=2,"Storage tank ",""),IF(BE200&gt;=2,"Other concrete structures ",""),IF(BF200&gt;=2,"Treatment Plant/Equipment ",""),IF(BG200&gt;=2,"Chlorination system ",""),IF(BH200&gt;=2,"Water meter ",""),IF(BI200&gt;=2,"Pumping Station/House ",""),IF(BJ200&gt;=2,"Pump related equipment ",""),IF(BK200&gt;=2,"Kiosk/Public Tap ",""))," "))</f>
        <v xml:space="preserve"> </v>
      </c>
      <c r="Y200" s="292" t="str">
        <f t="shared" ref="Y200:Y205" si="72">IF(W200="New Construction Needed","Plan For Investment and Construction",IF(W200="Major Repairs or Replace System","Further Technical Diagnostic Needed",IF(W200="Consider Replacing Aging Components","Further Technical Diagnostic Needed ",IF(W200="Repair or Replace Components ","Create Plan To Repair or Replace Components",IF(W200="Perform Routine Preventative Maintenance","Maintain O&amp;M and Routine Monitoring",)))))</f>
        <v>Plan For Investment and Construction</v>
      </c>
      <c r="Z200" s="285"/>
      <c r="AA200" s="290" t="str">
        <f t="shared" si="61"/>
        <v xml:space="preserve"> </v>
      </c>
      <c r="AB200" s="290" t="str">
        <f t="shared" si="62"/>
        <v xml:space="preserve"> </v>
      </c>
      <c r="AC200" s="290" t="str">
        <f t="shared" si="63"/>
        <v xml:space="preserve"> </v>
      </c>
      <c r="AD200" s="290" t="str">
        <f t="shared" si="64"/>
        <v xml:space="preserve"> </v>
      </c>
      <c r="AE200" s="290" t="str">
        <f t="shared" si="65"/>
        <v xml:space="preserve"> </v>
      </c>
      <c r="AF200" s="290" t="str">
        <f>IF(CG200=1,'ARAT - Reference Sheet'!C204-(A200-CH200)," ")</f>
        <v xml:space="preserve"> </v>
      </c>
      <c r="AG200" s="290" t="str">
        <f>IF(CI200=1,'ARAT - Reference Sheet'!$C$12-(A200-CJ200)," ")</f>
        <v xml:space="preserve"> </v>
      </c>
      <c r="AH200" s="290" t="str">
        <f>IF(CK200=1,'ARAT - Reference Sheet'!$C$13-(A200-CL200)," ")</f>
        <v xml:space="preserve"> </v>
      </c>
      <c r="AI200" s="290" t="str">
        <f>IF(CM200=1,'ARAT - Reference Sheet'!$C$14-(A200-CN200)," ")</f>
        <v xml:space="preserve"> </v>
      </c>
      <c r="AJ200" s="290" t="str">
        <f>IF(CO200=1,'ARAT - Reference Sheet'!$C$15-(A200-CP200)," ")</f>
        <v xml:space="preserve"> </v>
      </c>
      <c r="AK200" s="290" t="str">
        <f>IF(CQ200=1,'ARAT - Reference Sheet'!$C$16-(A200-CR200)," ")</f>
        <v xml:space="preserve"> </v>
      </c>
      <c r="AL200" s="290" t="str">
        <f>IF(CS200=1,'ARAT - Reference Sheet'!$C$17-(A200-CT200)," ")</f>
        <v xml:space="preserve"> </v>
      </c>
      <c r="AM200" s="290" t="str">
        <f>IF(CU200=1,'ARAT - Reference Sheet'!$C$18-(A200-CV200)," ")</f>
        <v xml:space="preserve"> </v>
      </c>
      <c r="AN200" s="290" t="str">
        <f>IF(CW200=1,'ARAT - Reference Sheet'!$C$19-(A200-CX200)," ")</f>
        <v xml:space="preserve"> </v>
      </c>
      <c r="AO200" s="290" t="str">
        <f>IF(CY200=1,'ARAT - Reference Sheet'!$C$20-(A200-CZ200)," ")</f>
        <v xml:space="preserve"> </v>
      </c>
      <c r="AP200" s="290" t="str">
        <f>IF(DA200=1,'ARAT - Reference Sheet'!$C$21-(A200-DB200)," ")</f>
        <v xml:space="preserve"> </v>
      </c>
      <c r="AQ200" s="290" t="str">
        <f>IF(DC200=1,'ARAT - Reference Sheet'!$C$22-(A200-DD200)," ")</f>
        <v xml:space="preserve"> </v>
      </c>
      <c r="AR200" s="290" t="str">
        <f>IF(DE200=1,'ARAT - Reference Sheet'!$C$23-(A200-DF200)," ")</f>
        <v xml:space="preserve"> </v>
      </c>
      <c r="AS200" s="288"/>
      <c r="AT200" s="313" t="str">
        <f>IF(ISBLANK('ARAT - Data Entry'!X198),"",'ARAT - Data Entry'!X198)</f>
        <v/>
      </c>
      <c r="AU200" s="313" t="str">
        <f>IF(ISBLANK('ARAT - Data Entry'!AA198),"",'ARAT - Data Entry'!AA198)</f>
        <v/>
      </c>
      <c r="AV200" s="313" t="str">
        <f>IF(ISBLANK('ARAT - Data Entry'!AD198),"",'ARAT - Data Entry'!AD198)</f>
        <v/>
      </c>
      <c r="AW200" s="313" t="str">
        <f>IF(ISBLANK('ARAT - Data Entry'!AG198),"",'ARAT - Data Entry'!AG198)</f>
        <v/>
      </c>
      <c r="AX200" s="313" t="str">
        <f>IF(ISBLANK('ARAT - Data Entry'!AJ198),"",'ARAT - Data Entry'!AJ198)</f>
        <v/>
      </c>
      <c r="AY200" s="313" t="str">
        <f>IF(ISBLANK('ARAT - Data Entry'!AM198),"",'ARAT - Data Entry'!AM198)</f>
        <v/>
      </c>
      <c r="AZ200" s="313" t="str">
        <f>IF(ISBLANK('ARAT - Data Entry'!AP198),"",'ARAT - Data Entry'!AP198)</f>
        <v/>
      </c>
      <c r="BA200" s="313" t="str">
        <f>IF(ISBLANK('ARAT - Data Entry'!AS198),"",'ARAT - Data Entry'!AS198)</f>
        <v/>
      </c>
      <c r="BB200" s="313" t="str">
        <f>IF(ISBLANK('ARAT - Data Entry'!AV198),"",'ARAT - Data Entry'!AV198)</f>
        <v/>
      </c>
      <c r="BC200" s="313" t="str">
        <f>IF(ISBLANK('ARAT - Data Entry'!AY198),"",'ARAT - Data Entry'!AY198)</f>
        <v/>
      </c>
      <c r="BD200" s="313" t="str">
        <f>IF(ISBLANK('ARAT - Data Entry'!BB198),"",'ARAT - Data Entry'!BB198)</f>
        <v/>
      </c>
      <c r="BE200" s="313" t="str">
        <f>IF(ISBLANK('ARAT - Data Entry'!BE198),"",'ARAT - Data Entry'!BE198)</f>
        <v/>
      </c>
      <c r="BF200" s="313" t="str">
        <f>IF(ISBLANK('ARAT - Data Entry'!BF198),"",'ARAT - Data Entry'!BF198)</f>
        <v/>
      </c>
      <c r="BG200" s="313" t="str">
        <f>IF(ISBLANK('ARAT - Data Entry'!BK198),"",'ARAT - Data Entry'!BK198)</f>
        <v/>
      </c>
      <c r="BH200" s="313" t="str">
        <f>IF(ISBLANK('ARAT - Data Entry'!BL198),"",'ARAT - Data Entry'!BL198)</f>
        <v/>
      </c>
      <c r="BI200" s="313" t="str">
        <f>IF(ISBLANK('ARAT - Data Entry'!BQ198),"",'ARAT - Data Entry'!BQ198)</f>
        <v/>
      </c>
      <c r="BJ200" s="313" t="str">
        <f>IF(ISBLANK('ARAT - Data Entry'!BR198),"",'ARAT - Data Entry'!BR198)</f>
        <v/>
      </c>
      <c r="BK200" s="313" t="str">
        <f>IF(ISBLANK('ARAT - Data Entry'!BW198),"",'ARAT - Data Entry'!BW198)</f>
        <v/>
      </c>
      <c r="BL200" s="313" t="str">
        <f>IF(ISBLANK('ARAT - Data Entry'!DB198),"",'ARAT - Data Entry'!DB198)</f>
        <v/>
      </c>
      <c r="BM200" s="296"/>
      <c r="BN200" s="290">
        <f>'ARAT - Data Entry'!P198</f>
        <v>0</v>
      </c>
      <c r="BO200" s="290">
        <f>'ARAT - Data Entry'!Q198</f>
        <v>0</v>
      </c>
      <c r="BP200" s="290">
        <f>'ARAT - Data Entry'!S198</f>
        <v>0</v>
      </c>
      <c r="BQ200" s="290">
        <f>'ARAT - Data Entry'!CG198</f>
        <v>0</v>
      </c>
      <c r="BR200" s="290">
        <f>'ARAT - Data Entry'!CU198</f>
        <v>0</v>
      </c>
      <c r="BS200" s="290">
        <f>'ARAT - Data Entry'!CY198</f>
        <v>0</v>
      </c>
      <c r="BT200" s="290">
        <f>'ARAT - Data Entry'!DA198</f>
        <v>0</v>
      </c>
      <c r="BU200" s="290">
        <f t="shared" ref="BU200:BU205" si="73">IF(BL200=1,1,0)</f>
        <v>0</v>
      </c>
      <c r="BV200" s="288"/>
      <c r="BW200" s="290" t="str">
        <f>IF(ISBLANK('ARAT - Data Entry'!V198),"",'ARAT - Data Entry'!V198)</f>
        <v/>
      </c>
      <c r="BX200" s="290" t="str">
        <f>IF(ISBLANK('ARAT - Data Entry'!W198),"",'ARAT - Data Entry'!W198)</f>
        <v/>
      </c>
      <c r="BY200" s="290" t="str">
        <f>IF(ISBLANK('ARAT - Data Entry'!Y198),"",'ARAT - Data Entry'!Y198)</f>
        <v/>
      </c>
      <c r="BZ200" s="290" t="str">
        <f>IF(ISBLANK('ARAT - Data Entry'!Z198),"",'ARAT - Data Entry'!Z198)</f>
        <v/>
      </c>
      <c r="CA200" s="290" t="str">
        <f>IF(ISBLANK('ARAT - Data Entry'!AB198),"",'ARAT - Data Entry'!AB198)</f>
        <v/>
      </c>
      <c r="CB200" s="290" t="str">
        <f>IF(ISBLANK('ARAT - Data Entry'!AC198),"",'ARAT - Data Entry'!AC198)</f>
        <v/>
      </c>
      <c r="CC200" s="290" t="str">
        <f>IF(ISBLANK('ARAT - Data Entry'!AE198),"",'ARAT - Data Entry'!AE198)</f>
        <v/>
      </c>
      <c r="CD200" s="290" t="str">
        <f>IF(ISBLANK('ARAT - Data Entry'!AF198),"",'ARAT - Data Entry'!AF198)</f>
        <v/>
      </c>
      <c r="CE200" s="290" t="str">
        <f>IF(ISBLANK('ARAT - Data Entry'!AH198),"",'ARAT - Data Entry'!AH198)</f>
        <v/>
      </c>
      <c r="CF200" s="290" t="str">
        <f>IF(ISBLANK('ARAT - Data Entry'!AI198),"",'ARAT - Data Entry'!AI198)</f>
        <v/>
      </c>
      <c r="CG200" s="290" t="str">
        <f>IF(ISBLANK('ARAT - Data Entry'!AK198),"",'ARAT - Data Entry'!AK198)</f>
        <v/>
      </c>
      <c r="CH200" s="290" t="str">
        <f>IF(ISBLANK('ARAT - Data Entry'!AL198),"",'ARAT - Data Entry'!AL198)</f>
        <v/>
      </c>
      <c r="CI200" s="290" t="str">
        <f>IF(ISBLANK('ARAT - Data Entry'!AN198),"",'ARAT - Data Entry'!AN198)</f>
        <v/>
      </c>
      <c r="CJ200" s="290" t="str">
        <f>IF(ISBLANK('ARAT - Data Entry'!AO198),"",'ARAT - Data Entry'!AO198)</f>
        <v/>
      </c>
      <c r="CK200" s="290" t="str">
        <f>IF(ISBLANK('ARAT - Data Entry'!AQ198),"",'ARAT - Data Entry'!AQ198)</f>
        <v/>
      </c>
      <c r="CL200" s="290" t="str">
        <f>IF(ISBLANK('ARAT - Data Entry'!AR198),"",'ARAT - Data Entry'!AR198)</f>
        <v/>
      </c>
      <c r="CM200" s="290" t="str">
        <f>IF(ISBLANK('ARAT - Data Entry'!AT198),"",'ARAT - Data Entry'!AT198)</f>
        <v/>
      </c>
      <c r="CN200" s="290" t="str">
        <f>IF(ISBLANK('ARAT - Data Entry'!AU198),"",'ARAT - Data Entry'!AU198)</f>
        <v/>
      </c>
      <c r="CO200" s="290" t="str">
        <f>IF(ISBLANK('ARAT - Data Entry'!AW198),"",'ARAT - Data Entry'!AW198)</f>
        <v/>
      </c>
      <c r="CP200" s="290" t="str">
        <f>IF(ISBLANK('ARAT - Data Entry'!AX198),"",'ARAT - Data Entry'!AX198)</f>
        <v/>
      </c>
      <c r="CQ200" s="290" t="str">
        <f>IF(ISBLANK('ARAT - Data Entry'!AZ198),"",'ARAT - Data Entry'!AZ198)</f>
        <v/>
      </c>
      <c r="CR200" s="290" t="str">
        <f>IF(ISBLANK('ARAT - Data Entry'!BA198),"",'ARAT - Data Entry'!BA198)</f>
        <v/>
      </c>
      <c r="CS200" s="290" t="str">
        <f>IF(ISBLANK('ARAT - Data Entry'!BC198),"",'ARAT - Data Entry'!BC198)</f>
        <v/>
      </c>
      <c r="CT200" s="290" t="str">
        <f>IF(ISBLANK('ARAT - Data Entry'!BD198),"",'ARAT - Data Entry'!BD198)</f>
        <v/>
      </c>
      <c r="CU200" s="290" t="str">
        <f>IF(ISBLANK('ARAT - Data Entry'!BF198),"",'ARAT - Data Entry'!BF198)</f>
        <v/>
      </c>
      <c r="CV200" s="290" t="str">
        <f>IF(ISBLANK('ARAT - Data Entry'!BG198),"",'ARAT - Data Entry'!BG198)</f>
        <v/>
      </c>
      <c r="CW200" s="290" t="str">
        <f>IF(ISBLANK('ARAT - Data Entry'!BI198),"",'ARAT - Data Entry'!BI198)</f>
        <v/>
      </c>
      <c r="CX200" s="290" t="str">
        <f>IF(ISBLANK('ARAT - Data Entry'!BJ198),"",'ARAT - Data Entry'!BJ198)</f>
        <v/>
      </c>
      <c r="CY200" s="290" t="str">
        <f>IF(ISBLANK('ARAT - Data Entry'!BL198),"",'ARAT - Data Entry'!BL198)</f>
        <v/>
      </c>
      <c r="CZ200" s="290" t="str">
        <f>IF(ISBLANK('ARAT - Data Entry'!BM198),"",'ARAT - Data Entry'!BM198)</f>
        <v/>
      </c>
      <c r="DA200" s="290" t="str">
        <f>IF(ISBLANK('ARAT - Data Entry'!BO198),"",'ARAT - Data Entry'!BO198)</f>
        <v/>
      </c>
      <c r="DB200" s="290" t="str">
        <f>IF(ISBLANK('ARAT - Data Entry'!BP198),"",'ARAT - Data Entry'!BP198)</f>
        <v/>
      </c>
      <c r="DC200" s="290" t="str">
        <f>IF(ISBLANK('ARAT - Data Entry'!BR198),"",'ARAT - Data Entry'!BR198)</f>
        <v/>
      </c>
      <c r="DD200" s="290" t="str">
        <f>IF(ISBLANK('ARAT - Data Entry'!BS198),"",'ARAT - Data Entry'!BS198)</f>
        <v/>
      </c>
      <c r="DE200" s="290" t="str">
        <f>IF(ISBLANK('ARAT - Data Entry'!BU198),"",'ARAT - Data Entry'!BU198)</f>
        <v/>
      </c>
      <c r="DF200" s="290" t="str">
        <f>IF(ISBLANK('ARAT - Data Entry'!BV198),"",'ARAT - Data Entry'!BV198)</f>
        <v/>
      </c>
      <c r="DG200" s="290" t="str">
        <f>IF(ISBLANK('ARAT - Data Entry'!CZ198),"",'ARAT - Data Entry'!CZ198)</f>
        <v/>
      </c>
    </row>
    <row r="201" spans="1:111" x14ac:dyDescent="0.25">
      <c r="A201" s="312" t="str">
        <f>IF(ISBLANK('ARAT - Data Entry'!A199),"",'ARAT - Data Entry'!A199)</f>
        <v/>
      </c>
      <c r="B201" s="312" t="str">
        <f>IF(ISBLANK('ARAT - Data Entry'!C199),"",'ARAT - Data Entry'!C199)</f>
        <v/>
      </c>
      <c r="C201" s="312" t="str">
        <f>IF(ISBLANK('ARAT - Data Entry'!D199),"",'ARAT - Data Entry'!D199)</f>
        <v/>
      </c>
      <c r="D201" s="312" t="str">
        <f>IF(ISBLANK('ARAT - Data Entry'!E199),"",'ARAT - Data Entry'!E199)</f>
        <v/>
      </c>
      <c r="E201" s="312" t="str">
        <f>IF(ISBLANK('ARAT - Data Entry'!F199),"",'ARAT - Data Entry'!F199)</f>
        <v/>
      </c>
      <c r="F201" s="312" t="str">
        <f>IF(ISBLANK('ARAT - Data Entry'!G199),"",'ARAT - Data Entry'!G199)</f>
        <v/>
      </c>
      <c r="G201" s="312" t="str">
        <f>IF(ISBLANK('ARAT - Data Entry'!H199),"",'ARAT - Data Entry'!H199)</f>
        <v/>
      </c>
      <c r="H201" s="312" t="str">
        <f>IF(ISBLANK('ARAT - Data Entry'!I199),"",'ARAT - Data Entry'!I199)</f>
        <v/>
      </c>
      <c r="I201" s="312" t="str">
        <f>IF(ISBLANK('ARAT - Data Entry'!J199),"",'ARAT - Data Entry'!J199)</f>
        <v/>
      </c>
      <c r="J201" s="357" t="str">
        <f>IF(ISBLANK('ARAT - Data Entry'!K199),"",'ARAT - Data Entry'!K199)</f>
        <v/>
      </c>
      <c r="K201" s="312" t="str">
        <f>IF(ISBLANK('ARAT - Data Entry'!L199),"",'ARAT - Data Entry'!L199)</f>
        <v/>
      </c>
      <c r="L201" s="312" t="str">
        <f>IF(ISBLANK('ARAT - Data Entry'!M199),"",'ARAT - Data Entry'!M199)</f>
        <v/>
      </c>
      <c r="M201" s="312" t="str">
        <f>IF(ISBLANK('ARAT - Data Entry'!N199),"",'ARAT - Data Entry'!N199)</f>
        <v/>
      </c>
      <c r="N201" s="312" t="str">
        <f>IF(ISBLANK('ARAT - Data Entry'!R199),"",'ARAT - Data Entry'!R199)</f>
        <v/>
      </c>
      <c r="O201" s="312" t="str">
        <f>IF(ISBLANK('ARAT - Data Entry'!T199),"",'ARAT - Data Entry'!T199)</f>
        <v/>
      </c>
      <c r="P201" s="298"/>
      <c r="Q201" s="4" t="str">
        <f t="shared" si="66"/>
        <v>No Improved Water Point/System</v>
      </c>
      <c r="R201" s="4" t="str">
        <f t="shared" si="67"/>
        <v>No Improved Water Point/System</v>
      </c>
      <c r="S201" s="5" t="str">
        <f t="shared" si="68"/>
        <v>No Improved Water Point/System</v>
      </c>
      <c r="T201" s="4" t="str">
        <f t="shared" si="69"/>
        <v>New Construction Needed</v>
      </c>
      <c r="U201" s="15">
        <f t="shared" si="70"/>
        <v>0</v>
      </c>
      <c r="V201" s="284"/>
      <c r="W201" s="291" t="str">
        <f t="shared" si="60"/>
        <v>New Construction Needed</v>
      </c>
      <c r="X201" s="292" t="str">
        <f t="shared" si="71"/>
        <v xml:space="preserve"> </v>
      </c>
      <c r="Y201" s="292" t="str">
        <f t="shared" si="72"/>
        <v>Plan For Investment and Construction</v>
      </c>
      <c r="Z201" s="285"/>
      <c r="AA201" s="290" t="str">
        <f t="shared" si="61"/>
        <v xml:space="preserve"> </v>
      </c>
      <c r="AB201" s="290" t="str">
        <f t="shared" si="62"/>
        <v xml:space="preserve"> </v>
      </c>
      <c r="AC201" s="290" t="str">
        <f t="shared" si="63"/>
        <v xml:space="preserve"> </v>
      </c>
      <c r="AD201" s="290" t="str">
        <f t="shared" si="64"/>
        <v xml:space="preserve"> </v>
      </c>
      <c r="AE201" s="290" t="str">
        <f t="shared" si="65"/>
        <v xml:space="preserve"> </v>
      </c>
      <c r="AF201" s="290" t="str">
        <f>IF(CG201=1,'ARAT - Reference Sheet'!C205-(A201-CH201)," ")</f>
        <v xml:space="preserve"> </v>
      </c>
      <c r="AG201" s="290" t="str">
        <f>IF(CI201=1,'ARAT - Reference Sheet'!$C$12-(A201-CJ201)," ")</f>
        <v xml:space="preserve"> </v>
      </c>
      <c r="AH201" s="290" t="str">
        <f>IF(CK201=1,'ARAT - Reference Sheet'!$C$13-(A201-CL201)," ")</f>
        <v xml:space="preserve"> </v>
      </c>
      <c r="AI201" s="290" t="str">
        <f>IF(CM201=1,'ARAT - Reference Sheet'!$C$14-(A201-CN201)," ")</f>
        <v xml:space="preserve"> </v>
      </c>
      <c r="AJ201" s="290" t="str">
        <f>IF(CO201=1,'ARAT - Reference Sheet'!$C$15-(A201-CP201)," ")</f>
        <v xml:space="preserve"> </v>
      </c>
      <c r="AK201" s="290" t="str">
        <f>IF(CQ201=1,'ARAT - Reference Sheet'!$C$16-(A201-CR201)," ")</f>
        <v xml:space="preserve"> </v>
      </c>
      <c r="AL201" s="290" t="str">
        <f>IF(CS201=1,'ARAT - Reference Sheet'!$C$17-(A201-CT201)," ")</f>
        <v xml:space="preserve"> </v>
      </c>
      <c r="AM201" s="290" t="str">
        <f>IF(CU201=1,'ARAT - Reference Sheet'!$C$18-(A201-CV201)," ")</f>
        <v xml:space="preserve"> </v>
      </c>
      <c r="AN201" s="290" t="str">
        <f>IF(CW201=1,'ARAT - Reference Sheet'!$C$19-(A201-CX201)," ")</f>
        <v xml:space="preserve"> </v>
      </c>
      <c r="AO201" s="290" t="str">
        <f>IF(CY201=1,'ARAT - Reference Sheet'!$C$20-(A201-CZ201)," ")</f>
        <v xml:space="preserve"> </v>
      </c>
      <c r="AP201" s="290" t="str">
        <f>IF(DA201=1,'ARAT - Reference Sheet'!$C$21-(A201-DB201)," ")</f>
        <v xml:space="preserve"> </v>
      </c>
      <c r="AQ201" s="290" t="str">
        <f>IF(DC201=1,'ARAT - Reference Sheet'!$C$22-(A201-DD201)," ")</f>
        <v xml:space="preserve"> </v>
      </c>
      <c r="AR201" s="290" t="str">
        <f>IF(DE201=1,'ARAT - Reference Sheet'!$C$23-(A201-DF201)," ")</f>
        <v xml:space="preserve"> </v>
      </c>
      <c r="AS201" s="288"/>
      <c r="AT201" s="313" t="str">
        <f>IF(ISBLANK('ARAT - Data Entry'!X199),"",'ARAT - Data Entry'!X199)</f>
        <v/>
      </c>
      <c r="AU201" s="313" t="str">
        <f>IF(ISBLANK('ARAT - Data Entry'!AA199),"",'ARAT - Data Entry'!AA199)</f>
        <v/>
      </c>
      <c r="AV201" s="313" t="str">
        <f>IF(ISBLANK('ARAT - Data Entry'!AD199),"",'ARAT - Data Entry'!AD199)</f>
        <v/>
      </c>
      <c r="AW201" s="313" t="str">
        <f>IF(ISBLANK('ARAT - Data Entry'!AG199),"",'ARAT - Data Entry'!AG199)</f>
        <v/>
      </c>
      <c r="AX201" s="313" t="str">
        <f>IF(ISBLANK('ARAT - Data Entry'!AJ199),"",'ARAT - Data Entry'!AJ199)</f>
        <v/>
      </c>
      <c r="AY201" s="313" t="str">
        <f>IF(ISBLANK('ARAT - Data Entry'!AM199),"",'ARAT - Data Entry'!AM199)</f>
        <v/>
      </c>
      <c r="AZ201" s="313" t="str">
        <f>IF(ISBLANK('ARAT - Data Entry'!AP199),"",'ARAT - Data Entry'!AP199)</f>
        <v/>
      </c>
      <c r="BA201" s="313" t="str">
        <f>IF(ISBLANK('ARAT - Data Entry'!AS199),"",'ARAT - Data Entry'!AS199)</f>
        <v/>
      </c>
      <c r="BB201" s="313" t="str">
        <f>IF(ISBLANK('ARAT - Data Entry'!AV199),"",'ARAT - Data Entry'!AV199)</f>
        <v/>
      </c>
      <c r="BC201" s="313" t="str">
        <f>IF(ISBLANK('ARAT - Data Entry'!AY199),"",'ARAT - Data Entry'!AY199)</f>
        <v/>
      </c>
      <c r="BD201" s="313" t="str">
        <f>IF(ISBLANK('ARAT - Data Entry'!BB199),"",'ARAT - Data Entry'!BB199)</f>
        <v/>
      </c>
      <c r="BE201" s="313" t="str">
        <f>IF(ISBLANK('ARAT - Data Entry'!BE199),"",'ARAT - Data Entry'!BE199)</f>
        <v/>
      </c>
      <c r="BF201" s="313" t="str">
        <f>IF(ISBLANK('ARAT - Data Entry'!BF199),"",'ARAT - Data Entry'!BF199)</f>
        <v/>
      </c>
      <c r="BG201" s="313" t="str">
        <f>IF(ISBLANK('ARAT - Data Entry'!BK199),"",'ARAT - Data Entry'!BK199)</f>
        <v/>
      </c>
      <c r="BH201" s="313" t="str">
        <f>IF(ISBLANK('ARAT - Data Entry'!BL199),"",'ARAT - Data Entry'!BL199)</f>
        <v/>
      </c>
      <c r="BI201" s="313" t="str">
        <f>IF(ISBLANK('ARAT - Data Entry'!BQ199),"",'ARAT - Data Entry'!BQ199)</f>
        <v/>
      </c>
      <c r="BJ201" s="313" t="str">
        <f>IF(ISBLANK('ARAT - Data Entry'!BR199),"",'ARAT - Data Entry'!BR199)</f>
        <v/>
      </c>
      <c r="BK201" s="313" t="str">
        <f>IF(ISBLANK('ARAT - Data Entry'!BW199),"",'ARAT - Data Entry'!BW199)</f>
        <v/>
      </c>
      <c r="BL201" s="313" t="str">
        <f>IF(ISBLANK('ARAT - Data Entry'!DB199),"",'ARAT - Data Entry'!DB199)</f>
        <v/>
      </c>
      <c r="BM201" s="296"/>
      <c r="BN201" s="290">
        <f>'ARAT - Data Entry'!P199</f>
        <v>0</v>
      </c>
      <c r="BO201" s="290">
        <f>'ARAT - Data Entry'!Q199</f>
        <v>0</v>
      </c>
      <c r="BP201" s="290">
        <f>'ARAT - Data Entry'!S199</f>
        <v>0</v>
      </c>
      <c r="BQ201" s="290">
        <f>'ARAT - Data Entry'!CG199</f>
        <v>0</v>
      </c>
      <c r="BR201" s="290">
        <f>'ARAT - Data Entry'!CU199</f>
        <v>0</v>
      </c>
      <c r="BS201" s="290">
        <f>'ARAT - Data Entry'!CY199</f>
        <v>0</v>
      </c>
      <c r="BT201" s="290">
        <f>'ARAT - Data Entry'!DA199</f>
        <v>0</v>
      </c>
      <c r="BU201" s="290">
        <f t="shared" si="73"/>
        <v>0</v>
      </c>
      <c r="BV201" s="288"/>
      <c r="BW201" s="290" t="str">
        <f>IF(ISBLANK('ARAT - Data Entry'!V199),"",'ARAT - Data Entry'!V199)</f>
        <v/>
      </c>
      <c r="BX201" s="290" t="str">
        <f>IF(ISBLANK('ARAT - Data Entry'!W199),"",'ARAT - Data Entry'!W199)</f>
        <v/>
      </c>
      <c r="BY201" s="290" t="str">
        <f>IF(ISBLANK('ARAT - Data Entry'!Y199),"",'ARAT - Data Entry'!Y199)</f>
        <v/>
      </c>
      <c r="BZ201" s="290" t="str">
        <f>IF(ISBLANK('ARAT - Data Entry'!Z199),"",'ARAT - Data Entry'!Z199)</f>
        <v/>
      </c>
      <c r="CA201" s="290" t="str">
        <f>IF(ISBLANK('ARAT - Data Entry'!AB199),"",'ARAT - Data Entry'!AB199)</f>
        <v/>
      </c>
      <c r="CB201" s="290" t="str">
        <f>IF(ISBLANK('ARAT - Data Entry'!AC199),"",'ARAT - Data Entry'!AC199)</f>
        <v/>
      </c>
      <c r="CC201" s="290" t="str">
        <f>IF(ISBLANK('ARAT - Data Entry'!AE199),"",'ARAT - Data Entry'!AE199)</f>
        <v/>
      </c>
      <c r="CD201" s="290" t="str">
        <f>IF(ISBLANK('ARAT - Data Entry'!AF199),"",'ARAT - Data Entry'!AF199)</f>
        <v/>
      </c>
      <c r="CE201" s="290" t="str">
        <f>IF(ISBLANK('ARAT - Data Entry'!AH199),"",'ARAT - Data Entry'!AH199)</f>
        <v/>
      </c>
      <c r="CF201" s="290" t="str">
        <f>IF(ISBLANK('ARAT - Data Entry'!AI199),"",'ARAT - Data Entry'!AI199)</f>
        <v/>
      </c>
      <c r="CG201" s="290" t="str">
        <f>IF(ISBLANK('ARAT - Data Entry'!AK199),"",'ARAT - Data Entry'!AK199)</f>
        <v/>
      </c>
      <c r="CH201" s="290" t="str">
        <f>IF(ISBLANK('ARAT - Data Entry'!AL199),"",'ARAT - Data Entry'!AL199)</f>
        <v/>
      </c>
      <c r="CI201" s="290" t="str">
        <f>IF(ISBLANK('ARAT - Data Entry'!AN199),"",'ARAT - Data Entry'!AN199)</f>
        <v/>
      </c>
      <c r="CJ201" s="290" t="str">
        <f>IF(ISBLANK('ARAT - Data Entry'!AO199),"",'ARAT - Data Entry'!AO199)</f>
        <v/>
      </c>
      <c r="CK201" s="290" t="str">
        <f>IF(ISBLANK('ARAT - Data Entry'!AQ199),"",'ARAT - Data Entry'!AQ199)</f>
        <v/>
      </c>
      <c r="CL201" s="290" t="str">
        <f>IF(ISBLANK('ARAT - Data Entry'!AR199),"",'ARAT - Data Entry'!AR199)</f>
        <v/>
      </c>
      <c r="CM201" s="290" t="str">
        <f>IF(ISBLANK('ARAT - Data Entry'!AT199),"",'ARAT - Data Entry'!AT199)</f>
        <v/>
      </c>
      <c r="CN201" s="290" t="str">
        <f>IF(ISBLANK('ARAT - Data Entry'!AU199),"",'ARAT - Data Entry'!AU199)</f>
        <v/>
      </c>
      <c r="CO201" s="290" t="str">
        <f>IF(ISBLANK('ARAT - Data Entry'!AW199),"",'ARAT - Data Entry'!AW199)</f>
        <v/>
      </c>
      <c r="CP201" s="290" t="str">
        <f>IF(ISBLANK('ARAT - Data Entry'!AX199),"",'ARAT - Data Entry'!AX199)</f>
        <v/>
      </c>
      <c r="CQ201" s="290" t="str">
        <f>IF(ISBLANK('ARAT - Data Entry'!AZ199),"",'ARAT - Data Entry'!AZ199)</f>
        <v/>
      </c>
      <c r="CR201" s="290" t="str">
        <f>IF(ISBLANK('ARAT - Data Entry'!BA199),"",'ARAT - Data Entry'!BA199)</f>
        <v/>
      </c>
      <c r="CS201" s="290" t="str">
        <f>IF(ISBLANK('ARAT - Data Entry'!BC199),"",'ARAT - Data Entry'!BC199)</f>
        <v/>
      </c>
      <c r="CT201" s="290" t="str">
        <f>IF(ISBLANK('ARAT - Data Entry'!BD199),"",'ARAT - Data Entry'!BD199)</f>
        <v/>
      </c>
      <c r="CU201" s="290" t="str">
        <f>IF(ISBLANK('ARAT - Data Entry'!BF199),"",'ARAT - Data Entry'!BF199)</f>
        <v/>
      </c>
      <c r="CV201" s="290" t="str">
        <f>IF(ISBLANK('ARAT - Data Entry'!BG199),"",'ARAT - Data Entry'!BG199)</f>
        <v/>
      </c>
      <c r="CW201" s="290" t="str">
        <f>IF(ISBLANK('ARAT - Data Entry'!BI199),"",'ARAT - Data Entry'!BI199)</f>
        <v/>
      </c>
      <c r="CX201" s="290" t="str">
        <f>IF(ISBLANK('ARAT - Data Entry'!BJ199),"",'ARAT - Data Entry'!BJ199)</f>
        <v/>
      </c>
      <c r="CY201" s="290" t="str">
        <f>IF(ISBLANK('ARAT - Data Entry'!BL199),"",'ARAT - Data Entry'!BL199)</f>
        <v/>
      </c>
      <c r="CZ201" s="290" t="str">
        <f>IF(ISBLANK('ARAT - Data Entry'!BM199),"",'ARAT - Data Entry'!BM199)</f>
        <v/>
      </c>
      <c r="DA201" s="290" t="str">
        <f>IF(ISBLANK('ARAT - Data Entry'!BO199),"",'ARAT - Data Entry'!BO199)</f>
        <v/>
      </c>
      <c r="DB201" s="290" t="str">
        <f>IF(ISBLANK('ARAT - Data Entry'!BP199),"",'ARAT - Data Entry'!BP199)</f>
        <v/>
      </c>
      <c r="DC201" s="290" t="str">
        <f>IF(ISBLANK('ARAT - Data Entry'!BR199),"",'ARAT - Data Entry'!BR199)</f>
        <v/>
      </c>
      <c r="DD201" s="290" t="str">
        <f>IF(ISBLANK('ARAT - Data Entry'!BS199),"",'ARAT - Data Entry'!BS199)</f>
        <v/>
      </c>
      <c r="DE201" s="290" t="str">
        <f>IF(ISBLANK('ARAT - Data Entry'!BU199),"",'ARAT - Data Entry'!BU199)</f>
        <v/>
      </c>
      <c r="DF201" s="290" t="str">
        <f>IF(ISBLANK('ARAT - Data Entry'!BV199),"",'ARAT - Data Entry'!BV199)</f>
        <v/>
      </c>
      <c r="DG201" s="290" t="str">
        <f>IF(ISBLANK('ARAT - Data Entry'!CZ199),"",'ARAT - Data Entry'!CZ199)</f>
        <v/>
      </c>
    </row>
    <row r="202" spans="1:111" x14ac:dyDescent="0.25">
      <c r="A202" s="312" t="str">
        <f>IF(ISBLANK('ARAT - Data Entry'!A200),"",'ARAT - Data Entry'!A200)</f>
        <v/>
      </c>
      <c r="B202" s="312" t="str">
        <f>IF(ISBLANK('ARAT - Data Entry'!C200),"",'ARAT - Data Entry'!C200)</f>
        <v/>
      </c>
      <c r="C202" s="312" t="str">
        <f>IF(ISBLANK('ARAT - Data Entry'!D200),"",'ARAT - Data Entry'!D200)</f>
        <v/>
      </c>
      <c r="D202" s="312" t="str">
        <f>IF(ISBLANK('ARAT - Data Entry'!E200),"",'ARAT - Data Entry'!E200)</f>
        <v/>
      </c>
      <c r="E202" s="312" t="str">
        <f>IF(ISBLANK('ARAT - Data Entry'!F200),"",'ARAT - Data Entry'!F200)</f>
        <v/>
      </c>
      <c r="F202" s="312" t="str">
        <f>IF(ISBLANK('ARAT - Data Entry'!G200),"",'ARAT - Data Entry'!G200)</f>
        <v/>
      </c>
      <c r="G202" s="312" t="str">
        <f>IF(ISBLANK('ARAT - Data Entry'!H200),"",'ARAT - Data Entry'!H200)</f>
        <v/>
      </c>
      <c r="H202" s="312" t="str">
        <f>IF(ISBLANK('ARAT - Data Entry'!I200),"",'ARAT - Data Entry'!I200)</f>
        <v/>
      </c>
      <c r="I202" s="312" t="str">
        <f>IF(ISBLANK('ARAT - Data Entry'!J200),"",'ARAT - Data Entry'!J200)</f>
        <v/>
      </c>
      <c r="J202" s="357" t="str">
        <f>IF(ISBLANK('ARAT - Data Entry'!K200),"",'ARAT - Data Entry'!K200)</f>
        <v/>
      </c>
      <c r="K202" s="312" t="str">
        <f>IF(ISBLANK('ARAT - Data Entry'!L200),"",'ARAT - Data Entry'!L200)</f>
        <v/>
      </c>
      <c r="L202" s="312" t="str">
        <f>IF(ISBLANK('ARAT - Data Entry'!M200),"",'ARAT - Data Entry'!M200)</f>
        <v/>
      </c>
      <c r="M202" s="312" t="str">
        <f>IF(ISBLANK('ARAT - Data Entry'!N200),"",'ARAT - Data Entry'!N200)</f>
        <v/>
      </c>
      <c r="N202" s="312" t="str">
        <f>IF(ISBLANK('ARAT - Data Entry'!R200),"",'ARAT - Data Entry'!R200)</f>
        <v/>
      </c>
      <c r="O202" s="312" t="str">
        <f>IF(ISBLANK('ARAT - Data Entry'!T200),"",'ARAT - Data Entry'!T200)</f>
        <v/>
      </c>
      <c r="P202" s="298"/>
      <c r="Q202" s="4" t="str">
        <f t="shared" si="66"/>
        <v>No Improved Water Point/System</v>
      </c>
      <c r="R202" s="4" t="str">
        <f t="shared" si="67"/>
        <v>No Improved Water Point/System</v>
      </c>
      <c r="S202" s="5" t="str">
        <f t="shared" si="68"/>
        <v>No Improved Water Point/System</v>
      </c>
      <c r="T202" s="4" t="str">
        <f t="shared" si="69"/>
        <v>New Construction Needed</v>
      </c>
      <c r="U202" s="15">
        <f t="shared" si="70"/>
        <v>0</v>
      </c>
      <c r="V202" s="284"/>
      <c r="W202" s="291" t="str">
        <f t="shared" si="60"/>
        <v>New Construction Needed</v>
      </c>
      <c r="X202" s="292" t="str">
        <f t="shared" si="71"/>
        <v xml:space="preserve"> </v>
      </c>
      <c r="Y202" s="292" t="str">
        <f t="shared" si="72"/>
        <v>Plan For Investment and Construction</v>
      </c>
      <c r="Z202" s="285"/>
      <c r="AA202" s="290" t="str">
        <f t="shared" si="61"/>
        <v xml:space="preserve"> </v>
      </c>
      <c r="AB202" s="290" t="str">
        <f t="shared" si="62"/>
        <v xml:space="preserve"> </v>
      </c>
      <c r="AC202" s="290" t="str">
        <f t="shared" si="63"/>
        <v xml:space="preserve"> </v>
      </c>
      <c r="AD202" s="290" t="str">
        <f t="shared" si="64"/>
        <v xml:space="preserve"> </v>
      </c>
      <c r="AE202" s="290" t="str">
        <f t="shared" si="65"/>
        <v xml:space="preserve"> </v>
      </c>
      <c r="AF202" s="290" t="str">
        <f>IF(CG202=1,'ARAT - Reference Sheet'!C206-(A202-CH202)," ")</f>
        <v xml:space="preserve"> </v>
      </c>
      <c r="AG202" s="290" t="str">
        <f>IF(CI202=1,'ARAT - Reference Sheet'!$C$12-(A202-CJ202)," ")</f>
        <v xml:space="preserve"> </v>
      </c>
      <c r="AH202" s="290" t="str">
        <f>IF(CK202=1,'ARAT - Reference Sheet'!$C$13-(A202-CL202)," ")</f>
        <v xml:space="preserve"> </v>
      </c>
      <c r="AI202" s="290" t="str">
        <f>IF(CM202=1,'ARAT - Reference Sheet'!C209-(A202-CN202)," ")</f>
        <v xml:space="preserve"> </v>
      </c>
      <c r="AJ202" s="290" t="str">
        <f>IF(CO202=1,'ARAT - Reference Sheet'!$C$15-(A202-CP202)," ")</f>
        <v xml:space="preserve"> </v>
      </c>
      <c r="AK202" s="290" t="str">
        <f>IF(CQ202=1,'ARAT - Reference Sheet'!$C$16-(A202-CR202)," ")</f>
        <v xml:space="preserve"> </v>
      </c>
      <c r="AL202" s="290" t="str">
        <f>IF(CS202=1,'ARAT - Reference Sheet'!$C$17-(A202-CT202)," ")</f>
        <v xml:space="preserve"> </v>
      </c>
      <c r="AM202" s="290" t="str">
        <f>IF(CU202=1,'ARAT - Reference Sheet'!$C$18-(A202-CV202)," ")</f>
        <v xml:space="preserve"> </v>
      </c>
      <c r="AN202" s="290" t="str">
        <f>IF(CW202=1,'ARAT - Reference Sheet'!$C$19-(A202-CX202)," ")</f>
        <v xml:space="preserve"> </v>
      </c>
      <c r="AO202" s="290" t="str">
        <f>IF(CY202=1,'ARAT - Reference Sheet'!$C$20-(A202-CZ202)," ")</f>
        <v xml:space="preserve"> </v>
      </c>
      <c r="AP202" s="290" t="str">
        <f>IF(DA202=1,'ARAT - Reference Sheet'!C216-(A202-DB202)," ")</f>
        <v xml:space="preserve"> </v>
      </c>
      <c r="AQ202" s="290" t="str">
        <f>IF(DC202=1,'ARAT - Reference Sheet'!$C$22-(A202-DD202)," ")</f>
        <v xml:space="preserve"> </v>
      </c>
      <c r="AR202" s="290" t="str">
        <f>IF(DE202=1,'ARAT - Reference Sheet'!$C$23-(A202-DF202)," ")</f>
        <v xml:space="preserve"> </v>
      </c>
      <c r="AS202" s="288"/>
      <c r="AT202" s="313" t="str">
        <f>IF(ISBLANK('ARAT - Data Entry'!X200),"",'ARAT - Data Entry'!X200)</f>
        <v/>
      </c>
      <c r="AU202" s="313" t="str">
        <f>IF(ISBLANK('ARAT - Data Entry'!AA200),"",'ARAT - Data Entry'!AA200)</f>
        <v/>
      </c>
      <c r="AV202" s="313" t="str">
        <f>IF(ISBLANK('ARAT - Data Entry'!AD200),"",'ARAT - Data Entry'!AD200)</f>
        <v/>
      </c>
      <c r="AW202" s="313" t="str">
        <f>IF(ISBLANK('ARAT - Data Entry'!AG200),"",'ARAT - Data Entry'!AG200)</f>
        <v/>
      </c>
      <c r="AX202" s="313" t="str">
        <f>IF(ISBLANK('ARAT - Data Entry'!AJ200),"",'ARAT - Data Entry'!AJ200)</f>
        <v/>
      </c>
      <c r="AY202" s="313" t="str">
        <f>IF(ISBLANK('ARAT - Data Entry'!AM200),"",'ARAT - Data Entry'!AM200)</f>
        <v/>
      </c>
      <c r="AZ202" s="313" t="str">
        <f>IF(ISBLANK('ARAT - Data Entry'!AP200),"",'ARAT - Data Entry'!AP200)</f>
        <v/>
      </c>
      <c r="BA202" s="313" t="str">
        <f>IF(ISBLANK('ARAT - Data Entry'!AS200),"",'ARAT - Data Entry'!AS200)</f>
        <v/>
      </c>
      <c r="BB202" s="313" t="str">
        <f>IF(ISBLANK('ARAT - Data Entry'!AV200),"",'ARAT - Data Entry'!AV200)</f>
        <v/>
      </c>
      <c r="BC202" s="313" t="str">
        <f>IF(ISBLANK('ARAT - Data Entry'!AY200),"",'ARAT - Data Entry'!AY200)</f>
        <v/>
      </c>
      <c r="BD202" s="313" t="str">
        <f>IF(ISBLANK('ARAT - Data Entry'!BB200),"",'ARAT - Data Entry'!BB200)</f>
        <v/>
      </c>
      <c r="BE202" s="313" t="str">
        <f>IF(ISBLANK('ARAT - Data Entry'!BE200),"",'ARAT - Data Entry'!BE200)</f>
        <v/>
      </c>
      <c r="BF202" s="313" t="str">
        <f>IF(ISBLANK('ARAT - Data Entry'!BF200),"",'ARAT - Data Entry'!BF200)</f>
        <v/>
      </c>
      <c r="BG202" s="313" t="str">
        <f>IF(ISBLANK('ARAT - Data Entry'!BK200),"",'ARAT - Data Entry'!BK200)</f>
        <v/>
      </c>
      <c r="BH202" s="313" t="str">
        <f>IF(ISBLANK('ARAT - Data Entry'!BL200),"",'ARAT - Data Entry'!BL200)</f>
        <v/>
      </c>
      <c r="BI202" s="313" t="str">
        <f>IF(ISBLANK('ARAT - Data Entry'!BQ200),"",'ARAT - Data Entry'!BQ200)</f>
        <v/>
      </c>
      <c r="BJ202" s="313" t="str">
        <f>IF(ISBLANK('ARAT - Data Entry'!BR200),"",'ARAT - Data Entry'!BR200)</f>
        <v/>
      </c>
      <c r="BK202" s="313" t="str">
        <f>IF(ISBLANK('ARAT - Data Entry'!BW200),"",'ARAT - Data Entry'!BW200)</f>
        <v/>
      </c>
      <c r="BL202" s="313" t="str">
        <f>IF(ISBLANK('ARAT - Data Entry'!DB200),"",'ARAT - Data Entry'!DB200)</f>
        <v/>
      </c>
      <c r="BM202" s="296"/>
      <c r="BN202" s="290">
        <f>'ARAT - Data Entry'!P200</f>
        <v>0</v>
      </c>
      <c r="BO202" s="290">
        <f>'ARAT - Data Entry'!Q200</f>
        <v>0</v>
      </c>
      <c r="BP202" s="290">
        <f>'ARAT - Data Entry'!S200</f>
        <v>0</v>
      </c>
      <c r="BQ202" s="290">
        <f>'ARAT - Data Entry'!CG200</f>
        <v>0</v>
      </c>
      <c r="BR202" s="290">
        <f>'ARAT - Data Entry'!CU200</f>
        <v>0</v>
      </c>
      <c r="BS202" s="290">
        <f>'ARAT - Data Entry'!CY200</f>
        <v>0</v>
      </c>
      <c r="BT202" s="290">
        <f>'ARAT - Data Entry'!DA200</f>
        <v>0</v>
      </c>
      <c r="BU202" s="290">
        <f t="shared" si="73"/>
        <v>0</v>
      </c>
      <c r="BV202" s="288"/>
      <c r="BW202" s="290" t="str">
        <f>IF(ISBLANK('ARAT - Data Entry'!V200),"",'ARAT - Data Entry'!V200)</f>
        <v/>
      </c>
      <c r="BX202" s="290" t="str">
        <f>IF(ISBLANK('ARAT - Data Entry'!W200),"",'ARAT - Data Entry'!W200)</f>
        <v/>
      </c>
      <c r="BY202" s="290" t="str">
        <f>IF(ISBLANK('ARAT - Data Entry'!Y200),"",'ARAT - Data Entry'!Y200)</f>
        <v/>
      </c>
      <c r="BZ202" s="290" t="str">
        <f>IF(ISBLANK('ARAT - Data Entry'!Z200),"",'ARAT - Data Entry'!Z200)</f>
        <v/>
      </c>
      <c r="CA202" s="290" t="str">
        <f>IF(ISBLANK('ARAT - Data Entry'!AB200),"",'ARAT - Data Entry'!AB200)</f>
        <v/>
      </c>
      <c r="CB202" s="290" t="str">
        <f>IF(ISBLANK('ARAT - Data Entry'!AC200),"",'ARAT - Data Entry'!AC200)</f>
        <v/>
      </c>
      <c r="CC202" s="290" t="str">
        <f>IF(ISBLANK('ARAT - Data Entry'!AE200),"",'ARAT - Data Entry'!AE200)</f>
        <v/>
      </c>
      <c r="CD202" s="290" t="str">
        <f>IF(ISBLANK('ARAT - Data Entry'!AF200),"",'ARAT - Data Entry'!AF200)</f>
        <v/>
      </c>
      <c r="CE202" s="290" t="str">
        <f>IF(ISBLANK('ARAT - Data Entry'!AH200),"",'ARAT - Data Entry'!AH200)</f>
        <v/>
      </c>
      <c r="CF202" s="290" t="str">
        <f>IF(ISBLANK('ARAT - Data Entry'!AI200),"",'ARAT - Data Entry'!AI200)</f>
        <v/>
      </c>
      <c r="CG202" s="290" t="str">
        <f>IF(ISBLANK('ARAT - Data Entry'!AK200),"",'ARAT - Data Entry'!AK200)</f>
        <v/>
      </c>
      <c r="CH202" s="290" t="str">
        <f>IF(ISBLANK('ARAT - Data Entry'!AL200),"",'ARAT - Data Entry'!AL200)</f>
        <v/>
      </c>
      <c r="CI202" s="290" t="str">
        <f>IF(ISBLANK('ARAT - Data Entry'!AN200),"",'ARAT - Data Entry'!AN200)</f>
        <v/>
      </c>
      <c r="CJ202" s="290" t="str">
        <f>IF(ISBLANK('ARAT - Data Entry'!AO200),"",'ARAT - Data Entry'!AO200)</f>
        <v/>
      </c>
      <c r="CK202" s="290" t="str">
        <f>IF(ISBLANK('ARAT - Data Entry'!AQ200),"",'ARAT - Data Entry'!AQ200)</f>
        <v/>
      </c>
      <c r="CL202" s="290" t="str">
        <f>IF(ISBLANK('ARAT - Data Entry'!AR200),"",'ARAT - Data Entry'!AR200)</f>
        <v/>
      </c>
      <c r="CM202" s="290" t="str">
        <f>IF(ISBLANK('ARAT - Data Entry'!AT200),"",'ARAT - Data Entry'!AT200)</f>
        <v/>
      </c>
      <c r="CN202" s="290" t="str">
        <f>IF(ISBLANK('ARAT - Data Entry'!AU200),"",'ARAT - Data Entry'!AU200)</f>
        <v/>
      </c>
      <c r="CO202" s="290" t="str">
        <f>IF(ISBLANK('ARAT - Data Entry'!AW200),"",'ARAT - Data Entry'!AW200)</f>
        <v/>
      </c>
      <c r="CP202" s="290" t="str">
        <f>IF(ISBLANK('ARAT - Data Entry'!AX200),"",'ARAT - Data Entry'!AX200)</f>
        <v/>
      </c>
      <c r="CQ202" s="290" t="str">
        <f>IF(ISBLANK('ARAT - Data Entry'!AZ200),"",'ARAT - Data Entry'!AZ200)</f>
        <v/>
      </c>
      <c r="CR202" s="290" t="str">
        <f>IF(ISBLANK('ARAT - Data Entry'!BA200),"",'ARAT - Data Entry'!BA200)</f>
        <v/>
      </c>
      <c r="CS202" s="290" t="str">
        <f>IF(ISBLANK('ARAT - Data Entry'!BC200),"",'ARAT - Data Entry'!BC200)</f>
        <v/>
      </c>
      <c r="CT202" s="290" t="str">
        <f>IF(ISBLANK('ARAT - Data Entry'!BD200),"",'ARAT - Data Entry'!BD200)</f>
        <v/>
      </c>
      <c r="CU202" s="290" t="str">
        <f>IF(ISBLANK('ARAT - Data Entry'!BF200),"",'ARAT - Data Entry'!BF200)</f>
        <v/>
      </c>
      <c r="CV202" s="290" t="str">
        <f>IF(ISBLANK('ARAT - Data Entry'!BG200),"",'ARAT - Data Entry'!BG200)</f>
        <v/>
      </c>
      <c r="CW202" s="290" t="str">
        <f>IF(ISBLANK('ARAT - Data Entry'!BI200),"",'ARAT - Data Entry'!BI200)</f>
        <v/>
      </c>
      <c r="CX202" s="290" t="str">
        <f>IF(ISBLANK('ARAT - Data Entry'!BJ200),"",'ARAT - Data Entry'!BJ200)</f>
        <v/>
      </c>
      <c r="CY202" s="290" t="str">
        <f>IF(ISBLANK('ARAT - Data Entry'!BL200),"",'ARAT - Data Entry'!BL200)</f>
        <v/>
      </c>
      <c r="CZ202" s="290" t="str">
        <f>IF(ISBLANK('ARAT - Data Entry'!BM200),"",'ARAT - Data Entry'!BM200)</f>
        <v/>
      </c>
      <c r="DA202" s="290" t="str">
        <f>IF(ISBLANK('ARAT - Data Entry'!BO200),"",'ARAT - Data Entry'!BO200)</f>
        <v/>
      </c>
      <c r="DB202" s="290" t="str">
        <f>IF(ISBLANK('ARAT - Data Entry'!BP200),"",'ARAT - Data Entry'!BP200)</f>
        <v/>
      </c>
      <c r="DC202" s="290" t="str">
        <f>IF(ISBLANK('ARAT - Data Entry'!BR200),"",'ARAT - Data Entry'!BR200)</f>
        <v/>
      </c>
      <c r="DD202" s="290" t="str">
        <f>IF(ISBLANK('ARAT - Data Entry'!BS200),"",'ARAT - Data Entry'!BS200)</f>
        <v/>
      </c>
      <c r="DE202" s="290" t="str">
        <f>IF(ISBLANK('ARAT - Data Entry'!BU200),"",'ARAT - Data Entry'!BU200)</f>
        <v/>
      </c>
      <c r="DF202" s="290" t="str">
        <f>IF(ISBLANK('ARAT - Data Entry'!BV200),"",'ARAT - Data Entry'!BV200)</f>
        <v/>
      </c>
      <c r="DG202" s="290" t="str">
        <f>IF(ISBLANK('ARAT - Data Entry'!CZ200),"",'ARAT - Data Entry'!CZ200)</f>
        <v/>
      </c>
    </row>
    <row r="203" spans="1:111" x14ac:dyDescent="0.25">
      <c r="A203" s="312" t="str">
        <f>IF(ISBLANK('ARAT - Data Entry'!A201),"",'ARAT - Data Entry'!A201)</f>
        <v/>
      </c>
      <c r="B203" s="312" t="str">
        <f>IF(ISBLANK('ARAT - Data Entry'!C201),"",'ARAT - Data Entry'!C201)</f>
        <v/>
      </c>
      <c r="C203" s="312" t="str">
        <f>IF(ISBLANK('ARAT - Data Entry'!D201),"",'ARAT - Data Entry'!D201)</f>
        <v/>
      </c>
      <c r="D203" s="312" t="str">
        <f>IF(ISBLANK('ARAT - Data Entry'!E201),"",'ARAT - Data Entry'!E201)</f>
        <v/>
      </c>
      <c r="E203" s="312" t="str">
        <f>IF(ISBLANK('ARAT - Data Entry'!F201),"",'ARAT - Data Entry'!F201)</f>
        <v/>
      </c>
      <c r="F203" s="312" t="str">
        <f>IF(ISBLANK('ARAT - Data Entry'!G201),"",'ARAT - Data Entry'!G201)</f>
        <v/>
      </c>
      <c r="G203" s="312" t="str">
        <f>IF(ISBLANK('ARAT - Data Entry'!H201),"",'ARAT - Data Entry'!H201)</f>
        <v/>
      </c>
      <c r="H203" s="312" t="str">
        <f>IF(ISBLANK('ARAT - Data Entry'!I201),"",'ARAT - Data Entry'!I201)</f>
        <v/>
      </c>
      <c r="I203" s="312" t="str">
        <f>IF(ISBLANK('ARAT - Data Entry'!J201),"",'ARAT - Data Entry'!J201)</f>
        <v/>
      </c>
      <c r="J203" s="357" t="str">
        <f>IF(ISBLANK('ARAT - Data Entry'!K201),"",'ARAT - Data Entry'!K201)</f>
        <v/>
      </c>
      <c r="K203" s="312" t="str">
        <f>IF(ISBLANK('ARAT - Data Entry'!L201),"",'ARAT - Data Entry'!L201)</f>
        <v/>
      </c>
      <c r="L203" s="312" t="str">
        <f>IF(ISBLANK('ARAT - Data Entry'!M201),"",'ARAT - Data Entry'!M201)</f>
        <v/>
      </c>
      <c r="M203" s="312" t="str">
        <f>IF(ISBLANK('ARAT - Data Entry'!N201),"",'ARAT - Data Entry'!N201)</f>
        <v/>
      </c>
      <c r="N203" s="312" t="str">
        <f>IF(ISBLANK('ARAT - Data Entry'!R201),"",'ARAT - Data Entry'!R201)</f>
        <v/>
      </c>
      <c r="O203" s="312" t="str">
        <f>IF(ISBLANK('ARAT - Data Entry'!T201),"",'ARAT - Data Entry'!T201)</f>
        <v/>
      </c>
      <c r="P203" s="298"/>
      <c r="Q203" s="4" t="str">
        <f t="shared" si="66"/>
        <v>No Improved Water Point/System</v>
      </c>
      <c r="R203" s="4" t="str">
        <f t="shared" si="67"/>
        <v>No Improved Water Point/System</v>
      </c>
      <c r="S203" s="5" t="str">
        <f t="shared" si="68"/>
        <v>No Improved Water Point/System</v>
      </c>
      <c r="T203" s="4" t="str">
        <f t="shared" si="69"/>
        <v>New Construction Needed</v>
      </c>
      <c r="U203" s="15">
        <f t="shared" si="70"/>
        <v>0</v>
      </c>
      <c r="V203" s="284"/>
      <c r="W203" s="291" t="str">
        <f t="shared" si="60"/>
        <v>New Construction Needed</v>
      </c>
      <c r="X203" s="292" t="str">
        <f t="shared" si="71"/>
        <v xml:space="preserve"> </v>
      </c>
      <c r="Y203" s="292" t="str">
        <f t="shared" si="72"/>
        <v>Plan For Investment and Construction</v>
      </c>
      <c r="Z203" s="285"/>
      <c r="AA203" s="290" t="str">
        <f t="shared" si="61"/>
        <v xml:space="preserve"> </v>
      </c>
      <c r="AB203" s="290" t="str">
        <f t="shared" si="62"/>
        <v xml:space="preserve"> </v>
      </c>
      <c r="AC203" s="290" t="str">
        <f t="shared" si="63"/>
        <v xml:space="preserve"> </v>
      </c>
      <c r="AD203" s="290" t="str">
        <f t="shared" si="64"/>
        <v xml:space="preserve"> </v>
      </c>
      <c r="AE203" s="290" t="str">
        <f t="shared" si="65"/>
        <v xml:space="preserve"> </v>
      </c>
      <c r="AF203" s="290" t="str">
        <f>IF(CG203=1,'ARAT - Reference Sheet'!C207-(A203-CH203)," ")</f>
        <v xml:space="preserve"> </v>
      </c>
      <c r="AG203" s="290" t="str">
        <f>IF(CI203=1,'ARAT - Reference Sheet'!$C$12-(A203-CJ203)," ")</f>
        <v xml:space="preserve"> </v>
      </c>
      <c r="AH203" s="290" t="str">
        <f>IF(CK203=1,'ARAT - Reference Sheet'!$C$13-(A203-CL203)," ")</f>
        <v xml:space="preserve"> </v>
      </c>
      <c r="AI203" s="290" t="str">
        <f>IF(CM203=1,'ARAT - Reference Sheet'!C210-(A203-CN203)," ")</f>
        <v xml:space="preserve"> </v>
      </c>
      <c r="AJ203" s="290" t="str">
        <f>IF(CO203=1,'ARAT - Reference Sheet'!$C$15-(A203-CP203)," ")</f>
        <v xml:space="preserve"> </v>
      </c>
      <c r="AK203" s="290" t="str">
        <f>IF(CQ203=1,'ARAT - Reference Sheet'!$C$16-(A203-CR203)," ")</f>
        <v xml:space="preserve"> </v>
      </c>
      <c r="AL203" s="290" t="str">
        <f>IF(CS203=1,'ARAT - Reference Sheet'!$C$17-(A203-CT203)," ")</f>
        <v xml:space="preserve"> </v>
      </c>
      <c r="AM203" s="290" t="str">
        <f>IF(CU203=1,'ARAT - Reference Sheet'!$C$18-(A203-CV203)," ")</f>
        <v xml:space="preserve"> </v>
      </c>
      <c r="AN203" s="290" t="str">
        <f>IF(CW203=1,'ARAT - Reference Sheet'!$C$19-(A203-CX203)," ")</f>
        <v xml:space="preserve"> </v>
      </c>
      <c r="AO203" s="290" t="str">
        <f>IF(CY203=1,'ARAT - Reference Sheet'!$C$20-(A203-CZ203)," ")</f>
        <v xml:space="preserve"> </v>
      </c>
      <c r="AP203" s="290" t="str">
        <f>IF(DA203=1,'ARAT - Reference Sheet'!C217-(A203-DB203)," ")</f>
        <v xml:space="preserve"> </v>
      </c>
      <c r="AQ203" s="290" t="str">
        <f>IF(DC203=1,'ARAT - Reference Sheet'!$C$22-(A203-DD203)," ")</f>
        <v xml:space="preserve"> </v>
      </c>
      <c r="AR203" s="290" t="str">
        <f>IF(DE203=1,'ARAT - Reference Sheet'!$C$23-(A203-DF203)," ")</f>
        <v xml:space="preserve"> </v>
      </c>
      <c r="AS203" s="288"/>
      <c r="AT203" s="313" t="str">
        <f>IF(ISBLANK('ARAT - Data Entry'!X201),"",'ARAT - Data Entry'!X201)</f>
        <v/>
      </c>
      <c r="AU203" s="313" t="str">
        <f>IF(ISBLANK('ARAT - Data Entry'!AA201),"",'ARAT - Data Entry'!AA201)</f>
        <v/>
      </c>
      <c r="AV203" s="313" t="str">
        <f>IF(ISBLANK('ARAT - Data Entry'!AD201),"",'ARAT - Data Entry'!AD201)</f>
        <v/>
      </c>
      <c r="AW203" s="313" t="str">
        <f>IF(ISBLANK('ARAT - Data Entry'!AG201),"",'ARAT - Data Entry'!AG201)</f>
        <v/>
      </c>
      <c r="AX203" s="313" t="str">
        <f>IF(ISBLANK('ARAT - Data Entry'!AJ201),"",'ARAT - Data Entry'!AJ201)</f>
        <v/>
      </c>
      <c r="AY203" s="313" t="str">
        <f>IF(ISBLANK('ARAT - Data Entry'!AM201),"",'ARAT - Data Entry'!AM201)</f>
        <v/>
      </c>
      <c r="AZ203" s="313" t="str">
        <f>IF(ISBLANK('ARAT - Data Entry'!AP201),"",'ARAT - Data Entry'!AP201)</f>
        <v/>
      </c>
      <c r="BA203" s="313" t="str">
        <f>IF(ISBLANK('ARAT - Data Entry'!AS201),"",'ARAT - Data Entry'!AS201)</f>
        <v/>
      </c>
      <c r="BB203" s="313" t="str">
        <f>IF(ISBLANK('ARAT - Data Entry'!AV201),"",'ARAT - Data Entry'!AV201)</f>
        <v/>
      </c>
      <c r="BC203" s="313" t="str">
        <f>IF(ISBLANK('ARAT - Data Entry'!AY201),"",'ARAT - Data Entry'!AY201)</f>
        <v/>
      </c>
      <c r="BD203" s="313" t="str">
        <f>IF(ISBLANK('ARAT - Data Entry'!BB201),"",'ARAT - Data Entry'!BB201)</f>
        <v/>
      </c>
      <c r="BE203" s="313" t="str">
        <f>IF(ISBLANK('ARAT - Data Entry'!BE201),"",'ARAT - Data Entry'!BE201)</f>
        <v/>
      </c>
      <c r="BF203" s="313" t="str">
        <f>IF(ISBLANK('ARAT - Data Entry'!BF201),"",'ARAT - Data Entry'!BF201)</f>
        <v/>
      </c>
      <c r="BG203" s="313" t="str">
        <f>IF(ISBLANK('ARAT - Data Entry'!BK201),"",'ARAT - Data Entry'!BK201)</f>
        <v/>
      </c>
      <c r="BH203" s="313" t="str">
        <f>IF(ISBLANK('ARAT - Data Entry'!BL201),"",'ARAT - Data Entry'!BL201)</f>
        <v/>
      </c>
      <c r="BI203" s="313" t="str">
        <f>IF(ISBLANK('ARAT - Data Entry'!BQ201),"",'ARAT - Data Entry'!BQ201)</f>
        <v/>
      </c>
      <c r="BJ203" s="313" t="str">
        <f>IF(ISBLANK('ARAT - Data Entry'!BR201),"",'ARAT - Data Entry'!BR201)</f>
        <v/>
      </c>
      <c r="BK203" s="313" t="str">
        <f>IF(ISBLANK('ARAT - Data Entry'!BW201),"",'ARAT - Data Entry'!BW201)</f>
        <v/>
      </c>
      <c r="BL203" s="313" t="str">
        <f>IF(ISBLANK('ARAT - Data Entry'!DB201),"",'ARAT - Data Entry'!DB201)</f>
        <v/>
      </c>
      <c r="BM203" s="296"/>
      <c r="BN203" s="290">
        <f>'ARAT - Data Entry'!P201</f>
        <v>0</v>
      </c>
      <c r="BO203" s="290">
        <f>'ARAT - Data Entry'!Q201</f>
        <v>0</v>
      </c>
      <c r="BP203" s="290">
        <f>'ARAT - Data Entry'!S201</f>
        <v>0</v>
      </c>
      <c r="BQ203" s="290">
        <f>'ARAT - Data Entry'!CG201</f>
        <v>0</v>
      </c>
      <c r="BR203" s="290">
        <f>'ARAT - Data Entry'!CU201</f>
        <v>0</v>
      </c>
      <c r="BS203" s="290">
        <f>'ARAT - Data Entry'!CY201</f>
        <v>0</v>
      </c>
      <c r="BT203" s="290">
        <f>'ARAT - Data Entry'!DA201</f>
        <v>0</v>
      </c>
      <c r="BU203" s="290">
        <f t="shared" si="73"/>
        <v>0</v>
      </c>
      <c r="BV203" s="288"/>
      <c r="BW203" s="290" t="str">
        <f>IF(ISBLANK('ARAT - Data Entry'!V201),"",'ARAT - Data Entry'!V201)</f>
        <v/>
      </c>
      <c r="BX203" s="290" t="str">
        <f>IF(ISBLANK('ARAT - Data Entry'!W201),"",'ARAT - Data Entry'!W201)</f>
        <v/>
      </c>
      <c r="BY203" s="290" t="str">
        <f>IF(ISBLANK('ARAT - Data Entry'!Y201),"",'ARAT - Data Entry'!Y201)</f>
        <v/>
      </c>
      <c r="BZ203" s="290" t="str">
        <f>IF(ISBLANK('ARAT - Data Entry'!Z201),"",'ARAT - Data Entry'!Z201)</f>
        <v/>
      </c>
      <c r="CA203" s="290" t="str">
        <f>IF(ISBLANK('ARAT - Data Entry'!AB201),"",'ARAT - Data Entry'!AB201)</f>
        <v/>
      </c>
      <c r="CB203" s="290" t="str">
        <f>IF(ISBLANK('ARAT - Data Entry'!AC201),"",'ARAT - Data Entry'!AC201)</f>
        <v/>
      </c>
      <c r="CC203" s="290" t="str">
        <f>IF(ISBLANK('ARAT - Data Entry'!AE201),"",'ARAT - Data Entry'!AE201)</f>
        <v/>
      </c>
      <c r="CD203" s="290" t="str">
        <f>IF(ISBLANK('ARAT - Data Entry'!AF201),"",'ARAT - Data Entry'!AF201)</f>
        <v/>
      </c>
      <c r="CE203" s="290" t="str">
        <f>IF(ISBLANK('ARAT - Data Entry'!AH201),"",'ARAT - Data Entry'!AH201)</f>
        <v/>
      </c>
      <c r="CF203" s="290" t="str">
        <f>IF(ISBLANK('ARAT - Data Entry'!AI201),"",'ARAT - Data Entry'!AI201)</f>
        <v/>
      </c>
      <c r="CG203" s="290" t="str">
        <f>IF(ISBLANK('ARAT - Data Entry'!AK201),"",'ARAT - Data Entry'!AK201)</f>
        <v/>
      </c>
      <c r="CH203" s="290" t="str">
        <f>IF(ISBLANK('ARAT - Data Entry'!AL201),"",'ARAT - Data Entry'!AL201)</f>
        <v/>
      </c>
      <c r="CI203" s="290" t="str">
        <f>IF(ISBLANK('ARAT - Data Entry'!AN201),"",'ARAT - Data Entry'!AN201)</f>
        <v/>
      </c>
      <c r="CJ203" s="290" t="str">
        <f>IF(ISBLANK('ARAT - Data Entry'!AO201),"",'ARAT - Data Entry'!AO201)</f>
        <v/>
      </c>
      <c r="CK203" s="290" t="str">
        <f>IF(ISBLANK('ARAT - Data Entry'!AQ201),"",'ARAT - Data Entry'!AQ201)</f>
        <v/>
      </c>
      <c r="CL203" s="290" t="str">
        <f>IF(ISBLANK('ARAT - Data Entry'!AR201),"",'ARAT - Data Entry'!AR201)</f>
        <v/>
      </c>
      <c r="CM203" s="290" t="str">
        <f>IF(ISBLANK('ARAT - Data Entry'!AT201),"",'ARAT - Data Entry'!AT201)</f>
        <v/>
      </c>
      <c r="CN203" s="290" t="str">
        <f>IF(ISBLANK('ARAT - Data Entry'!AU201),"",'ARAT - Data Entry'!AU201)</f>
        <v/>
      </c>
      <c r="CO203" s="290" t="str">
        <f>IF(ISBLANK('ARAT - Data Entry'!AW201),"",'ARAT - Data Entry'!AW201)</f>
        <v/>
      </c>
      <c r="CP203" s="290" t="str">
        <f>IF(ISBLANK('ARAT - Data Entry'!AX201),"",'ARAT - Data Entry'!AX201)</f>
        <v/>
      </c>
      <c r="CQ203" s="290" t="str">
        <f>IF(ISBLANK('ARAT - Data Entry'!AZ201),"",'ARAT - Data Entry'!AZ201)</f>
        <v/>
      </c>
      <c r="CR203" s="290" t="str">
        <f>IF(ISBLANK('ARAT - Data Entry'!BA201),"",'ARAT - Data Entry'!BA201)</f>
        <v/>
      </c>
      <c r="CS203" s="290" t="str">
        <f>IF(ISBLANK('ARAT - Data Entry'!BC201),"",'ARAT - Data Entry'!BC201)</f>
        <v/>
      </c>
      <c r="CT203" s="290" t="str">
        <f>IF(ISBLANK('ARAT - Data Entry'!BD201),"",'ARAT - Data Entry'!BD201)</f>
        <v/>
      </c>
      <c r="CU203" s="290" t="str">
        <f>IF(ISBLANK('ARAT - Data Entry'!BF201),"",'ARAT - Data Entry'!BF201)</f>
        <v/>
      </c>
      <c r="CV203" s="290" t="str">
        <f>IF(ISBLANK('ARAT - Data Entry'!BG201),"",'ARAT - Data Entry'!BG201)</f>
        <v/>
      </c>
      <c r="CW203" s="290" t="str">
        <f>IF(ISBLANK('ARAT - Data Entry'!BI201),"",'ARAT - Data Entry'!BI201)</f>
        <v/>
      </c>
      <c r="CX203" s="290" t="str">
        <f>IF(ISBLANK('ARAT - Data Entry'!BJ201),"",'ARAT - Data Entry'!BJ201)</f>
        <v/>
      </c>
      <c r="CY203" s="290" t="str">
        <f>IF(ISBLANK('ARAT - Data Entry'!BL201),"",'ARAT - Data Entry'!BL201)</f>
        <v/>
      </c>
      <c r="CZ203" s="290" t="str">
        <f>IF(ISBLANK('ARAT - Data Entry'!BM201),"",'ARAT - Data Entry'!BM201)</f>
        <v/>
      </c>
      <c r="DA203" s="290" t="str">
        <f>IF(ISBLANK('ARAT - Data Entry'!BO201),"",'ARAT - Data Entry'!BO201)</f>
        <v/>
      </c>
      <c r="DB203" s="290" t="str">
        <f>IF(ISBLANK('ARAT - Data Entry'!BP201),"",'ARAT - Data Entry'!BP201)</f>
        <v/>
      </c>
      <c r="DC203" s="290" t="str">
        <f>IF(ISBLANK('ARAT - Data Entry'!BR201),"",'ARAT - Data Entry'!BR201)</f>
        <v/>
      </c>
      <c r="DD203" s="290" t="str">
        <f>IF(ISBLANK('ARAT - Data Entry'!BS201),"",'ARAT - Data Entry'!BS201)</f>
        <v/>
      </c>
      <c r="DE203" s="290" t="str">
        <f>IF(ISBLANK('ARAT - Data Entry'!BU201),"",'ARAT - Data Entry'!BU201)</f>
        <v/>
      </c>
      <c r="DF203" s="290" t="str">
        <f>IF(ISBLANK('ARAT - Data Entry'!BV201),"",'ARAT - Data Entry'!BV201)</f>
        <v/>
      </c>
      <c r="DG203" s="290" t="str">
        <f>IF(ISBLANK('ARAT - Data Entry'!CZ201),"",'ARAT - Data Entry'!CZ201)</f>
        <v/>
      </c>
    </row>
    <row r="204" spans="1:111" x14ac:dyDescent="0.25">
      <c r="A204" s="312" t="str">
        <f>IF(ISBLANK('ARAT - Data Entry'!A202),"",'ARAT - Data Entry'!A202)</f>
        <v/>
      </c>
      <c r="B204" s="312" t="str">
        <f>IF(ISBLANK('ARAT - Data Entry'!C202),"",'ARAT - Data Entry'!C202)</f>
        <v/>
      </c>
      <c r="C204" s="312" t="str">
        <f>IF(ISBLANK('ARAT - Data Entry'!D202),"",'ARAT - Data Entry'!D202)</f>
        <v/>
      </c>
      <c r="D204" s="312" t="str">
        <f>IF(ISBLANK('ARAT - Data Entry'!E202),"",'ARAT - Data Entry'!E202)</f>
        <v/>
      </c>
      <c r="E204" s="312" t="str">
        <f>IF(ISBLANK('ARAT - Data Entry'!F202),"",'ARAT - Data Entry'!F202)</f>
        <v/>
      </c>
      <c r="F204" s="312" t="str">
        <f>IF(ISBLANK('ARAT - Data Entry'!G202),"",'ARAT - Data Entry'!G202)</f>
        <v/>
      </c>
      <c r="G204" s="312" t="str">
        <f>IF(ISBLANK('ARAT - Data Entry'!H202),"",'ARAT - Data Entry'!H202)</f>
        <v/>
      </c>
      <c r="H204" s="312" t="str">
        <f>IF(ISBLANK('ARAT - Data Entry'!I202),"",'ARAT - Data Entry'!I202)</f>
        <v/>
      </c>
      <c r="I204" s="312" t="str">
        <f>IF(ISBLANK('ARAT - Data Entry'!J202),"",'ARAT - Data Entry'!J202)</f>
        <v/>
      </c>
      <c r="J204" s="357" t="str">
        <f>IF(ISBLANK('ARAT - Data Entry'!K202),"",'ARAT - Data Entry'!K202)</f>
        <v/>
      </c>
      <c r="K204" s="312" t="str">
        <f>IF(ISBLANK('ARAT - Data Entry'!L202),"",'ARAT - Data Entry'!L202)</f>
        <v/>
      </c>
      <c r="L204" s="312" t="str">
        <f>IF(ISBLANK('ARAT - Data Entry'!M202),"",'ARAT - Data Entry'!M202)</f>
        <v/>
      </c>
      <c r="M204" s="312" t="str">
        <f>IF(ISBLANK('ARAT - Data Entry'!N202),"",'ARAT - Data Entry'!N202)</f>
        <v/>
      </c>
      <c r="N204" s="312" t="str">
        <f>IF(ISBLANK('ARAT - Data Entry'!R202),"",'ARAT - Data Entry'!R202)</f>
        <v/>
      </c>
      <c r="O204" s="312" t="str">
        <f>IF(ISBLANK('ARAT - Data Entry'!T202),"",'ARAT - Data Entry'!T202)</f>
        <v/>
      </c>
      <c r="P204" s="298"/>
      <c r="Q204" s="4" t="str">
        <f t="shared" si="66"/>
        <v>No Improved Water Point/System</v>
      </c>
      <c r="R204" s="4" t="str">
        <f t="shared" si="67"/>
        <v>No Improved Water Point/System</v>
      </c>
      <c r="S204" s="5" t="str">
        <f t="shared" si="68"/>
        <v>No Improved Water Point/System</v>
      </c>
      <c r="T204" s="4" t="str">
        <f t="shared" si="69"/>
        <v>New Construction Needed</v>
      </c>
      <c r="U204" s="15">
        <f t="shared" si="70"/>
        <v>0</v>
      </c>
      <c r="V204" s="284"/>
      <c r="W204" s="291" t="str">
        <f t="shared" si="60"/>
        <v>New Construction Needed</v>
      </c>
      <c r="X204" s="292" t="str">
        <f t="shared" si="71"/>
        <v xml:space="preserve"> </v>
      </c>
      <c r="Y204" s="292" t="str">
        <f t="shared" si="72"/>
        <v>Plan For Investment and Construction</v>
      </c>
      <c r="Z204" s="285"/>
      <c r="AA204" s="290" t="str">
        <f t="shared" si="61"/>
        <v xml:space="preserve"> </v>
      </c>
      <c r="AB204" s="290" t="str">
        <f t="shared" si="62"/>
        <v xml:space="preserve"> </v>
      </c>
      <c r="AC204" s="290" t="str">
        <f t="shared" si="63"/>
        <v xml:space="preserve"> </v>
      </c>
      <c r="AD204" s="290" t="str">
        <f t="shared" si="64"/>
        <v xml:space="preserve"> </v>
      </c>
      <c r="AE204" s="290" t="str">
        <f t="shared" si="65"/>
        <v xml:space="preserve"> </v>
      </c>
      <c r="AF204" s="290" t="str">
        <f>IF(CG204=1,'ARAT - Reference Sheet'!C208-(A204-CH204)," ")</f>
        <v xml:space="preserve"> </v>
      </c>
      <c r="AG204" s="290" t="str">
        <f>IF(CI204=1,'ARAT - Reference Sheet'!$C$12-(A204-CJ204)," ")</f>
        <v xml:space="preserve"> </v>
      </c>
      <c r="AH204" s="290" t="str">
        <f>IF(CK204=1,'ARAT - Reference Sheet'!$C$13-(A204-CL204)," ")</f>
        <v xml:space="preserve"> </v>
      </c>
      <c r="AI204" s="290" t="str">
        <f>IF(CM204=1,'ARAT - Reference Sheet'!C211-(A204-CN204)," ")</f>
        <v xml:space="preserve"> </v>
      </c>
      <c r="AJ204" s="290" t="str">
        <f>IF(CO204=1,'ARAT - Reference Sheet'!$C$15-(A204-CP204)," ")</f>
        <v xml:space="preserve"> </v>
      </c>
      <c r="AK204" s="290" t="str">
        <f>IF(CQ204=1,'ARAT - Reference Sheet'!$C$16-(A204-CR204)," ")</f>
        <v xml:space="preserve"> </v>
      </c>
      <c r="AL204" s="290" t="str">
        <f>IF(CS204=1,'ARAT - Reference Sheet'!$C$17-(A204-CT204)," ")</f>
        <v xml:space="preserve"> </v>
      </c>
      <c r="AM204" s="290" t="str">
        <f>IF(CU204=1,'ARAT - Reference Sheet'!$C$18-(A204-CV204)," ")</f>
        <v xml:space="preserve"> </v>
      </c>
      <c r="AN204" s="290" t="str">
        <f>IF(CW204=1,'ARAT - Reference Sheet'!$C$19-(A204-CX204)," ")</f>
        <v xml:space="preserve"> </v>
      </c>
      <c r="AO204" s="290" t="str">
        <f>IF(CY204=1,'ARAT - Reference Sheet'!$C$20-(A204-CZ204)," ")</f>
        <v xml:space="preserve"> </v>
      </c>
      <c r="AP204" s="290" t="str">
        <f>IF(DA204=1,'ARAT - Reference Sheet'!C218-(A204-DB204)," ")</f>
        <v xml:space="preserve"> </v>
      </c>
      <c r="AQ204" s="290" t="str">
        <f>IF(DC204=1,'ARAT - Reference Sheet'!$C$22-(A204-DD204)," ")</f>
        <v xml:space="preserve"> </v>
      </c>
      <c r="AR204" s="290" t="str">
        <f>IF(DE204=1,'ARAT - Reference Sheet'!$C$23-(A204-DF204)," ")</f>
        <v xml:space="preserve"> </v>
      </c>
      <c r="AS204" s="288"/>
      <c r="AT204" s="313" t="str">
        <f>IF(ISBLANK('ARAT - Data Entry'!X202),"",'ARAT - Data Entry'!X202)</f>
        <v/>
      </c>
      <c r="AU204" s="313" t="str">
        <f>IF(ISBLANK('ARAT - Data Entry'!AA202),"",'ARAT - Data Entry'!AA202)</f>
        <v/>
      </c>
      <c r="AV204" s="313" t="str">
        <f>IF(ISBLANK('ARAT - Data Entry'!AD202),"",'ARAT - Data Entry'!AD202)</f>
        <v/>
      </c>
      <c r="AW204" s="313" t="str">
        <f>IF(ISBLANK('ARAT - Data Entry'!AG202),"",'ARAT - Data Entry'!AG202)</f>
        <v/>
      </c>
      <c r="AX204" s="313" t="str">
        <f>IF(ISBLANK('ARAT - Data Entry'!AJ202),"",'ARAT - Data Entry'!AJ202)</f>
        <v/>
      </c>
      <c r="AY204" s="313" t="str">
        <f>IF(ISBLANK('ARAT - Data Entry'!AM202),"",'ARAT - Data Entry'!AM202)</f>
        <v/>
      </c>
      <c r="AZ204" s="313" t="str">
        <f>IF(ISBLANK('ARAT - Data Entry'!AP202),"",'ARAT - Data Entry'!AP202)</f>
        <v/>
      </c>
      <c r="BA204" s="313" t="str">
        <f>IF(ISBLANK('ARAT - Data Entry'!AS202),"",'ARAT - Data Entry'!AS202)</f>
        <v/>
      </c>
      <c r="BB204" s="313" t="str">
        <f>IF(ISBLANK('ARAT - Data Entry'!AV202),"",'ARAT - Data Entry'!AV202)</f>
        <v/>
      </c>
      <c r="BC204" s="313" t="str">
        <f>IF(ISBLANK('ARAT - Data Entry'!AY202),"",'ARAT - Data Entry'!AY202)</f>
        <v/>
      </c>
      <c r="BD204" s="313" t="str">
        <f>IF(ISBLANK('ARAT - Data Entry'!BB202),"",'ARAT - Data Entry'!BB202)</f>
        <v/>
      </c>
      <c r="BE204" s="313" t="str">
        <f>IF(ISBLANK('ARAT - Data Entry'!BE202),"",'ARAT - Data Entry'!BE202)</f>
        <v/>
      </c>
      <c r="BF204" s="313" t="str">
        <f>IF(ISBLANK('ARAT - Data Entry'!BF202),"",'ARAT - Data Entry'!BF202)</f>
        <v/>
      </c>
      <c r="BG204" s="313" t="str">
        <f>IF(ISBLANK('ARAT - Data Entry'!BK202),"",'ARAT - Data Entry'!BK202)</f>
        <v/>
      </c>
      <c r="BH204" s="313" t="str">
        <f>IF(ISBLANK('ARAT - Data Entry'!BL202),"",'ARAT - Data Entry'!BL202)</f>
        <v/>
      </c>
      <c r="BI204" s="313" t="str">
        <f>IF(ISBLANK('ARAT - Data Entry'!BQ202),"",'ARAT - Data Entry'!BQ202)</f>
        <v/>
      </c>
      <c r="BJ204" s="313" t="str">
        <f>IF(ISBLANK('ARAT - Data Entry'!BR202),"",'ARAT - Data Entry'!BR202)</f>
        <v/>
      </c>
      <c r="BK204" s="313" t="str">
        <f>IF(ISBLANK('ARAT - Data Entry'!BW202),"",'ARAT - Data Entry'!BW202)</f>
        <v/>
      </c>
      <c r="BL204" s="313" t="str">
        <f>IF(ISBLANK('ARAT - Data Entry'!DB202),"",'ARAT - Data Entry'!DB202)</f>
        <v/>
      </c>
      <c r="BM204" s="296"/>
      <c r="BN204" s="290">
        <f>'ARAT - Data Entry'!P202</f>
        <v>0</v>
      </c>
      <c r="BO204" s="290">
        <f>'ARAT - Data Entry'!Q202</f>
        <v>0</v>
      </c>
      <c r="BP204" s="290">
        <f>'ARAT - Data Entry'!S202</f>
        <v>0</v>
      </c>
      <c r="BQ204" s="290">
        <f>'ARAT - Data Entry'!CG202</f>
        <v>0</v>
      </c>
      <c r="BR204" s="290">
        <f>'ARAT - Data Entry'!CU202</f>
        <v>0</v>
      </c>
      <c r="BS204" s="290">
        <f>'ARAT - Data Entry'!CY202</f>
        <v>0</v>
      </c>
      <c r="BT204" s="290">
        <f>'ARAT - Data Entry'!DA202</f>
        <v>0</v>
      </c>
      <c r="BU204" s="290">
        <f t="shared" si="73"/>
        <v>0</v>
      </c>
      <c r="BV204" s="288"/>
      <c r="BW204" s="290" t="str">
        <f>IF(ISBLANK('ARAT - Data Entry'!V202),"",'ARAT - Data Entry'!V202)</f>
        <v/>
      </c>
      <c r="BX204" s="290" t="str">
        <f>IF(ISBLANK('ARAT - Data Entry'!W202),"",'ARAT - Data Entry'!W202)</f>
        <v/>
      </c>
      <c r="BY204" s="290" t="str">
        <f>IF(ISBLANK('ARAT - Data Entry'!Y202),"",'ARAT - Data Entry'!Y202)</f>
        <v/>
      </c>
      <c r="BZ204" s="290" t="str">
        <f>IF(ISBLANK('ARAT - Data Entry'!Z202),"",'ARAT - Data Entry'!Z202)</f>
        <v/>
      </c>
      <c r="CA204" s="290" t="str">
        <f>IF(ISBLANK('ARAT - Data Entry'!AB202),"",'ARAT - Data Entry'!AB202)</f>
        <v/>
      </c>
      <c r="CB204" s="290" t="str">
        <f>IF(ISBLANK('ARAT - Data Entry'!AC202),"",'ARAT - Data Entry'!AC202)</f>
        <v/>
      </c>
      <c r="CC204" s="290" t="str">
        <f>IF(ISBLANK('ARAT - Data Entry'!AE202),"",'ARAT - Data Entry'!AE202)</f>
        <v/>
      </c>
      <c r="CD204" s="290" t="str">
        <f>IF(ISBLANK('ARAT - Data Entry'!AF202),"",'ARAT - Data Entry'!AF202)</f>
        <v/>
      </c>
      <c r="CE204" s="290" t="str">
        <f>IF(ISBLANK('ARAT - Data Entry'!AH202),"",'ARAT - Data Entry'!AH202)</f>
        <v/>
      </c>
      <c r="CF204" s="290" t="str">
        <f>IF(ISBLANK('ARAT - Data Entry'!AI202),"",'ARAT - Data Entry'!AI202)</f>
        <v/>
      </c>
      <c r="CG204" s="290" t="str">
        <f>IF(ISBLANK('ARAT - Data Entry'!AK202),"",'ARAT - Data Entry'!AK202)</f>
        <v/>
      </c>
      <c r="CH204" s="290" t="str">
        <f>IF(ISBLANK('ARAT - Data Entry'!AL202),"",'ARAT - Data Entry'!AL202)</f>
        <v/>
      </c>
      <c r="CI204" s="290" t="str">
        <f>IF(ISBLANK('ARAT - Data Entry'!AN202),"",'ARAT - Data Entry'!AN202)</f>
        <v/>
      </c>
      <c r="CJ204" s="290" t="str">
        <f>IF(ISBLANK('ARAT - Data Entry'!AO202),"",'ARAT - Data Entry'!AO202)</f>
        <v/>
      </c>
      <c r="CK204" s="290" t="str">
        <f>IF(ISBLANK('ARAT - Data Entry'!AQ202),"",'ARAT - Data Entry'!AQ202)</f>
        <v/>
      </c>
      <c r="CL204" s="290" t="str">
        <f>IF(ISBLANK('ARAT - Data Entry'!AR202),"",'ARAT - Data Entry'!AR202)</f>
        <v/>
      </c>
      <c r="CM204" s="290" t="str">
        <f>IF(ISBLANK('ARAT - Data Entry'!AT202),"",'ARAT - Data Entry'!AT202)</f>
        <v/>
      </c>
      <c r="CN204" s="290" t="str">
        <f>IF(ISBLANK('ARAT - Data Entry'!AU202),"",'ARAT - Data Entry'!AU202)</f>
        <v/>
      </c>
      <c r="CO204" s="290" t="str">
        <f>IF(ISBLANK('ARAT - Data Entry'!AW202),"",'ARAT - Data Entry'!AW202)</f>
        <v/>
      </c>
      <c r="CP204" s="290" t="str">
        <f>IF(ISBLANK('ARAT - Data Entry'!AX202),"",'ARAT - Data Entry'!AX202)</f>
        <v/>
      </c>
      <c r="CQ204" s="290" t="str">
        <f>IF(ISBLANK('ARAT - Data Entry'!AZ202),"",'ARAT - Data Entry'!AZ202)</f>
        <v/>
      </c>
      <c r="CR204" s="290" t="str">
        <f>IF(ISBLANK('ARAT - Data Entry'!BA202),"",'ARAT - Data Entry'!BA202)</f>
        <v/>
      </c>
      <c r="CS204" s="290" t="str">
        <f>IF(ISBLANK('ARAT - Data Entry'!BC202),"",'ARAT - Data Entry'!BC202)</f>
        <v/>
      </c>
      <c r="CT204" s="290" t="str">
        <f>IF(ISBLANK('ARAT - Data Entry'!BD202),"",'ARAT - Data Entry'!BD202)</f>
        <v/>
      </c>
      <c r="CU204" s="290" t="str">
        <f>IF(ISBLANK('ARAT - Data Entry'!BF202),"",'ARAT - Data Entry'!BF202)</f>
        <v/>
      </c>
      <c r="CV204" s="290" t="str">
        <f>IF(ISBLANK('ARAT - Data Entry'!BG202),"",'ARAT - Data Entry'!BG202)</f>
        <v/>
      </c>
      <c r="CW204" s="290" t="str">
        <f>IF(ISBLANK('ARAT - Data Entry'!BI202),"",'ARAT - Data Entry'!BI202)</f>
        <v/>
      </c>
      <c r="CX204" s="290" t="str">
        <f>IF(ISBLANK('ARAT - Data Entry'!BJ202),"",'ARAT - Data Entry'!BJ202)</f>
        <v/>
      </c>
      <c r="CY204" s="290" t="str">
        <f>IF(ISBLANK('ARAT - Data Entry'!BL202),"",'ARAT - Data Entry'!BL202)</f>
        <v/>
      </c>
      <c r="CZ204" s="290" t="str">
        <f>IF(ISBLANK('ARAT - Data Entry'!BM202),"",'ARAT - Data Entry'!BM202)</f>
        <v/>
      </c>
      <c r="DA204" s="290" t="str">
        <f>IF(ISBLANK('ARAT - Data Entry'!BO202),"",'ARAT - Data Entry'!BO202)</f>
        <v/>
      </c>
      <c r="DB204" s="290" t="str">
        <f>IF(ISBLANK('ARAT - Data Entry'!BP202),"",'ARAT - Data Entry'!BP202)</f>
        <v/>
      </c>
      <c r="DC204" s="290" t="str">
        <f>IF(ISBLANK('ARAT - Data Entry'!BR202),"",'ARAT - Data Entry'!BR202)</f>
        <v/>
      </c>
      <c r="DD204" s="290" t="str">
        <f>IF(ISBLANK('ARAT - Data Entry'!BS202),"",'ARAT - Data Entry'!BS202)</f>
        <v/>
      </c>
      <c r="DE204" s="290" t="str">
        <f>IF(ISBLANK('ARAT - Data Entry'!BU202),"",'ARAT - Data Entry'!BU202)</f>
        <v/>
      </c>
      <c r="DF204" s="290" t="str">
        <f>IF(ISBLANK('ARAT - Data Entry'!BV202),"",'ARAT - Data Entry'!BV202)</f>
        <v/>
      </c>
      <c r="DG204" s="290" t="str">
        <f>IF(ISBLANK('ARAT - Data Entry'!CZ202),"",'ARAT - Data Entry'!CZ202)</f>
        <v/>
      </c>
    </row>
    <row r="205" spans="1:111" x14ac:dyDescent="0.25">
      <c r="A205" s="312" t="str">
        <f>IF(ISBLANK('ARAT - Data Entry'!A203),"",'ARAT - Data Entry'!A203)</f>
        <v/>
      </c>
      <c r="B205" s="312" t="str">
        <f>IF(ISBLANK('ARAT - Data Entry'!C203),"",'ARAT - Data Entry'!C203)</f>
        <v/>
      </c>
      <c r="C205" s="312" t="str">
        <f>IF(ISBLANK('ARAT - Data Entry'!D203),"",'ARAT - Data Entry'!D203)</f>
        <v/>
      </c>
      <c r="D205" s="312" t="str">
        <f>IF(ISBLANK('ARAT - Data Entry'!E203),"",'ARAT - Data Entry'!E203)</f>
        <v/>
      </c>
      <c r="E205" s="312" t="str">
        <f>IF(ISBLANK('ARAT - Data Entry'!F203),"",'ARAT - Data Entry'!F203)</f>
        <v/>
      </c>
      <c r="F205" s="312" t="str">
        <f>IF(ISBLANK('ARAT - Data Entry'!G203),"",'ARAT - Data Entry'!G203)</f>
        <v/>
      </c>
      <c r="G205" s="312" t="str">
        <f>IF(ISBLANK('ARAT - Data Entry'!H203),"",'ARAT - Data Entry'!H203)</f>
        <v/>
      </c>
      <c r="H205" s="312" t="str">
        <f>IF(ISBLANK('ARAT - Data Entry'!I203),"",'ARAT - Data Entry'!I203)</f>
        <v/>
      </c>
      <c r="I205" s="312" t="str">
        <f>IF(ISBLANK('ARAT - Data Entry'!J203),"",'ARAT - Data Entry'!J203)</f>
        <v/>
      </c>
      <c r="J205" s="357" t="str">
        <f>IF(ISBLANK('ARAT - Data Entry'!K203),"",'ARAT - Data Entry'!K203)</f>
        <v/>
      </c>
      <c r="K205" s="312" t="str">
        <f>IF(ISBLANK('ARAT - Data Entry'!L203),"",'ARAT - Data Entry'!L203)</f>
        <v/>
      </c>
      <c r="L205" s="312" t="str">
        <f>IF(ISBLANK('ARAT - Data Entry'!M203),"",'ARAT - Data Entry'!M203)</f>
        <v/>
      </c>
      <c r="M205" s="312" t="str">
        <f>IF(ISBLANK('ARAT - Data Entry'!N203),"",'ARAT - Data Entry'!N203)</f>
        <v/>
      </c>
      <c r="N205" s="312" t="str">
        <f>IF(ISBLANK('ARAT - Data Entry'!R203),"",'ARAT - Data Entry'!R203)</f>
        <v/>
      </c>
      <c r="O205" s="312" t="str">
        <f>IF(ISBLANK('ARAT - Data Entry'!T203),"",'ARAT - Data Entry'!T203)</f>
        <v/>
      </c>
      <c r="P205" s="298"/>
      <c r="Q205" s="4" t="str">
        <f t="shared" si="66"/>
        <v>No Improved Water Point/System</v>
      </c>
      <c r="R205" s="4" t="str">
        <f t="shared" si="67"/>
        <v>No Improved Water Point/System</v>
      </c>
      <c r="S205" s="5" t="str">
        <f t="shared" si="68"/>
        <v>No Improved Water Point/System</v>
      </c>
      <c r="T205" s="4" t="str">
        <f t="shared" si="69"/>
        <v>New Construction Needed</v>
      </c>
      <c r="U205" s="15">
        <f t="shared" si="70"/>
        <v>0</v>
      </c>
      <c r="V205" s="284"/>
      <c r="W205" s="291" t="str">
        <f t="shared" si="60"/>
        <v>New Construction Needed</v>
      </c>
      <c r="X205" s="292" t="str">
        <f t="shared" si="71"/>
        <v xml:space="preserve"> </v>
      </c>
      <c r="Y205" s="292" t="str">
        <f t="shared" si="72"/>
        <v>Plan For Investment and Construction</v>
      </c>
      <c r="Z205" s="285"/>
      <c r="AA205" s="290" t="str">
        <f t="shared" si="61"/>
        <v xml:space="preserve"> </v>
      </c>
      <c r="AB205" s="290" t="str">
        <f t="shared" si="62"/>
        <v xml:space="preserve"> </v>
      </c>
      <c r="AC205" s="290" t="str">
        <f t="shared" si="63"/>
        <v xml:space="preserve"> </v>
      </c>
      <c r="AD205" s="290" t="str">
        <f t="shared" si="64"/>
        <v xml:space="preserve"> </v>
      </c>
      <c r="AE205" s="290" t="str">
        <f t="shared" si="65"/>
        <v xml:space="preserve"> </v>
      </c>
      <c r="AF205" s="290" t="str">
        <f>IF(CG205=1,'ARAT - Reference Sheet'!C209-(A205-CH205)," ")</f>
        <v xml:space="preserve"> </v>
      </c>
      <c r="AG205" s="290" t="str">
        <f>IF(CI205=1,'ARAT - Reference Sheet'!$C$12-(A205-CJ205)," ")</f>
        <v xml:space="preserve"> </v>
      </c>
      <c r="AH205" s="290" t="str">
        <f>IF(CK205=1,'ARAT - Reference Sheet'!$C$13-(A205-CL205)," ")</f>
        <v xml:space="preserve"> </v>
      </c>
      <c r="AI205" s="290" t="str">
        <f>IF(CM205=1,'ARAT - Reference Sheet'!C212-(A205-CN205)," ")</f>
        <v xml:space="preserve"> </v>
      </c>
      <c r="AJ205" s="290" t="str">
        <f>IF(CO205=1,'ARAT - Reference Sheet'!$C$15-(A205-CP205)," ")</f>
        <v xml:space="preserve"> </v>
      </c>
      <c r="AK205" s="290" t="str">
        <f>IF(CQ205=1,'ARAT - Reference Sheet'!$C$16-(A205-CR205)," ")</f>
        <v xml:space="preserve"> </v>
      </c>
      <c r="AL205" s="290" t="str">
        <f>IF(CS205=1,'ARAT - Reference Sheet'!$C$17-(A205-CT205)," ")</f>
        <v xml:space="preserve"> </v>
      </c>
      <c r="AM205" s="290" t="str">
        <f>IF(CU205=1,'ARAT - Reference Sheet'!C216-(A205-CV205)," ")</f>
        <v xml:space="preserve"> </v>
      </c>
      <c r="AN205" s="290" t="str">
        <f>IF(CW205=1,'ARAT - Reference Sheet'!$C$19-(A205-CX205)," ")</f>
        <v xml:space="preserve"> </v>
      </c>
      <c r="AO205" s="290" t="str">
        <f>IF(CY205=1,'ARAT - Reference Sheet'!$C$20-(A205-CZ205)," ")</f>
        <v xml:space="preserve"> </v>
      </c>
      <c r="AP205" s="290" t="str">
        <f>IF(DA205=1,'ARAT - Reference Sheet'!C219-(A205-DB205)," ")</f>
        <v xml:space="preserve"> </v>
      </c>
      <c r="AQ205" s="290" t="str">
        <f>IF(DC205=1,'ARAT - Reference Sheet'!$C$22-(A205-DD205)," ")</f>
        <v xml:space="preserve"> </v>
      </c>
      <c r="AR205" s="290" t="str">
        <f>IF(DE205=1,'ARAT - Reference Sheet'!$C$23-(A205-DF205)," ")</f>
        <v xml:space="preserve"> </v>
      </c>
      <c r="AS205" s="288"/>
      <c r="AT205" s="313" t="str">
        <f>IF(ISBLANK('ARAT - Data Entry'!X203),"",'ARAT - Data Entry'!X203)</f>
        <v/>
      </c>
      <c r="AU205" s="313" t="str">
        <f>IF(ISBLANK('ARAT - Data Entry'!AA203),"",'ARAT - Data Entry'!AA203)</f>
        <v/>
      </c>
      <c r="AV205" s="313" t="str">
        <f>IF(ISBLANK('ARAT - Data Entry'!AD203),"",'ARAT - Data Entry'!AD203)</f>
        <v/>
      </c>
      <c r="AW205" s="313" t="str">
        <f>IF(ISBLANK('ARAT - Data Entry'!AG203),"",'ARAT - Data Entry'!AG203)</f>
        <v/>
      </c>
      <c r="AX205" s="313" t="str">
        <f>IF(ISBLANK('ARAT - Data Entry'!AJ203),"",'ARAT - Data Entry'!AJ203)</f>
        <v/>
      </c>
      <c r="AY205" s="313" t="str">
        <f>IF(ISBLANK('ARAT - Data Entry'!AM203),"",'ARAT - Data Entry'!AM203)</f>
        <v/>
      </c>
      <c r="AZ205" s="313" t="str">
        <f>IF(ISBLANK('ARAT - Data Entry'!AP203),"",'ARAT - Data Entry'!AP203)</f>
        <v/>
      </c>
      <c r="BA205" s="313" t="str">
        <f>IF(ISBLANK('ARAT - Data Entry'!AS203),"",'ARAT - Data Entry'!AS203)</f>
        <v/>
      </c>
      <c r="BB205" s="313" t="str">
        <f>IF(ISBLANK('ARAT - Data Entry'!AV203),"",'ARAT - Data Entry'!AV203)</f>
        <v/>
      </c>
      <c r="BC205" s="313" t="str">
        <f>IF(ISBLANK('ARAT - Data Entry'!AY203),"",'ARAT - Data Entry'!AY203)</f>
        <v/>
      </c>
      <c r="BD205" s="313" t="str">
        <f>IF(ISBLANK('ARAT - Data Entry'!BB203),"",'ARAT - Data Entry'!BB203)</f>
        <v/>
      </c>
      <c r="BE205" s="313" t="str">
        <f>IF(ISBLANK('ARAT - Data Entry'!BE203),"",'ARAT - Data Entry'!BE203)</f>
        <v/>
      </c>
      <c r="BF205" s="313" t="str">
        <f>IF(ISBLANK('ARAT - Data Entry'!BF203),"",'ARAT - Data Entry'!BF203)</f>
        <v/>
      </c>
      <c r="BG205" s="313" t="str">
        <f>IF(ISBLANK('ARAT - Data Entry'!BK203),"",'ARAT - Data Entry'!BK203)</f>
        <v/>
      </c>
      <c r="BH205" s="313" t="str">
        <f>IF(ISBLANK('ARAT - Data Entry'!BL203),"",'ARAT - Data Entry'!BL203)</f>
        <v/>
      </c>
      <c r="BI205" s="313" t="str">
        <f>IF(ISBLANK('ARAT - Data Entry'!BQ203),"",'ARAT - Data Entry'!BQ203)</f>
        <v/>
      </c>
      <c r="BJ205" s="313" t="str">
        <f>IF(ISBLANK('ARAT - Data Entry'!BR203),"",'ARAT - Data Entry'!BR203)</f>
        <v/>
      </c>
      <c r="BK205" s="313" t="str">
        <f>IF(ISBLANK('ARAT - Data Entry'!BW203),"",'ARAT - Data Entry'!BW203)</f>
        <v/>
      </c>
      <c r="BL205" s="313" t="str">
        <f>IF(ISBLANK('ARAT - Data Entry'!DB203),"",'ARAT - Data Entry'!DB203)</f>
        <v/>
      </c>
      <c r="BM205" s="296"/>
      <c r="BN205" s="290">
        <f>'ARAT - Data Entry'!P203</f>
        <v>0</v>
      </c>
      <c r="BO205" s="290">
        <f>'ARAT - Data Entry'!Q203</f>
        <v>0</v>
      </c>
      <c r="BP205" s="290">
        <f>'ARAT - Data Entry'!S203</f>
        <v>0</v>
      </c>
      <c r="BQ205" s="290">
        <f>'ARAT - Data Entry'!CG203</f>
        <v>0</v>
      </c>
      <c r="BR205" s="290">
        <f>'ARAT - Data Entry'!CU203</f>
        <v>0</v>
      </c>
      <c r="BS205" s="290">
        <f>'ARAT - Data Entry'!CY203</f>
        <v>0</v>
      </c>
      <c r="BT205" s="290">
        <f>'ARAT - Data Entry'!DA203</f>
        <v>0</v>
      </c>
      <c r="BU205" s="290">
        <f t="shared" si="73"/>
        <v>0</v>
      </c>
      <c r="BV205" s="288"/>
      <c r="BW205" s="290" t="str">
        <f>IF(ISBLANK('ARAT - Data Entry'!V203),"",'ARAT - Data Entry'!V203)</f>
        <v/>
      </c>
      <c r="BX205" s="290" t="str">
        <f>IF(ISBLANK('ARAT - Data Entry'!W203),"",'ARAT - Data Entry'!W203)</f>
        <v/>
      </c>
      <c r="BY205" s="290" t="str">
        <f>IF(ISBLANK('ARAT - Data Entry'!Y203),"",'ARAT - Data Entry'!Y203)</f>
        <v/>
      </c>
      <c r="BZ205" s="290" t="str">
        <f>IF(ISBLANK('ARAT - Data Entry'!Z203),"",'ARAT - Data Entry'!Z203)</f>
        <v/>
      </c>
      <c r="CA205" s="290" t="str">
        <f>IF(ISBLANK('ARAT - Data Entry'!AB203),"",'ARAT - Data Entry'!AB203)</f>
        <v/>
      </c>
      <c r="CB205" s="290" t="str">
        <f>IF(ISBLANK('ARAT - Data Entry'!AC203),"",'ARAT - Data Entry'!AC203)</f>
        <v/>
      </c>
      <c r="CC205" s="290" t="str">
        <f>IF(ISBLANK('ARAT - Data Entry'!AE203),"",'ARAT - Data Entry'!AE203)</f>
        <v/>
      </c>
      <c r="CD205" s="290" t="str">
        <f>IF(ISBLANK('ARAT - Data Entry'!AF203),"",'ARAT - Data Entry'!AF203)</f>
        <v/>
      </c>
      <c r="CE205" s="290" t="str">
        <f>IF(ISBLANK('ARAT - Data Entry'!AH203),"",'ARAT - Data Entry'!AH203)</f>
        <v/>
      </c>
      <c r="CF205" s="290" t="str">
        <f>IF(ISBLANK('ARAT - Data Entry'!AI203),"",'ARAT - Data Entry'!AI203)</f>
        <v/>
      </c>
      <c r="CG205" s="290" t="str">
        <f>IF(ISBLANK('ARAT - Data Entry'!AK203),"",'ARAT - Data Entry'!AK203)</f>
        <v/>
      </c>
      <c r="CH205" s="290" t="str">
        <f>IF(ISBLANK('ARAT - Data Entry'!AL203),"",'ARAT - Data Entry'!AL203)</f>
        <v/>
      </c>
      <c r="CI205" s="290" t="str">
        <f>IF(ISBLANK('ARAT - Data Entry'!AN203),"",'ARAT - Data Entry'!AN203)</f>
        <v/>
      </c>
      <c r="CJ205" s="290" t="str">
        <f>IF(ISBLANK('ARAT - Data Entry'!AO203),"",'ARAT - Data Entry'!AO203)</f>
        <v/>
      </c>
      <c r="CK205" s="290" t="str">
        <f>IF(ISBLANK('ARAT - Data Entry'!AQ203),"",'ARAT - Data Entry'!AQ203)</f>
        <v/>
      </c>
      <c r="CL205" s="290" t="str">
        <f>IF(ISBLANK('ARAT - Data Entry'!AR203),"",'ARAT - Data Entry'!AR203)</f>
        <v/>
      </c>
      <c r="CM205" s="290" t="str">
        <f>IF(ISBLANK('ARAT - Data Entry'!AT203),"",'ARAT - Data Entry'!AT203)</f>
        <v/>
      </c>
      <c r="CN205" s="290" t="str">
        <f>IF(ISBLANK('ARAT - Data Entry'!AU203),"",'ARAT - Data Entry'!AU203)</f>
        <v/>
      </c>
      <c r="CO205" s="290" t="str">
        <f>IF(ISBLANK('ARAT - Data Entry'!AW203),"",'ARAT - Data Entry'!AW203)</f>
        <v/>
      </c>
      <c r="CP205" s="290" t="str">
        <f>IF(ISBLANK('ARAT - Data Entry'!AX203),"",'ARAT - Data Entry'!AX203)</f>
        <v/>
      </c>
      <c r="CQ205" s="290" t="str">
        <f>IF(ISBLANK('ARAT - Data Entry'!AZ203),"",'ARAT - Data Entry'!AZ203)</f>
        <v/>
      </c>
      <c r="CR205" s="290" t="str">
        <f>IF(ISBLANK('ARAT - Data Entry'!BA203),"",'ARAT - Data Entry'!BA203)</f>
        <v/>
      </c>
      <c r="CS205" s="290" t="str">
        <f>IF(ISBLANK('ARAT - Data Entry'!BC203),"",'ARAT - Data Entry'!BC203)</f>
        <v/>
      </c>
      <c r="CT205" s="290" t="str">
        <f>IF(ISBLANK('ARAT - Data Entry'!BD203),"",'ARAT - Data Entry'!BD203)</f>
        <v/>
      </c>
      <c r="CU205" s="290" t="str">
        <f>IF(ISBLANK('ARAT - Data Entry'!BF203),"",'ARAT - Data Entry'!BF203)</f>
        <v/>
      </c>
      <c r="CV205" s="290" t="str">
        <f>IF(ISBLANK('ARAT - Data Entry'!BG203),"",'ARAT - Data Entry'!BG203)</f>
        <v/>
      </c>
      <c r="CW205" s="290" t="str">
        <f>IF(ISBLANK('ARAT - Data Entry'!BI203),"",'ARAT - Data Entry'!BI203)</f>
        <v/>
      </c>
      <c r="CX205" s="290" t="str">
        <f>IF(ISBLANK('ARAT - Data Entry'!BJ203),"",'ARAT - Data Entry'!BJ203)</f>
        <v/>
      </c>
      <c r="CY205" s="290" t="str">
        <f>IF(ISBLANK('ARAT - Data Entry'!BL203),"",'ARAT - Data Entry'!BL203)</f>
        <v/>
      </c>
      <c r="CZ205" s="290" t="str">
        <f>IF(ISBLANK('ARAT - Data Entry'!BM203),"",'ARAT - Data Entry'!BM203)</f>
        <v/>
      </c>
      <c r="DA205" s="290" t="str">
        <f>IF(ISBLANK('ARAT - Data Entry'!BO203),"",'ARAT - Data Entry'!BO203)</f>
        <v/>
      </c>
      <c r="DB205" s="290" t="str">
        <f>IF(ISBLANK('ARAT - Data Entry'!BP203),"",'ARAT - Data Entry'!BP203)</f>
        <v/>
      </c>
      <c r="DC205" s="290" t="str">
        <f>IF(ISBLANK('ARAT - Data Entry'!BR203),"",'ARAT - Data Entry'!BR203)</f>
        <v/>
      </c>
      <c r="DD205" s="290" t="str">
        <f>IF(ISBLANK('ARAT - Data Entry'!BS203),"",'ARAT - Data Entry'!BS203)</f>
        <v/>
      </c>
      <c r="DE205" s="290" t="str">
        <f>IF(ISBLANK('ARAT - Data Entry'!BU203),"",'ARAT - Data Entry'!BU203)</f>
        <v/>
      </c>
      <c r="DF205" s="290" t="str">
        <f>IF(ISBLANK('ARAT - Data Entry'!BV203),"",'ARAT - Data Entry'!BV203)</f>
        <v/>
      </c>
      <c r="DG205" s="290" t="str">
        <f>IF(ISBLANK('ARAT - Data Entry'!CZ203),"",'ARAT - Data Entry'!CZ203)</f>
        <v/>
      </c>
    </row>
    <row r="206" spans="1:111" x14ac:dyDescent="0.25">
      <c r="AG206" s="290" t="str">
        <f>IF(CI206=1,'ARAT - Reference Sheet'!$C$12-(A206-CJ206)," ")</f>
        <v xml:space="preserve"> </v>
      </c>
      <c r="AH206" s="290" t="str">
        <f>IF(CK206=1,'ARAT - Reference Sheet'!$C$13-(A206-CL206)," ")</f>
        <v xml:space="preserve"> </v>
      </c>
      <c r="AK206" s="290" t="str">
        <f>IF(CQ206=1,'ARAT - Reference Sheet'!$C$16-(A206-CR206)," ")</f>
        <v xml:space="preserve"> </v>
      </c>
      <c r="AL206" s="290" t="str">
        <f>IF(CS206=1,'ARAT - Reference Sheet'!$C$17-(A206-CT206)," ")</f>
        <v xml:space="preserve"> </v>
      </c>
      <c r="AN206" s="290" t="str">
        <f>IF(CW206=1,'ARAT - Reference Sheet'!$C$19-(A206-CX206)," ")</f>
        <v xml:space="preserve"> </v>
      </c>
    </row>
  </sheetData>
  <sheetProtection password="C970" sheet="1" objects="1" scenarios="1" selectLockedCells="1"/>
  <mergeCells count="10">
    <mergeCell ref="A1:L1"/>
    <mergeCell ref="A2:L2"/>
    <mergeCell ref="BW5:DG5"/>
    <mergeCell ref="A5:O5"/>
    <mergeCell ref="Q5:U5"/>
    <mergeCell ref="W5:Y5"/>
    <mergeCell ref="AT5:BL5"/>
    <mergeCell ref="BN5:BU5"/>
    <mergeCell ref="AA5:AR5"/>
    <mergeCell ref="T1:T2"/>
  </mergeCells>
  <conditionalFormatting sqref="U206:Z1048576 S7:S1048576">
    <cfRule type="beginsWith" dxfId="33" priority="25" operator="beginsWith" text="High Level Of Service">
      <formula>LEFT(S7,LEN("High Level Of Service"))="High Level Of Service"</formula>
    </cfRule>
    <cfRule type="beginsWith" dxfId="32" priority="26" operator="beginsWith" text="Intermediate Level Of Service">
      <formula>LEFT(S7,LEN("Intermediate Level Of Service"))="Intermediate Level Of Service"</formula>
    </cfRule>
    <cfRule type="beginsWith" dxfId="31" priority="27" operator="beginsWith" text="Basic Level Of Service">
      <formula>LEFT(S7,LEN("Basic Level Of Service"))="Basic Level Of Service"</formula>
    </cfRule>
    <cfRule type="beginsWith" dxfId="30" priority="28" operator="beginsWith" text="Inadequate Level of Service">
      <formula>LEFT(S7,LEN("Inadequate Level of Service"))="Inadequate Level of Service"</formula>
    </cfRule>
    <cfRule type="beginsWith" dxfId="29" priority="29" operator="beginsWith" text="No Improved Water Point/System">
      <formula>LEFT(S7,LEN("No Improved Water Point/System"))="No Improved Water Point/System"</formula>
    </cfRule>
  </conditionalFormatting>
  <conditionalFormatting sqref="T7:T1048576">
    <cfRule type="beginsWith" dxfId="28" priority="18" operator="beginsWith" text="Low Priority">
      <formula>LEFT(T7,LEN("Low Priority"))="Low Priority"</formula>
    </cfRule>
    <cfRule type="beginsWith" dxfId="27" priority="19" operator="beginsWith" text="Medium Priority">
      <formula>LEFT(T7,LEN("Medium Priority"))="Medium Priority"</formula>
    </cfRule>
    <cfRule type="beginsWith" dxfId="26" priority="20" operator="beginsWith" text="High Priority">
      <formula>LEFT(T7,LEN("High Priority"))="High Priority"</formula>
    </cfRule>
    <cfRule type="beginsWith" dxfId="25" priority="21" operator="beginsWith" text="New Construction Needed">
      <formula>LEFT(T7,LEN("New Construction Needed"))="New Construction Needed"</formula>
    </cfRule>
  </conditionalFormatting>
  <conditionalFormatting sqref="S6">
    <cfRule type="beginsWith" dxfId="24" priority="12" operator="beginsWith" text="High Level Of Service">
      <formula>LEFT(S6,LEN("High Level Of Service"))="High Level Of Service"</formula>
    </cfRule>
    <cfRule type="beginsWith" dxfId="23" priority="13" operator="beginsWith" text="Intermediate Level Of Service">
      <formula>LEFT(S6,LEN("Intermediate Level Of Service"))="Intermediate Level Of Service"</formula>
    </cfRule>
    <cfRule type="beginsWith" dxfId="22" priority="14" operator="beginsWith" text="Basic Level Of Service">
      <formula>LEFT(S6,LEN("Basic Level Of Service"))="Basic Level Of Service"</formula>
    </cfRule>
    <cfRule type="beginsWith" dxfId="21" priority="15" operator="beginsWith" text="Inadequate Level of Service">
      <formula>LEFT(S6,LEN("Inadequate Level of Service"))="Inadequate Level of Service"</formula>
    </cfRule>
    <cfRule type="beginsWith" dxfId="20" priority="16" operator="beginsWith" text="No Improved Water Point/System">
      <formula>LEFT(S6,LEN("No Improved Water Point/System"))="No Improved Water Point/System"</formula>
    </cfRule>
  </conditionalFormatting>
  <conditionalFormatting sqref="Q6">
    <cfRule type="beginsWith" dxfId="19" priority="1" operator="beginsWith" text="No Improved Water Point/System">
      <formula>LEFT(Q6,LEN("No Improved Water Point/System"))="No Improved Water Point/System"</formula>
    </cfRule>
    <cfRule type="beginsWith" dxfId="18" priority="9" operator="beginsWith" text="Low Risk">
      <formula>LEFT(Q6,LEN("Low Risk"))="Low Risk"</formula>
    </cfRule>
    <cfRule type="beginsWith" dxfId="17" priority="10" operator="beginsWith" text="Medium Risk">
      <formula>LEFT(Q6,LEN("Medium Risk"))="Medium Risk"</formula>
    </cfRule>
    <cfRule type="beginsWith" dxfId="16" priority="11" operator="beginsWith" text="High Risk">
      <formula>LEFT(Q6,LEN("High Risk"))="High Risk"</formula>
    </cfRule>
  </conditionalFormatting>
  <conditionalFormatting sqref="R6">
    <cfRule type="beginsWith" dxfId="15" priority="6" operator="beginsWith" text="Medium Risk">
      <formula>LEFT(R6,LEN("Medium Risk"))="Medium Risk"</formula>
    </cfRule>
    <cfRule type="beginsWith" dxfId="14" priority="7" operator="beginsWith" text="High Risk">
      <formula>LEFT(R6,LEN("High Risk"))="High Risk"</formula>
    </cfRule>
    <cfRule type="beginsWith" dxfId="13" priority="8" operator="beginsWith" text="No Improved Water Point/System">
      <formula>LEFT(R6,LEN("No Improved Water Point/System"))="No Improved Water Point/System"</formula>
    </cfRule>
  </conditionalFormatting>
  <conditionalFormatting sqref="T6">
    <cfRule type="beginsWith" dxfId="12" priority="2" operator="beginsWith" text="Low Priority">
      <formula>LEFT(T6,LEN("Low Priority"))="Low Priority"</formula>
    </cfRule>
    <cfRule type="beginsWith" dxfId="11" priority="3" operator="beginsWith" text="Medium Priority">
      <formula>LEFT(T6,LEN("Medium Priority"))="Medium Priority"</formula>
    </cfRule>
    <cfRule type="beginsWith" dxfId="10" priority="4" operator="beginsWith" text="High Priority">
      <formula>LEFT(T6,LEN("High Priority"))="High Priority"</formula>
    </cfRule>
    <cfRule type="beginsWith" dxfId="9" priority="5" operator="beginsWith" text="New Construction Needed">
      <formula>LEFT(T6,LEN("New Construction Needed"))="New Construction Needed"</formula>
    </cfRule>
  </conditionalFormatting>
  <conditionalFormatting sqref="Q7:R10679">
    <cfRule type="beginsWith" dxfId="8" priority="17" operator="beginsWith" text="No Improved Water Point/System">
      <formula>LEFT(Q7,LEN("No Improved Water Point/System"))="No Improved Water Point/System"</formula>
    </cfRule>
    <cfRule type="beginsWith" dxfId="7" priority="22" operator="beginsWith" text="Low Risk">
      <formula>LEFT(Q7,LEN("Low Risk"))="Low Risk"</formula>
    </cfRule>
    <cfRule type="beginsWith" dxfId="6" priority="23" operator="beginsWith" text="Medium Risk">
      <formula>LEFT(Q7,LEN("Medium Risk"))="Medium Risk"</formula>
    </cfRule>
    <cfRule type="beginsWith" dxfId="5" priority="24" operator="beginsWith" text="High Risk">
      <formula>LEFT(Q7,LEN("High Risk"))="High Risk"</formula>
    </cfRule>
  </conditionalFormatting>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pageSetUpPr fitToPage="1"/>
  </sheetPr>
  <dimension ref="A1:K77"/>
  <sheetViews>
    <sheetView showGridLines="0" showRowColHeaders="0" zoomScale="80" zoomScaleNormal="80" workbookViewId="0">
      <pane ySplit="2" topLeftCell="A3" activePane="bottomLeft" state="frozen"/>
      <selection pane="bottomLeft" activeCell="M115" sqref="M115"/>
    </sheetView>
  </sheetViews>
  <sheetFormatPr defaultRowHeight="15" x14ac:dyDescent="0.25"/>
  <cols>
    <col min="1" max="1" width="16.7109375" customWidth="1"/>
    <col min="2" max="2" width="64.5703125" customWidth="1"/>
    <col min="3" max="3" width="12.5703125" customWidth="1"/>
    <col min="4" max="4" width="16.28515625" bestFit="1" customWidth="1"/>
    <col min="5" max="5" width="12.85546875" customWidth="1"/>
  </cols>
  <sheetData>
    <row r="1" spans="1:8" s="21" customFormat="1" ht="33" customHeight="1" x14ac:dyDescent="0.35">
      <c r="A1" s="663" t="s">
        <v>256</v>
      </c>
      <c r="B1" s="663"/>
      <c r="C1" s="663"/>
      <c r="D1" s="663"/>
      <c r="E1" s="663"/>
      <c r="F1" s="56"/>
      <c r="G1" s="56"/>
      <c r="H1" s="56"/>
    </row>
    <row r="2" spans="1:8" s="21" customFormat="1" ht="33" customHeight="1" x14ac:dyDescent="0.25">
      <c r="A2" s="664" t="s">
        <v>209</v>
      </c>
      <c r="B2" s="664"/>
      <c r="C2" s="664"/>
      <c r="D2" s="664"/>
      <c r="E2" s="664"/>
      <c r="F2" s="56"/>
      <c r="G2" s="56"/>
      <c r="H2" s="56"/>
    </row>
    <row r="3" spans="1:8" s="512" customFormat="1" ht="15.75" hidden="1" x14ac:dyDescent="0.25">
      <c r="A3" s="512" t="s">
        <v>684</v>
      </c>
    </row>
    <row r="4" spans="1:8" hidden="1" x14ac:dyDescent="0.25">
      <c r="A4" s="6" t="s">
        <v>370</v>
      </c>
      <c r="B4" t="s">
        <v>372</v>
      </c>
    </row>
    <row r="5" spans="1:8" hidden="1" x14ac:dyDescent="0.25">
      <c r="A5" s="8" t="s">
        <v>33</v>
      </c>
      <c r="B5" s="7">
        <v>6</v>
      </c>
    </row>
    <row r="6" spans="1:8" hidden="1" x14ac:dyDescent="0.25">
      <c r="A6" s="8" t="s">
        <v>11</v>
      </c>
      <c r="B6" s="7">
        <v>6</v>
      </c>
    </row>
    <row r="7" spans="1:8" hidden="1" x14ac:dyDescent="0.25"/>
    <row r="8" spans="1:8" hidden="1" x14ac:dyDescent="0.25"/>
    <row r="9" spans="1:8" hidden="1" x14ac:dyDescent="0.25"/>
    <row r="10" spans="1:8" hidden="1" x14ac:dyDescent="0.25"/>
    <row r="11" spans="1:8" ht="15.75" hidden="1" x14ac:dyDescent="0.25">
      <c r="A11" s="513" t="s">
        <v>685</v>
      </c>
    </row>
    <row r="12" spans="1:8" hidden="1" x14ac:dyDescent="0.25">
      <c r="A12" s="6" t="s">
        <v>370</v>
      </c>
      <c r="B12" t="s">
        <v>373</v>
      </c>
    </row>
    <row r="13" spans="1:8" hidden="1" x14ac:dyDescent="0.25">
      <c r="A13" s="8" t="s">
        <v>35</v>
      </c>
      <c r="B13" s="7">
        <v>5</v>
      </c>
    </row>
    <row r="14" spans="1:8" hidden="1" x14ac:dyDescent="0.25">
      <c r="A14" s="8" t="s">
        <v>36</v>
      </c>
      <c r="B14" s="7">
        <v>1</v>
      </c>
    </row>
    <row r="15" spans="1:8" hidden="1" x14ac:dyDescent="0.25">
      <c r="A15" s="8" t="s">
        <v>11</v>
      </c>
      <c r="B15" s="7">
        <v>6</v>
      </c>
    </row>
    <row r="16" spans="1:8" hidden="1" x14ac:dyDescent="0.25"/>
    <row r="17" spans="1:2" hidden="1" x14ac:dyDescent="0.25"/>
    <row r="18" spans="1:2" hidden="1" x14ac:dyDescent="0.25"/>
    <row r="19" spans="1:2" ht="15.75" hidden="1" x14ac:dyDescent="0.25">
      <c r="A19" s="513" t="s">
        <v>686</v>
      </c>
    </row>
    <row r="20" spans="1:2" hidden="1" x14ac:dyDescent="0.25">
      <c r="A20" s="6" t="s">
        <v>370</v>
      </c>
      <c r="B20" t="s">
        <v>374</v>
      </c>
    </row>
    <row r="21" spans="1:2" hidden="1" x14ac:dyDescent="0.25">
      <c r="A21" s="8" t="s">
        <v>33</v>
      </c>
      <c r="B21" s="7">
        <v>1</v>
      </c>
    </row>
    <row r="22" spans="1:2" hidden="1" x14ac:dyDescent="0.25">
      <c r="A22" s="8" t="s">
        <v>34</v>
      </c>
      <c r="B22" s="7">
        <v>5</v>
      </c>
    </row>
    <row r="23" spans="1:2" ht="14.25" hidden="1" customHeight="1" x14ac:dyDescent="0.25">
      <c r="A23" s="8" t="s">
        <v>11</v>
      </c>
      <c r="B23" s="7">
        <v>6</v>
      </c>
    </row>
    <row r="24" spans="1:2" hidden="1" x14ac:dyDescent="0.25"/>
    <row r="25" spans="1:2" hidden="1" x14ac:dyDescent="0.25"/>
    <row r="26" spans="1:2" hidden="1" x14ac:dyDescent="0.25"/>
    <row r="27" spans="1:2" ht="15.75" hidden="1" x14ac:dyDescent="0.25">
      <c r="A27" s="513" t="s">
        <v>687</v>
      </c>
    </row>
    <row r="28" spans="1:2" hidden="1" x14ac:dyDescent="0.25">
      <c r="A28" s="6" t="s">
        <v>370</v>
      </c>
      <c r="B28" t="s">
        <v>371</v>
      </c>
    </row>
    <row r="29" spans="1:2" hidden="1" x14ac:dyDescent="0.25">
      <c r="A29" s="8" t="s">
        <v>32</v>
      </c>
      <c r="B29" s="7">
        <v>5</v>
      </c>
    </row>
    <row r="30" spans="1:2" hidden="1" x14ac:dyDescent="0.25">
      <c r="A30" s="8" t="s">
        <v>51</v>
      </c>
      <c r="B30" s="7">
        <v>1</v>
      </c>
    </row>
    <row r="31" spans="1:2" hidden="1" x14ac:dyDescent="0.25">
      <c r="A31" s="8" t="s">
        <v>11</v>
      </c>
      <c r="B31" s="7">
        <v>6</v>
      </c>
    </row>
    <row r="32" spans="1:2" hidden="1" x14ac:dyDescent="0.25"/>
    <row r="34" spans="5:11" hidden="1" x14ac:dyDescent="0.25"/>
    <row r="35" spans="5:11" ht="15.75" hidden="1" x14ac:dyDescent="0.25">
      <c r="E35" s="512" t="str">
        <f>A3</f>
        <v>Risk Based on Age</v>
      </c>
      <c r="F35" s="512"/>
      <c r="K35" s="520" t="s">
        <v>296</v>
      </c>
    </row>
    <row r="36" spans="5:11" hidden="1" x14ac:dyDescent="0.25">
      <c r="E36" s="514" t="s">
        <v>683</v>
      </c>
      <c r="F36" s="515" t="s">
        <v>684</v>
      </c>
    </row>
    <row r="37" spans="5:11" hidden="1" x14ac:dyDescent="0.25">
      <c r="E37" s="516" t="s">
        <v>33</v>
      </c>
      <c r="F37" s="517">
        <f>VLOOKUP('ARAT - Graphs'!$E37,$A$5:$B$8,2,FALSE)</f>
        <v>6</v>
      </c>
    </row>
    <row r="38" spans="5:11" hidden="1" x14ac:dyDescent="0.25">
      <c r="E38" s="518" t="s">
        <v>34</v>
      </c>
      <c r="F38" s="519" t="e">
        <f>VLOOKUP('ARAT - Graphs'!$E38,$A$5:$B$8,2,FALSE)</f>
        <v>#N/A</v>
      </c>
    </row>
    <row r="39" spans="5:11" hidden="1" x14ac:dyDescent="0.25">
      <c r="E39" s="516" t="s">
        <v>679</v>
      </c>
      <c r="F39" s="517" t="e">
        <f>VLOOKUP('ARAT - Graphs'!$E39,$A$5:$B$8,2,FALSE)</f>
        <v>#N/A</v>
      </c>
    </row>
    <row r="40" spans="5:11" hidden="1" x14ac:dyDescent="0.25">
      <c r="E40" s="510" t="s">
        <v>688</v>
      </c>
      <c r="F40" s="511" t="e">
        <f>VLOOKUP('ARAT - Graphs'!$E40,$A$5:$B$8,2,FALSE)</f>
        <v>#N/A</v>
      </c>
    </row>
    <row r="41" spans="5:11" hidden="1" x14ac:dyDescent="0.25"/>
    <row r="42" spans="5:11" hidden="1" x14ac:dyDescent="0.25"/>
    <row r="43" spans="5:11" ht="15.75" hidden="1" x14ac:dyDescent="0.25">
      <c r="E43" s="512" t="str">
        <f>A11</f>
        <v>Level of Priority to Replace/Repair the Water Point/System</v>
      </c>
      <c r="K43" s="520" t="s">
        <v>296</v>
      </c>
    </row>
    <row r="44" spans="5:11" hidden="1" x14ac:dyDescent="0.25">
      <c r="E44" t="s">
        <v>683</v>
      </c>
      <c r="F44" t="s">
        <v>682</v>
      </c>
    </row>
    <row r="45" spans="5:11" hidden="1" x14ac:dyDescent="0.25">
      <c r="E45" t="s">
        <v>35</v>
      </c>
      <c r="F45">
        <f>VLOOKUP(Table2[[#This Row],[Level]],$A$13:$B$16,2,FALSE)</f>
        <v>5</v>
      </c>
    </row>
    <row r="46" spans="5:11" ht="14.25" hidden="1" customHeight="1" x14ac:dyDescent="0.25">
      <c r="E46" t="s">
        <v>36</v>
      </c>
      <c r="F46">
        <f>VLOOKUP(Table2[[#This Row],[Level]],$A$13:$B$16,2,FALSE)</f>
        <v>1</v>
      </c>
    </row>
    <row r="47" spans="5:11" ht="14.25" hidden="1" customHeight="1" x14ac:dyDescent="0.25">
      <c r="E47" t="s">
        <v>680</v>
      </c>
      <c r="F47" t="e">
        <f>VLOOKUP(Table2[[#This Row],[Level]],$A$13:$B$16,2,FALSE)</f>
        <v>#N/A</v>
      </c>
    </row>
    <row r="48" spans="5:11" hidden="1" x14ac:dyDescent="0.25">
      <c r="E48" t="s">
        <v>681</v>
      </c>
      <c r="F48" t="e">
        <f>VLOOKUP(Table2[[#This Row],[Level]],$A$13:$B$16,2,FALSE)</f>
        <v>#N/A</v>
      </c>
    </row>
    <row r="49" spans="5:11" hidden="1" x14ac:dyDescent="0.25"/>
    <row r="50" spans="5:11" hidden="1" x14ac:dyDescent="0.25"/>
    <row r="51" spans="5:11" hidden="1" x14ac:dyDescent="0.25"/>
    <row r="52" spans="5:11" hidden="1" x14ac:dyDescent="0.25"/>
    <row r="53" spans="5:11" hidden="1" x14ac:dyDescent="0.25"/>
    <row r="54" spans="5:11" hidden="1" x14ac:dyDescent="0.25"/>
    <row r="55" spans="5:11" hidden="1" x14ac:dyDescent="0.25"/>
    <row r="56" spans="5:11" hidden="1" x14ac:dyDescent="0.25"/>
    <row r="57" spans="5:11" hidden="1" x14ac:dyDescent="0.25"/>
    <row r="58" spans="5:11" hidden="1" x14ac:dyDescent="0.25"/>
    <row r="59" spans="5:11" ht="15.75" hidden="1" x14ac:dyDescent="0.25">
      <c r="E59" s="512" t="str">
        <f>A19</f>
        <v>Risk Based on Current Conditions</v>
      </c>
      <c r="K59" s="520" t="s">
        <v>296</v>
      </c>
    </row>
    <row r="60" spans="5:11" ht="15.75" hidden="1" x14ac:dyDescent="0.25">
      <c r="E60" t="s">
        <v>683</v>
      </c>
      <c r="F60" s="512" t="s">
        <v>686</v>
      </c>
    </row>
    <row r="61" spans="5:11" hidden="1" x14ac:dyDescent="0.25">
      <c r="E61" t="s">
        <v>33</v>
      </c>
      <c r="F61">
        <f>VLOOKUP(Table25[[#This Row],[Level]],$A$21:$B$24,2,FALSE)</f>
        <v>1</v>
      </c>
    </row>
    <row r="62" spans="5:11" hidden="1" x14ac:dyDescent="0.25">
      <c r="E62" t="s">
        <v>34</v>
      </c>
      <c r="F62">
        <f>VLOOKUP(Table25[[#This Row],[Level]],$A$21:$B$24,2,FALSE)</f>
        <v>5</v>
      </c>
    </row>
    <row r="63" spans="5:11" hidden="1" x14ac:dyDescent="0.25">
      <c r="E63" t="s">
        <v>679</v>
      </c>
      <c r="F63" t="e">
        <f>VLOOKUP(Table25[[#This Row],[Level]],$A$21:$B$24,2,FALSE)</f>
        <v>#N/A</v>
      </c>
    </row>
    <row r="64" spans="5:11" hidden="1" x14ac:dyDescent="0.25">
      <c r="E64" t="s">
        <v>688</v>
      </c>
      <c r="F64" t="e">
        <f>VLOOKUP(Table25[[#This Row],[Level]],$A$21:$B$24,2,FALSE)</f>
        <v>#N/A</v>
      </c>
    </row>
    <row r="65" spans="5:11" hidden="1" x14ac:dyDescent="0.25"/>
    <row r="66" spans="5:11" hidden="1" x14ac:dyDescent="0.25"/>
    <row r="67" spans="5:11" ht="15.75" hidden="1" x14ac:dyDescent="0.25">
      <c r="E67" s="512" t="str">
        <f>A27</f>
        <v>Level of Service: Water Point/System</v>
      </c>
      <c r="K67" s="520" t="s">
        <v>296</v>
      </c>
    </row>
    <row r="68" spans="5:11" ht="15.75" hidden="1" x14ac:dyDescent="0.25">
      <c r="E68" t="s">
        <v>683</v>
      </c>
      <c r="F68" s="512" t="s">
        <v>687</v>
      </c>
    </row>
    <row r="69" spans="5:11" hidden="1" x14ac:dyDescent="0.25">
      <c r="E69" s="8" t="s">
        <v>690</v>
      </c>
      <c r="F69" t="e">
        <f>VLOOKUP(Table256[[#This Row],[Level]],$A$29:$B$32,2,FALSE)</f>
        <v>#N/A</v>
      </c>
    </row>
    <row r="70" spans="5:11" hidden="1" x14ac:dyDescent="0.25">
      <c r="E70" s="8" t="s">
        <v>32</v>
      </c>
      <c r="F70">
        <f>VLOOKUP(Table256[[#This Row],[Level]],$A$29:$B$32,2,FALSE)</f>
        <v>5</v>
      </c>
    </row>
    <row r="71" spans="5:11" hidden="1" x14ac:dyDescent="0.25">
      <c r="E71" s="8" t="s">
        <v>51</v>
      </c>
      <c r="F71">
        <f>VLOOKUP(Table256[[#This Row],[Level]],$A$29:$B$32,2,FALSE)</f>
        <v>1</v>
      </c>
    </row>
    <row r="72" spans="5:11" hidden="1" x14ac:dyDescent="0.25">
      <c r="E72" s="8" t="s">
        <v>689</v>
      </c>
      <c r="F72" t="e">
        <f>VLOOKUP(Table256[[#This Row],[Level]],$A$29:$B$32,2,FALSE)</f>
        <v>#N/A</v>
      </c>
    </row>
    <row r="73" spans="5:11" hidden="1" x14ac:dyDescent="0.25"/>
    <row r="74" spans="5:11" hidden="1" x14ac:dyDescent="0.25"/>
    <row r="75" spans="5:11" hidden="1" x14ac:dyDescent="0.25"/>
    <row r="76" spans="5:11" hidden="1" x14ac:dyDescent="0.25"/>
    <row r="77" spans="5:11" hidden="1" x14ac:dyDescent="0.25"/>
  </sheetData>
  <sheetProtection selectLockedCells="1"/>
  <mergeCells count="2">
    <mergeCell ref="A1:E1"/>
    <mergeCell ref="A2:E2"/>
  </mergeCells>
  <pageMargins left="0.7" right="0.7" top="0.75" bottom="0.75" header="0.3" footer="0.3"/>
  <pageSetup paperSize="9" scale="50" orientation="portrait" r:id="rId5"/>
  <colBreaks count="1" manualBreakCount="1">
    <brk id="2" max="79" man="1"/>
  </colBreaks>
  <drawing r:id="rId6"/>
  <tableParts count="3">
    <tablePart r:id="rId7"/>
    <tablePart r:id="rId8"/>
    <tablePart r:id="rId9"/>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6"/>
  </sheetPr>
  <dimension ref="A1:B23"/>
  <sheetViews>
    <sheetView showGridLines="0" showRowColHeaders="0" zoomScale="80" zoomScaleNormal="80" zoomScalePageLayoutView="125" workbookViewId="0">
      <pane ySplit="2" topLeftCell="A3" activePane="bottomLeft" state="frozen"/>
      <selection pane="bottomLeft" activeCell="A3" sqref="A3"/>
    </sheetView>
  </sheetViews>
  <sheetFormatPr defaultColWidth="8.85546875" defaultRowHeight="15" x14ac:dyDescent="0.25"/>
  <cols>
    <col min="1" max="1" width="6.28515625" customWidth="1"/>
    <col min="2" max="2" width="131" customWidth="1"/>
  </cols>
  <sheetData>
    <row r="1" spans="1:2" s="21" customFormat="1" ht="33" customHeight="1" x14ac:dyDescent="0.35">
      <c r="A1" s="307" t="s">
        <v>263</v>
      </c>
    </row>
    <row r="2" spans="1:2" s="21" customFormat="1" ht="30" customHeight="1" x14ac:dyDescent="0.25">
      <c r="A2" s="25" t="s">
        <v>73</v>
      </c>
    </row>
    <row r="3" spans="1:2" x14ac:dyDescent="0.25">
      <c r="A3" s="331"/>
    </row>
    <row r="5" spans="1:2" ht="18.75" x14ac:dyDescent="0.3">
      <c r="B5" t="s">
        <v>323</v>
      </c>
    </row>
    <row r="6" spans="1:2" ht="27" customHeight="1" x14ac:dyDescent="0.3">
      <c r="B6" s="220" t="s">
        <v>215</v>
      </c>
    </row>
    <row r="7" spans="1:2" ht="90" customHeight="1" x14ac:dyDescent="0.25">
      <c r="B7" s="187" t="s">
        <v>470</v>
      </c>
    </row>
    <row r="8" spans="1:2" ht="31.5" customHeight="1" x14ac:dyDescent="0.3">
      <c r="B8" s="26" t="s">
        <v>258</v>
      </c>
    </row>
    <row r="9" spans="1:2" ht="39.950000000000003" customHeight="1" x14ac:dyDescent="0.25">
      <c r="B9" s="187" t="s">
        <v>322</v>
      </c>
    </row>
    <row r="10" spans="1:2" ht="39" customHeight="1" x14ac:dyDescent="0.25">
      <c r="B10" s="187" t="s">
        <v>361</v>
      </c>
    </row>
    <row r="11" spans="1:2" ht="23.25" customHeight="1" x14ac:dyDescent="0.25">
      <c r="B11" s="187" t="s">
        <v>362</v>
      </c>
    </row>
    <row r="12" spans="1:2" ht="27" customHeight="1" x14ac:dyDescent="0.25">
      <c r="B12" s="187" t="s">
        <v>261</v>
      </c>
    </row>
    <row r="13" spans="1:2" ht="31.5" customHeight="1" x14ac:dyDescent="0.3">
      <c r="B13" s="26" t="s">
        <v>216</v>
      </c>
    </row>
    <row r="14" spans="1:2" ht="33.950000000000003" customHeight="1" x14ac:dyDescent="0.25">
      <c r="B14" s="446" t="s">
        <v>521</v>
      </c>
    </row>
    <row r="15" spans="1:2" ht="21" customHeight="1" x14ac:dyDescent="0.25">
      <c r="B15" s="187" t="s">
        <v>471</v>
      </c>
    </row>
    <row r="16" spans="1:2" ht="30" customHeight="1" x14ac:dyDescent="0.25">
      <c r="B16" s="187" t="s">
        <v>363</v>
      </c>
    </row>
    <row r="17" spans="2:2" ht="51.95" customHeight="1" x14ac:dyDescent="0.25">
      <c r="B17" s="187" t="s">
        <v>472</v>
      </c>
    </row>
    <row r="18" spans="2:2" ht="140.1" customHeight="1" x14ac:dyDescent="0.25">
      <c r="B18" s="187" t="s">
        <v>473</v>
      </c>
    </row>
    <row r="19" spans="2:2" ht="75.95" customHeight="1" x14ac:dyDescent="0.25">
      <c r="B19" s="187" t="s">
        <v>474</v>
      </c>
    </row>
    <row r="20" spans="2:2" ht="31.5" customHeight="1" x14ac:dyDescent="0.25">
      <c r="B20" s="187" t="s">
        <v>364</v>
      </c>
    </row>
    <row r="21" spans="2:2" ht="18.75" customHeight="1" x14ac:dyDescent="0.3">
      <c r="B21" s="26" t="s">
        <v>457</v>
      </c>
    </row>
    <row r="22" spans="2:2" ht="18" customHeight="1" x14ac:dyDescent="0.25">
      <c r="B22" s="221" t="s">
        <v>460</v>
      </c>
    </row>
    <row r="23" spans="2:2" ht="18.75" customHeight="1" x14ac:dyDescent="0.25">
      <c r="B23" s="188"/>
    </row>
  </sheetData>
  <sheetProtection password="C970" sheet="1" objects="1" scenarios="1" selectLockedCells="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6"/>
    <pageSetUpPr fitToPage="1"/>
  </sheetPr>
  <dimension ref="A1:Y538"/>
  <sheetViews>
    <sheetView showGridLines="0" showRowColHeaders="0" zoomScale="80" zoomScaleNormal="80" zoomScaleSheetLayoutView="70" zoomScalePageLayoutView="75" workbookViewId="0">
      <pane ySplit="3" topLeftCell="A4" activePane="bottomLeft" state="frozen"/>
      <selection pane="bottomLeft" activeCell="A4" sqref="A4"/>
    </sheetView>
  </sheetViews>
  <sheetFormatPr defaultColWidth="6.85546875" defaultRowHeight="15.75" x14ac:dyDescent="0.25"/>
  <cols>
    <col min="1" max="1" width="6.28515625" style="128" customWidth="1"/>
    <col min="2" max="2" width="86.140625" style="129" customWidth="1"/>
    <col min="3" max="3" width="30.85546875" style="130" customWidth="1"/>
    <col min="4" max="4" width="27.42578125" style="129" customWidth="1"/>
    <col min="5" max="5" width="87" style="129" customWidth="1"/>
    <col min="6" max="6" width="22.7109375" style="129" customWidth="1"/>
    <col min="7" max="7" width="30.7109375" style="129" customWidth="1"/>
    <col min="8" max="8" width="23.28515625" style="129" bestFit="1" customWidth="1"/>
    <col min="9" max="9" width="2.140625" style="129" customWidth="1"/>
    <col min="10" max="10" width="2.7109375" style="129" customWidth="1"/>
    <col min="11" max="11" width="3.140625" style="129" customWidth="1"/>
    <col min="12" max="12" width="30.42578125" style="129" customWidth="1"/>
    <col min="13" max="13" width="5.42578125" style="129" customWidth="1"/>
    <col min="14" max="14" width="38.28515625" style="129" customWidth="1"/>
    <col min="15" max="15" width="24.85546875" style="129" bestFit="1" customWidth="1"/>
    <col min="16" max="16" width="24.85546875" style="129" hidden="1" customWidth="1"/>
    <col min="17" max="19" width="24.42578125" style="129" bestFit="1" customWidth="1"/>
    <col min="20" max="22" width="24.85546875" style="129" bestFit="1" customWidth="1"/>
    <col min="23" max="25" width="25.42578125" style="129" bestFit="1" customWidth="1"/>
    <col min="26" max="16384" width="6.85546875" style="129"/>
  </cols>
  <sheetData>
    <row r="1" spans="1:25" s="127" customFormat="1" ht="33" customHeight="1" x14ac:dyDescent="0.35">
      <c r="A1" s="452" t="s">
        <v>263</v>
      </c>
    </row>
    <row r="2" spans="1:25" s="127" customFormat="1" ht="30" customHeight="1" x14ac:dyDescent="0.25">
      <c r="A2" s="25" t="s">
        <v>367</v>
      </c>
    </row>
    <row r="3" spans="1:25" s="245" customFormat="1" ht="30" customHeight="1" x14ac:dyDescent="0.25">
      <c r="A3" s="244"/>
      <c r="I3" s="246"/>
      <c r="S3" s="247"/>
      <c r="T3" s="247"/>
      <c r="U3" s="247"/>
      <c r="V3" s="247"/>
      <c r="X3" s="248"/>
      <c r="Y3" s="248"/>
    </row>
    <row r="4" spans="1:25" s="132" customFormat="1" ht="18" x14ac:dyDescent="0.25">
      <c r="A4" s="346"/>
      <c r="B4" s="139" t="s">
        <v>211</v>
      </c>
      <c r="I4" s="133"/>
      <c r="S4" s="134"/>
      <c r="T4" s="134"/>
      <c r="U4" s="134"/>
      <c r="V4" s="134"/>
      <c r="X4" s="135"/>
      <c r="Y4" s="135"/>
    </row>
    <row r="5" spans="1:25" s="137" customFormat="1" ht="19.5" thickBot="1" x14ac:dyDescent="0.35">
      <c r="A5" s="136"/>
      <c r="B5" s="687" t="s">
        <v>251</v>
      </c>
      <c r="C5" s="688"/>
      <c r="E5" s="319" t="s">
        <v>475</v>
      </c>
      <c r="X5" s="135"/>
      <c r="Y5" s="135"/>
    </row>
    <row r="6" spans="1:25" s="137" customFormat="1" x14ac:dyDescent="0.25">
      <c r="A6" s="136"/>
      <c r="B6" s="154" t="s">
        <v>74</v>
      </c>
      <c r="C6" s="155">
        <v>2015</v>
      </c>
      <c r="X6" s="135"/>
      <c r="Y6" s="135"/>
    </row>
    <row r="7" spans="1:25" s="137" customFormat="1" x14ac:dyDescent="0.25">
      <c r="A7" s="136"/>
      <c r="B7" s="156" t="s">
        <v>75</v>
      </c>
      <c r="C7" s="480">
        <v>0.03</v>
      </c>
      <c r="D7" s="138"/>
      <c r="X7" s="135"/>
      <c r="Y7" s="135"/>
    </row>
    <row r="8" spans="1:25" s="137" customFormat="1" ht="32.25" customHeight="1" x14ac:dyDescent="0.25">
      <c r="X8" s="135"/>
      <c r="Y8" s="135"/>
    </row>
    <row r="9" spans="1:25" s="137" customFormat="1" ht="19.5" thickBot="1" x14ac:dyDescent="0.35">
      <c r="B9" s="689" t="s">
        <v>250</v>
      </c>
      <c r="C9" s="690"/>
      <c r="D9" s="140"/>
      <c r="E9" s="685" t="s">
        <v>317</v>
      </c>
      <c r="F9" s="691"/>
      <c r="G9" s="169"/>
      <c r="H9" s="316"/>
      <c r="I9" s="352" t="s">
        <v>304</v>
      </c>
      <c r="X9" s="135"/>
      <c r="Y9" s="135"/>
    </row>
    <row r="10" spans="1:25" s="137" customFormat="1" x14ac:dyDescent="0.25">
      <c r="B10" s="178" t="s">
        <v>76</v>
      </c>
      <c r="C10" s="179" t="s">
        <v>27</v>
      </c>
      <c r="D10" s="140"/>
      <c r="E10" s="361" t="s">
        <v>77</v>
      </c>
      <c r="F10" s="165">
        <v>2015</v>
      </c>
      <c r="G10" s="318"/>
      <c r="H10" s="317"/>
      <c r="N10" s="141"/>
      <c r="O10" s="142"/>
      <c r="P10" s="143"/>
      <c r="X10" s="135"/>
      <c r="Y10" s="135"/>
    </row>
    <row r="11" spans="1:25" s="137" customFormat="1" ht="30" x14ac:dyDescent="0.25">
      <c r="A11" s="141"/>
      <c r="B11" s="175" t="s">
        <v>78</v>
      </c>
      <c r="C11" s="180" t="s">
        <v>79</v>
      </c>
      <c r="D11" s="140"/>
      <c r="E11" s="166" t="s">
        <v>80</v>
      </c>
      <c r="F11" s="382" t="s">
        <v>81</v>
      </c>
      <c r="G11" s="383" t="s">
        <v>82</v>
      </c>
      <c r="H11" s="384" t="s">
        <v>259</v>
      </c>
      <c r="I11" s="352" t="s">
        <v>763</v>
      </c>
      <c r="N11" s="141"/>
      <c r="O11" s="142"/>
      <c r="P11" s="143"/>
      <c r="X11" s="135"/>
      <c r="Y11" s="135"/>
    </row>
    <row r="12" spans="1:25" s="137" customFormat="1" x14ac:dyDescent="0.25">
      <c r="A12" s="144"/>
      <c r="B12" s="175" t="s">
        <v>83</v>
      </c>
      <c r="C12" s="180" t="s">
        <v>663</v>
      </c>
      <c r="D12" s="145"/>
      <c r="E12" s="362" t="s">
        <v>84</v>
      </c>
      <c r="F12" s="524">
        <v>8000</v>
      </c>
      <c r="G12" s="302">
        <v>2014</v>
      </c>
      <c r="H12" s="345">
        <v>2</v>
      </c>
      <c r="N12" s="141"/>
      <c r="O12" s="142"/>
      <c r="P12" s="143"/>
      <c r="X12" s="135"/>
      <c r="Y12" s="135"/>
    </row>
    <row r="13" spans="1:25" s="137" customFormat="1" x14ac:dyDescent="0.25">
      <c r="A13" s="136"/>
      <c r="B13" s="175" t="s">
        <v>249</v>
      </c>
      <c r="C13" s="180" t="s">
        <v>663</v>
      </c>
      <c r="D13" s="146"/>
      <c r="E13" s="362" t="s">
        <v>247</v>
      </c>
      <c r="F13" s="524">
        <v>8000</v>
      </c>
      <c r="G13" s="302">
        <v>2014</v>
      </c>
      <c r="H13" s="345">
        <v>3</v>
      </c>
      <c r="N13" s="141"/>
      <c r="O13" s="142"/>
      <c r="P13" s="143"/>
      <c r="X13" s="135"/>
      <c r="Y13" s="135"/>
    </row>
    <row r="14" spans="1:25" s="137" customFormat="1" x14ac:dyDescent="0.25">
      <c r="A14" s="136"/>
      <c r="B14" s="175" t="s">
        <v>85</v>
      </c>
      <c r="C14" s="181">
        <v>723</v>
      </c>
      <c r="D14" s="489"/>
      <c r="E14" s="362" t="s">
        <v>248</v>
      </c>
      <c r="F14" s="524">
        <v>1000</v>
      </c>
      <c r="G14" s="302">
        <v>2014</v>
      </c>
      <c r="H14" s="345">
        <v>5</v>
      </c>
      <c r="O14" s="142" t="s">
        <v>86</v>
      </c>
      <c r="P14" s="143"/>
      <c r="X14" s="135"/>
      <c r="Y14" s="135"/>
    </row>
    <row r="15" spans="1:25" s="137" customFormat="1" x14ac:dyDescent="0.25">
      <c r="A15" s="136"/>
      <c r="B15" s="182" t="s">
        <v>87</v>
      </c>
      <c r="C15" s="181">
        <v>500</v>
      </c>
      <c r="D15" s="140"/>
      <c r="E15" s="362" t="s">
        <v>88</v>
      </c>
      <c r="F15" s="524">
        <v>1000</v>
      </c>
      <c r="G15" s="302">
        <v>2014</v>
      </c>
      <c r="H15" s="345">
        <v>3</v>
      </c>
      <c r="O15" s="142"/>
      <c r="P15" s="143"/>
      <c r="X15" s="135"/>
      <c r="Y15" s="135"/>
    </row>
    <row r="16" spans="1:25" s="137" customFormat="1" x14ac:dyDescent="0.25">
      <c r="A16" s="136"/>
      <c r="B16" s="182" t="s">
        <v>89</v>
      </c>
      <c r="C16" s="482">
        <v>5</v>
      </c>
      <c r="D16" s="142"/>
      <c r="E16" s="362" t="s">
        <v>12</v>
      </c>
      <c r="F16" s="524">
        <v>1000</v>
      </c>
      <c r="G16" s="302">
        <v>2014</v>
      </c>
      <c r="H16" s="345">
        <v>8</v>
      </c>
      <c r="O16" s="142"/>
      <c r="P16" s="147"/>
      <c r="X16" s="135"/>
      <c r="Y16" s="135"/>
    </row>
    <row r="17" spans="1:25" s="137" customFormat="1" x14ac:dyDescent="0.25">
      <c r="A17" s="136"/>
      <c r="B17" s="182" t="s">
        <v>212</v>
      </c>
      <c r="C17" s="481">
        <v>1.8700000000000001E-2</v>
      </c>
      <c r="D17" s="148"/>
      <c r="E17" s="362" t="s">
        <v>90</v>
      </c>
      <c r="F17" s="524">
        <v>1560</v>
      </c>
      <c r="G17" s="302">
        <v>2014</v>
      </c>
      <c r="H17" s="345">
        <v>10</v>
      </c>
      <c r="O17" s="142"/>
      <c r="P17" s="147"/>
      <c r="X17" s="135"/>
      <c r="Y17" s="135"/>
    </row>
    <row r="18" spans="1:25" s="137" customFormat="1" x14ac:dyDescent="0.25">
      <c r="A18" s="136"/>
      <c r="B18" s="175" t="s">
        <v>91</v>
      </c>
      <c r="C18" s="180" t="s">
        <v>92</v>
      </c>
      <c r="D18" s="138"/>
      <c r="E18" s="362" t="s">
        <v>93</v>
      </c>
      <c r="F18" s="524">
        <v>1000</v>
      </c>
      <c r="G18" s="302">
        <v>2014</v>
      </c>
      <c r="H18" s="345">
        <v>10</v>
      </c>
      <c r="O18" s="142"/>
      <c r="P18" s="147"/>
      <c r="X18" s="135"/>
      <c r="Y18" s="135"/>
    </row>
    <row r="19" spans="1:25" s="137" customFormat="1" x14ac:dyDescent="0.25">
      <c r="A19" s="136"/>
      <c r="B19" s="175" t="s">
        <v>94</v>
      </c>
      <c r="C19" s="183" t="s">
        <v>95</v>
      </c>
      <c r="D19" s="148"/>
      <c r="E19" s="170"/>
      <c r="F19" s="525"/>
      <c r="G19" s="303"/>
      <c r="H19" s="305"/>
      <c r="O19" s="142"/>
      <c r="P19" s="149" t="s">
        <v>96</v>
      </c>
      <c r="X19" s="135"/>
      <c r="Y19" s="135"/>
    </row>
    <row r="20" spans="1:25" s="137" customFormat="1" ht="30" x14ac:dyDescent="0.25">
      <c r="A20" s="136"/>
      <c r="B20" s="156" t="s">
        <v>97</v>
      </c>
      <c r="C20" s="351">
        <v>5</v>
      </c>
      <c r="D20" s="148"/>
      <c r="E20" s="166" t="s">
        <v>98</v>
      </c>
      <c r="F20" s="382" t="s">
        <v>81</v>
      </c>
      <c r="G20" s="203" t="s">
        <v>82</v>
      </c>
      <c r="H20" s="385" t="s">
        <v>259</v>
      </c>
      <c r="O20" s="142"/>
      <c r="P20" s="150" t="s">
        <v>99</v>
      </c>
      <c r="X20" s="135"/>
      <c r="Y20" s="135"/>
    </row>
    <row r="21" spans="1:25" s="137" customFormat="1" x14ac:dyDescent="0.25">
      <c r="A21" s="136"/>
      <c r="B21" s="182" t="s">
        <v>100</v>
      </c>
      <c r="C21" s="180">
        <v>20</v>
      </c>
      <c r="D21" s="148"/>
      <c r="E21" s="362" t="s">
        <v>101</v>
      </c>
      <c r="F21" s="524">
        <v>100</v>
      </c>
      <c r="G21" s="302">
        <v>2012</v>
      </c>
      <c r="H21" s="345">
        <v>5</v>
      </c>
      <c r="O21" s="142"/>
      <c r="P21" s="150" t="s">
        <v>102</v>
      </c>
      <c r="X21" s="135"/>
      <c r="Y21" s="135"/>
    </row>
    <row r="22" spans="1:25" s="137" customFormat="1" x14ac:dyDescent="0.25">
      <c r="A22" s="136"/>
      <c r="B22" s="182" t="s">
        <v>103</v>
      </c>
      <c r="C22" s="314">
        <f>C14*C16</f>
        <v>3615</v>
      </c>
      <c r="D22" s="151"/>
      <c r="E22" s="362" t="s">
        <v>104</v>
      </c>
      <c r="F22" s="524">
        <v>150</v>
      </c>
      <c r="G22" s="302">
        <v>2014</v>
      </c>
      <c r="H22" s="345">
        <v>2</v>
      </c>
      <c r="O22" s="142"/>
      <c r="P22" s="147"/>
      <c r="X22" s="135"/>
      <c r="Y22" s="135"/>
    </row>
    <row r="23" spans="1:25" s="137" customFormat="1" x14ac:dyDescent="0.25">
      <c r="A23" s="136"/>
      <c r="B23" s="182" t="s">
        <v>105</v>
      </c>
      <c r="C23" s="184">
        <v>2500</v>
      </c>
      <c r="D23" s="152"/>
      <c r="E23" s="362" t="s">
        <v>106</v>
      </c>
      <c r="F23" s="524">
        <v>100</v>
      </c>
      <c r="G23" s="304">
        <v>2014</v>
      </c>
      <c r="H23" s="345">
        <v>2</v>
      </c>
      <c r="O23" s="142"/>
      <c r="P23" s="147"/>
      <c r="X23" s="135"/>
      <c r="Y23" s="135"/>
    </row>
    <row r="24" spans="1:25" s="137" customFormat="1" x14ac:dyDescent="0.25">
      <c r="A24" s="136"/>
      <c r="B24" s="182" t="s">
        <v>107</v>
      </c>
      <c r="C24" s="184" t="s">
        <v>108</v>
      </c>
      <c r="D24" s="141"/>
      <c r="E24" s="167" t="s">
        <v>109</v>
      </c>
      <c r="F24" s="526">
        <f>SUM(F12:F23)</f>
        <v>21910</v>
      </c>
      <c r="G24" s="168"/>
      <c r="O24" s="142"/>
      <c r="P24" s="143"/>
      <c r="X24" s="135"/>
      <c r="Y24" s="135"/>
    </row>
    <row r="25" spans="1:25" s="137" customFormat="1" hidden="1" x14ac:dyDescent="0.25">
      <c r="A25" s="136"/>
      <c r="B25" s="156" t="s">
        <v>110</v>
      </c>
      <c r="C25" s="181">
        <v>20</v>
      </c>
      <c r="G25" s="527"/>
      <c r="O25" s="142"/>
      <c r="P25" s="143"/>
      <c r="X25" s="135"/>
      <c r="Y25" s="135"/>
    </row>
    <row r="26" spans="1:25" s="137" customFormat="1" x14ac:dyDescent="0.25">
      <c r="A26" s="144"/>
      <c r="G26" s="527"/>
      <c r="H26" s="490"/>
      <c r="O26" s="142"/>
      <c r="P26" s="143"/>
      <c r="X26" s="135"/>
      <c r="Y26" s="135"/>
    </row>
    <row r="27" spans="1:25" s="137" customFormat="1" ht="18" customHeight="1" x14ac:dyDescent="0.25">
      <c r="A27" s="144"/>
      <c r="B27" s="153"/>
      <c r="C27" s="153"/>
      <c r="D27" s="692" t="s">
        <v>522</v>
      </c>
      <c r="G27" s="489"/>
      <c r="H27" s="490"/>
      <c r="J27" s="141"/>
      <c r="K27" s="491"/>
      <c r="N27" s="141"/>
      <c r="O27" s="142"/>
      <c r="P27" s="143"/>
      <c r="X27" s="135"/>
      <c r="Y27" s="135"/>
    </row>
    <row r="28" spans="1:25" s="137" customFormat="1" ht="19.5" customHeight="1" x14ac:dyDescent="0.35">
      <c r="A28" s="144"/>
      <c r="B28" s="157" t="str">
        <f>"Box 3:  Revenue service provider "&amp;C6</f>
        <v>Box 3:  Revenue service provider 2015</v>
      </c>
      <c r="C28" s="158"/>
      <c r="D28" s="693"/>
      <c r="E28" s="685" t="s">
        <v>292</v>
      </c>
      <c r="F28" s="686"/>
      <c r="G28" s="527"/>
      <c r="H28" s="490"/>
      <c r="J28" s="141"/>
      <c r="K28" s="491"/>
      <c r="N28" s="141"/>
      <c r="O28" s="142"/>
      <c r="P28" s="143"/>
      <c r="X28" s="135"/>
      <c r="Y28" s="135"/>
    </row>
    <row r="29" spans="1:25" s="137" customFormat="1" x14ac:dyDescent="0.25">
      <c r="A29" s="144"/>
      <c r="B29" s="358" t="s">
        <v>111</v>
      </c>
      <c r="C29" s="528">
        <v>100</v>
      </c>
      <c r="D29" s="693"/>
      <c r="E29" s="177" t="s">
        <v>112</v>
      </c>
      <c r="F29" s="492">
        <v>0.5</v>
      </c>
      <c r="G29" s="527"/>
      <c r="H29" s="490"/>
      <c r="J29" s="141"/>
      <c r="K29" s="491"/>
      <c r="N29" s="141"/>
      <c r="O29" s="142"/>
      <c r="P29" s="143"/>
      <c r="X29" s="135"/>
      <c r="Y29" s="135"/>
    </row>
    <row r="30" spans="1:25" s="137" customFormat="1" ht="15.75" hidden="1" customHeight="1" x14ac:dyDescent="0.25">
      <c r="A30" s="144"/>
      <c r="B30" s="358"/>
      <c r="C30" s="528"/>
      <c r="D30" s="693"/>
      <c r="E30" s="177" t="s">
        <v>114</v>
      </c>
      <c r="F30" s="492">
        <v>1</v>
      </c>
      <c r="G30" s="527"/>
      <c r="H30" s="490"/>
      <c r="J30" s="141"/>
      <c r="K30" s="491"/>
      <c r="N30" s="141"/>
      <c r="O30" s="142"/>
      <c r="P30" s="143"/>
      <c r="X30" s="135"/>
      <c r="Y30" s="135"/>
    </row>
    <row r="31" spans="1:25" s="137" customFormat="1" x14ac:dyDescent="0.25">
      <c r="A31" s="144"/>
      <c r="B31" s="358"/>
      <c r="C31" s="528"/>
      <c r="D31" s="376"/>
      <c r="E31" s="177" t="s">
        <v>114</v>
      </c>
      <c r="F31" s="492">
        <v>0.5</v>
      </c>
      <c r="G31" s="527"/>
      <c r="H31" s="490"/>
      <c r="J31" s="141"/>
      <c r="K31" s="491"/>
      <c r="N31" s="141"/>
      <c r="O31" s="142"/>
      <c r="P31" s="143"/>
      <c r="X31" s="135"/>
      <c r="Y31" s="135"/>
    </row>
    <row r="32" spans="1:25" s="137" customFormat="1" ht="18" customHeight="1" x14ac:dyDescent="0.25">
      <c r="A32" s="144"/>
      <c r="B32" s="358" t="s">
        <v>113</v>
      </c>
      <c r="C32" s="529" t="s">
        <v>96</v>
      </c>
      <c r="E32" s="177" t="s">
        <v>506</v>
      </c>
      <c r="F32" s="493">
        <f>(C37/C29)</f>
        <v>0.04</v>
      </c>
      <c r="G32" s="694" t="s">
        <v>665</v>
      </c>
      <c r="H32" s="695"/>
      <c r="J32" s="141"/>
      <c r="K32" s="491"/>
      <c r="N32" s="141"/>
      <c r="O32" s="142"/>
      <c r="P32" s="143"/>
      <c r="X32" s="135"/>
      <c r="Y32" s="135"/>
    </row>
    <row r="33" spans="1:25" s="137" customFormat="1" x14ac:dyDescent="0.25">
      <c r="A33" s="144"/>
      <c r="B33" s="358" t="s">
        <v>115</v>
      </c>
      <c r="C33" s="528">
        <v>4</v>
      </c>
      <c r="G33" s="527"/>
      <c r="H33" s="490"/>
      <c r="J33" s="141"/>
      <c r="K33" s="491"/>
      <c r="N33" s="141"/>
      <c r="O33" s="142"/>
      <c r="P33" s="143"/>
      <c r="X33" s="135"/>
      <c r="Y33" s="135"/>
    </row>
    <row r="34" spans="1:25" s="137" customFormat="1" x14ac:dyDescent="0.25">
      <c r="A34" s="144"/>
      <c r="B34" s="358" t="s">
        <v>116</v>
      </c>
      <c r="C34" s="528"/>
      <c r="G34" s="527"/>
      <c r="H34" s="490"/>
      <c r="J34" s="141"/>
      <c r="K34" s="491"/>
      <c r="N34" s="141"/>
      <c r="O34" s="142"/>
      <c r="P34" s="143"/>
      <c r="X34" s="135"/>
      <c r="Y34" s="135"/>
    </row>
    <row r="35" spans="1:25" s="137" customFormat="1" ht="19.5" thickBot="1" x14ac:dyDescent="0.35">
      <c r="A35" s="144"/>
      <c r="B35" s="358" t="s">
        <v>117</v>
      </c>
      <c r="C35" s="159"/>
      <c r="E35" s="171" t="s">
        <v>315</v>
      </c>
      <c r="F35" s="176"/>
      <c r="G35" s="494" t="s">
        <v>318</v>
      </c>
      <c r="H35" s="490"/>
      <c r="J35" s="141"/>
      <c r="K35" s="491"/>
      <c r="N35" s="141"/>
      <c r="O35" s="142"/>
      <c r="P35" s="143"/>
      <c r="X35" s="135"/>
      <c r="Y35" s="135"/>
    </row>
    <row r="36" spans="1:25" s="137" customFormat="1" ht="16.5" thickBot="1" x14ac:dyDescent="0.3">
      <c r="A36" s="144"/>
      <c r="B36" s="358" t="s">
        <v>505</v>
      </c>
      <c r="C36" s="528"/>
      <c r="E36" s="175" t="s">
        <v>118</v>
      </c>
      <c r="F36" s="186">
        <v>2018</v>
      </c>
      <c r="G36" s="185"/>
      <c r="H36" s="490"/>
      <c r="J36" s="141"/>
      <c r="K36" s="491"/>
      <c r="N36" s="141"/>
      <c r="O36" s="142"/>
      <c r="P36" s="143"/>
      <c r="X36" s="135"/>
      <c r="Y36" s="135"/>
    </row>
    <row r="37" spans="1:25" s="137" customFormat="1" x14ac:dyDescent="0.25">
      <c r="A37" s="144"/>
      <c r="B37" s="359" t="str">
        <f>"Monthly tariff per household: "&amp;C6</f>
        <v>Monthly tariff per household: 2015</v>
      </c>
      <c r="C37" s="530">
        <f>IF(C32="Fixed tariff",C33,IF(C32="Price per m3",C34*C35,C36))</f>
        <v>4</v>
      </c>
      <c r="E37" s="315" t="str">
        <f>"Amount in reserve at end of year "&amp;F36</f>
        <v>Amount in reserve at end of year 2018</v>
      </c>
      <c r="F37" s="531">
        <f>HLOOKUP('CAT - Data Entry'!F36,'CAT - Revenue &amp; Expenditure'!C33:X35,3)</f>
        <v>20080.192426034999</v>
      </c>
      <c r="G37" s="532"/>
      <c r="H37" s="490"/>
      <c r="J37" s="141"/>
      <c r="K37" s="491"/>
      <c r="N37" s="141"/>
      <c r="O37" s="142"/>
      <c r="P37" s="143"/>
      <c r="X37" s="135"/>
      <c r="Y37" s="135"/>
    </row>
    <row r="38" spans="1:25" s="137" customFormat="1" x14ac:dyDescent="0.25">
      <c r="A38" s="144"/>
      <c r="B38" s="359" t="s">
        <v>119</v>
      </c>
      <c r="C38" s="495">
        <v>1</v>
      </c>
      <c r="G38" s="496"/>
      <c r="H38" s="490"/>
      <c r="J38" s="141"/>
      <c r="K38" s="491"/>
      <c r="N38" s="141"/>
      <c r="O38" s="142"/>
      <c r="P38" s="143"/>
      <c r="X38" s="135"/>
      <c r="Y38" s="135"/>
    </row>
    <row r="39" spans="1:25" s="137" customFormat="1" x14ac:dyDescent="0.25">
      <c r="A39" s="144"/>
      <c r="B39" s="358" t="str">
        <f>"Cost of new connection: "&amp;C6</f>
        <v>Cost of new connection: 2015</v>
      </c>
      <c r="C39" s="528">
        <v>25</v>
      </c>
      <c r="G39" s="527"/>
      <c r="H39" s="490"/>
      <c r="J39" s="141"/>
      <c r="K39" s="491"/>
      <c r="N39" s="141"/>
      <c r="O39" s="142"/>
      <c r="P39" s="143"/>
      <c r="X39" s="135"/>
      <c r="Y39" s="135"/>
    </row>
    <row r="40" spans="1:25" s="137" customFormat="1" x14ac:dyDescent="0.25">
      <c r="A40" s="144"/>
      <c r="B40" s="358" t="s">
        <v>514</v>
      </c>
      <c r="C40" s="528">
        <v>10</v>
      </c>
      <c r="G40" s="527"/>
      <c r="H40" s="490"/>
      <c r="J40" s="141"/>
      <c r="K40" s="491"/>
      <c r="N40" s="141"/>
      <c r="O40" s="142"/>
      <c r="P40" s="143"/>
      <c r="X40" s="135"/>
      <c r="Y40" s="135"/>
    </row>
    <row r="41" spans="1:25" s="137" customFormat="1" x14ac:dyDescent="0.25">
      <c r="A41" s="144"/>
      <c r="B41" s="358" t="s">
        <v>508</v>
      </c>
      <c r="C41" s="483">
        <v>10</v>
      </c>
      <c r="G41" s="527"/>
      <c r="H41" s="490"/>
      <c r="J41" s="141"/>
      <c r="K41" s="491"/>
      <c r="N41" s="141"/>
      <c r="O41" s="142"/>
      <c r="P41" s="143"/>
      <c r="X41" s="135"/>
      <c r="Y41" s="135"/>
    </row>
    <row r="42" spans="1:25" s="137" customFormat="1" x14ac:dyDescent="0.25">
      <c r="A42" s="144"/>
      <c r="B42" s="358" t="s">
        <v>120</v>
      </c>
      <c r="C42" s="529" t="s">
        <v>108</v>
      </c>
      <c r="G42" s="527"/>
      <c r="H42" s="490"/>
      <c r="J42" s="141"/>
      <c r="K42" s="491"/>
      <c r="N42" s="141"/>
      <c r="O42" s="142"/>
      <c r="P42" s="143"/>
      <c r="X42" s="135"/>
      <c r="Y42" s="135"/>
    </row>
    <row r="43" spans="1:25" s="137" customFormat="1" x14ac:dyDescent="0.25">
      <c r="A43" s="144"/>
      <c r="B43" s="358" t="s">
        <v>121</v>
      </c>
      <c r="C43" s="528">
        <v>0</v>
      </c>
      <c r="H43" s="490"/>
      <c r="J43" s="141"/>
      <c r="K43" s="491"/>
      <c r="N43" s="141"/>
      <c r="O43" s="142"/>
      <c r="P43" s="143"/>
      <c r="X43" s="135"/>
      <c r="Y43" s="135"/>
    </row>
    <row r="44" spans="1:25" s="137" customFormat="1" x14ac:dyDescent="0.25">
      <c r="A44" s="144"/>
      <c r="B44" s="358" t="s">
        <v>122</v>
      </c>
      <c r="C44" s="528">
        <v>100</v>
      </c>
      <c r="G44" s="132"/>
      <c r="H44" s="134"/>
      <c r="I44" s="682"/>
      <c r="J44" s="682"/>
      <c r="K44" s="683"/>
      <c r="L44" s="684"/>
      <c r="M44" s="684"/>
      <c r="N44" s="684"/>
      <c r="O44" s="142"/>
      <c r="P44" s="143"/>
      <c r="X44" s="135"/>
      <c r="Y44" s="135"/>
    </row>
    <row r="45" spans="1:25" s="137" customFormat="1" x14ac:dyDescent="0.25">
      <c r="A45" s="144"/>
      <c r="B45" s="358" t="s">
        <v>123</v>
      </c>
      <c r="C45" s="528">
        <v>100</v>
      </c>
      <c r="G45" s="527"/>
      <c r="H45" s="490"/>
      <c r="J45" s="141"/>
      <c r="K45" s="491"/>
      <c r="N45" s="141"/>
      <c r="O45" s="142"/>
      <c r="P45" s="143"/>
      <c r="X45" s="135"/>
      <c r="Y45" s="135"/>
    </row>
    <row r="46" spans="1:25" s="137" customFormat="1" x14ac:dyDescent="0.25">
      <c r="A46" s="144"/>
      <c r="B46" s="358" t="s">
        <v>524</v>
      </c>
      <c r="C46" s="495">
        <v>0.05</v>
      </c>
      <c r="G46" s="527"/>
      <c r="H46" s="490"/>
      <c r="J46" s="141"/>
      <c r="K46" s="491"/>
      <c r="N46" s="141"/>
      <c r="O46" s="142"/>
      <c r="P46" s="143"/>
      <c r="X46" s="135"/>
      <c r="Y46" s="135"/>
    </row>
    <row r="47" spans="1:25" s="137" customFormat="1" x14ac:dyDescent="0.25">
      <c r="A47" s="144"/>
      <c r="B47" s="358" t="s">
        <v>124</v>
      </c>
      <c r="C47" s="528"/>
      <c r="G47" s="527"/>
      <c r="H47" s="490"/>
      <c r="J47" s="141"/>
      <c r="K47" s="491"/>
      <c r="N47" s="141"/>
      <c r="O47" s="142"/>
      <c r="P47" s="143"/>
      <c r="X47" s="135"/>
      <c r="Y47" s="135"/>
    </row>
    <row r="48" spans="1:25" s="137" customFormat="1" x14ac:dyDescent="0.25">
      <c r="A48" s="144"/>
      <c r="B48" s="358" t="s">
        <v>523</v>
      </c>
      <c r="C48" s="528">
        <v>100</v>
      </c>
      <c r="G48" s="527"/>
      <c r="H48" s="490"/>
      <c r="J48" s="141"/>
      <c r="K48" s="491"/>
      <c r="N48" s="141"/>
      <c r="O48" s="142"/>
      <c r="P48" s="143"/>
      <c r="X48" s="135"/>
      <c r="Y48" s="135"/>
    </row>
    <row r="49" spans="1:20" s="137" customFormat="1" x14ac:dyDescent="0.25">
      <c r="A49" s="144"/>
      <c r="B49" s="359" t="s">
        <v>264</v>
      </c>
      <c r="C49" s="497">
        <v>0.02</v>
      </c>
      <c r="D49" s="533"/>
      <c r="E49" s="132"/>
      <c r="F49" s="132"/>
      <c r="N49" s="141"/>
      <c r="S49" s="135"/>
      <c r="T49" s="135"/>
    </row>
    <row r="50" spans="1:20" s="137" customFormat="1" x14ac:dyDescent="0.25">
      <c r="A50" s="144"/>
      <c r="B50" s="360" t="s">
        <v>255</v>
      </c>
      <c r="C50" s="528">
        <v>2</v>
      </c>
      <c r="D50" s="533"/>
      <c r="E50" s="132"/>
      <c r="F50" s="132"/>
      <c r="N50" s="141"/>
      <c r="S50" s="135"/>
      <c r="T50" s="135"/>
    </row>
    <row r="51" spans="1:20" s="137" customFormat="1" ht="42.75" customHeight="1" x14ac:dyDescent="0.25">
      <c r="A51" s="153"/>
      <c r="B51" s="132"/>
      <c r="C51" s="132"/>
      <c r="E51" s="132"/>
      <c r="F51" s="132"/>
      <c r="N51" s="141"/>
    </row>
    <row r="52" spans="1:20" s="132" customFormat="1" ht="18.75" x14ac:dyDescent="0.3">
      <c r="A52" s="160"/>
      <c r="B52" s="685" t="str">
        <f>"Box 4: Operation and Minor Maintenance Expenditure "&amp;$C$6</f>
        <v>Box 4: Operation and Minor Maintenance Expenditure 2015</v>
      </c>
      <c r="C52" s="686"/>
      <c r="D52" s="479" t="s">
        <v>316</v>
      </c>
      <c r="G52" s="137"/>
      <c r="H52" s="137"/>
      <c r="I52" s="137"/>
      <c r="J52" s="137"/>
      <c r="K52" s="137"/>
      <c r="L52" s="137"/>
      <c r="M52" s="137"/>
      <c r="N52" s="141"/>
      <c r="O52" s="134"/>
    </row>
    <row r="53" spans="1:20" s="132" customFormat="1" x14ac:dyDescent="0.25">
      <c r="A53" s="160"/>
      <c r="B53" s="363" t="s">
        <v>287</v>
      </c>
      <c r="C53" s="528">
        <v>3000</v>
      </c>
      <c r="E53" s="161"/>
      <c r="F53" s="534"/>
      <c r="H53" s="134"/>
      <c r="I53" s="137"/>
      <c r="J53" s="137"/>
      <c r="K53" s="137"/>
      <c r="L53" s="137"/>
      <c r="M53" s="137"/>
      <c r="N53" s="141"/>
      <c r="O53" s="134"/>
    </row>
    <row r="54" spans="1:20" s="132" customFormat="1" x14ac:dyDescent="0.25">
      <c r="A54" s="160"/>
      <c r="B54" s="363" t="s">
        <v>252</v>
      </c>
      <c r="C54" s="528">
        <v>2400</v>
      </c>
      <c r="E54" s="137"/>
      <c r="F54" s="137"/>
      <c r="G54" s="137"/>
      <c r="H54" s="134"/>
      <c r="I54" s="137"/>
      <c r="J54" s="137"/>
      <c r="K54" s="137"/>
      <c r="L54" s="137"/>
      <c r="M54" s="137"/>
      <c r="N54" s="141"/>
      <c r="O54" s="134"/>
    </row>
    <row r="55" spans="1:20" s="132" customFormat="1" x14ac:dyDescent="0.25">
      <c r="A55" s="160"/>
      <c r="B55" s="363" t="s">
        <v>125</v>
      </c>
      <c r="C55" s="528">
        <v>2400</v>
      </c>
      <c r="E55" s="137"/>
      <c r="F55" s="137"/>
      <c r="G55" s="137"/>
      <c r="H55" s="134"/>
      <c r="I55" s="137"/>
      <c r="J55" s="137"/>
      <c r="K55" s="137"/>
      <c r="L55" s="137"/>
      <c r="M55" s="137"/>
      <c r="N55" s="141"/>
      <c r="O55" s="134"/>
    </row>
    <row r="56" spans="1:20" s="132" customFormat="1" x14ac:dyDescent="0.25">
      <c r="A56" s="160"/>
      <c r="B56" s="363" t="s">
        <v>126</v>
      </c>
      <c r="C56" s="528">
        <v>1800</v>
      </c>
      <c r="E56" s="137"/>
      <c r="F56" s="137"/>
      <c r="G56" s="137"/>
      <c r="H56" s="134"/>
      <c r="I56" s="137"/>
      <c r="J56" s="141"/>
      <c r="K56" s="491"/>
      <c r="L56" s="137"/>
      <c r="M56" s="137"/>
      <c r="N56" s="141"/>
      <c r="O56" s="134"/>
    </row>
    <row r="57" spans="1:20" s="132" customFormat="1" x14ac:dyDescent="0.25">
      <c r="A57" s="160"/>
      <c r="B57" s="363" t="s">
        <v>127</v>
      </c>
      <c r="C57" s="528">
        <v>3600</v>
      </c>
      <c r="E57" s="137"/>
      <c r="F57" s="137"/>
      <c r="G57" s="137"/>
      <c r="H57" s="134"/>
      <c r="I57" s="134"/>
      <c r="J57" s="134"/>
      <c r="K57" s="134"/>
      <c r="L57" s="134"/>
      <c r="M57" s="134"/>
      <c r="N57" s="134"/>
      <c r="O57" s="134"/>
    </row>
    <row r="58" spans="1:20" s="132" customFormat="1" x14ac:dyDescent="0.25">
      <c r="A58" s="160"/>
      <c r="B58" s="363" t="s">
        <v>130</v>
      </c>
      <c r="C58" s="528">
        <v>1500</v>
      </c>
      <c r="E58" s="137"/>
      <c r="F58" s="137"/>
      <c r="G58" s="137"/>
    </row>
    <row r="59" spans="1:20" s="132" customFormat="1" x14ac:dyDescent="0.25">
      <c r="A59" s="160"/>
      <c r="B59" s="363" t="s">
        <v>128</v>
      </c>
      <c r="C59" s="528">
        <v>1200</v>
      </c>
      <c r="G59" s="137"/>
    </row>
    <row r="60" spans="1:20" s="132" customFormat="1" x14ac:dyDescent="0.25">
      <c r="A60" s="160"/>
      <c r="B60" s="363" t="s">
        <v>129</v>
      </c>
      <c r="C60" s="528">
        <v>1240</v>
      </c>
      <c r="G60" s="137"/>
    </row>
    <row r="61" spans="1:20" s="132" customFormat="1" x14ac:dyDescent="0.25">
      <c r="A61" s="160"/>
      <c r="B61" s="363" t="s">
        <v>285</v>
      </c>
      <c r="C61" s="528">
        <v>5840</v>
      </c>
      <c r="G61" s="137"/>
    </row>
    <row r="62" spans="1:20" s="132" customFormat="1" x14ac:dyDescent="0.25">
      <c r="A62" s="160"/>
      <c r="B62" s="363" t="s">
        <v>286</v>
      </c>
      <c r="C62" s="528">
        <v>1830</v>
      </c>
      <c r="E62" s="137"/>
      <c r="F62" s="137"/>
      <c r="G62" s="137"/>
    </row>
    <row r="63" spans="1:20" s="132" customFormat="1" x14ac:dyDescent="0.25">
      <c r="A63" s="163"/>
      <c r="B63" s="164"/>
      <c r="C63" s="535"/>
      <c r="D63" s="134"/>
    </row>
    <row r="64" spans="1:20" s="134" customFormat="1" x14ac:dyDescent="0.25">
      <c r="A64" s="160"/>
      <c r="E64" s="132"/>
      <c r="F64" s="132"/>
      <c r="G64" s="132"/>
      <c r="I64" s="132"/>
      <c r="J64" s="132"/>
      <c r="K64" s="132"/>
      <c r="L64" s="132"/>
      <c r="M64" s="132"/>
      <c r="N64" s="132"/>
    </row>
    <row r="65" spans="1:14" s="132" customFormat="1" x14ac:dyDescent="0.25">
      <c r="A65" s="160"/>
      <c r="B65" s="134"/>
      <c r="C65" s="134"/>
      <c r="I65" s="134"/>
      <c r="J65" s="134"/>
      <c r="K65" s="134"/>
      <c r="L65" s="134"/>
      <c r="M65" s="134"/>
      <c r="N65" s="134"/>
    </row>
    <row r="66" spans="1:14" s="132" customFormat="1" x14ac:dyDescent="0.25">
      <c r="A66" s="160"/>
      <c r="B66" s="134"/>
      <c r="C66" s="134"/>
    </row>
    <row r="67" spans="1:14" s="134" customFormat="1" x14ac:dyDescent="0.25">
      <c r="A67" s="160"/>
      <c r="E67" s="132"/>
      <c r="F67" s="132"/>
      <c r="G67" s="132"/>
      <c r="I67" s="132"/>
      <c r="J67" s="132"/>
      <c r="K67" s="132"/>
      <c r="L67" s="132"/>
      <c r="M67" s="132"/>
      <c r="N67" s="132"/>
    </row>
    <row r="68" spans="1:14" s="134" customFormat="1" x14ac:dyDescent="0.25">
      <c r="A68" s="160"/>
      <c r="B68" s="137"/>
      <c r="C68" s="137"/>
      <c r="E68" s="132"/>
      <c r="F68" s="132"/>
      <c r="G68" s="132"/>
    </row>
    <row r="69" spans="1:14" s="134" customFormat="1" x14ac:dyDescent="0.25">
      <c r="A69" s="160"/>
      <c r="B69" s="137"/>
      <c r="C69" s="137"/>
      <c r="E69" s="132"/>
      <c r="F69" s="132"/>
      <c r="G69" s="132"/>
    </row>
    <row r="70" spans="1:14" s="134" customFormat="1" x14ac:dyDescent="0.25">
      <c r="A70" s="160"/>
      <c r="B70" s="137"/>
      <c r="C70" s="137"/>
      <c r="E70" s="132"/>
      <c r="F70" s="132"/>
      <c r="G70" s="132"/>
    </row>
    <row r="71" spans="1:14" s="137" customFormat="1" x14ac:dyDescent="0.25">
      <c r="A71" s="160"/>
      <c r="E71" s="132"/>
      <c r="F71" s="132"/>
      <c r="G71" s="132"/>
      <c r="I71" s="134"/>
      <c r="J71" s="134"/>
      <c r="K71" s="134"/>
      <c r="L71" s="134"/>
      <c r="M71" s="134"/>
      <c r="N71" s="134"/>
    </row>
    <row r="72" spans="1:14" s="137" customFormat="1" x14ac:dyDescent="0.25">
      <c r="A72" s="160"/>
      <c r="E72" s="132"/>
      <c r="F72" s="132"/>
      <c r="G72" s="132"/>
    </row>
    <row r="73" spans="1:14" s="137" customFormat="1" x14ac:dyDescent="0.25">
      <c r="A73" s="160"/>
      <c r="E73" s="132"/>
      <c r="F73" s="132"/>
      <c r="G73" s="132"/>
    </row>
    <row r="74" spans="1:14" s="137" customFormat="1" x14ac:dyDescent="0.25">
      <c r="A74" s="160"/>
      <c r="E74" s="132"/>
      <c r="F74" s="132"/>
      <c r="G74" s="132"/>
    </row>
    <row r="75" spans="1:14" s="137" customFormat="1" x14ac:dyDescent="0.25">
      <c r="A75" s="160"/>
      <c r="B75" s="162"/>
      <c r="C75" s="162"/>
      <c r="E75" s="134"/>
      <c r="F75" s="134"/>
      <c r="G75" s="134"/>
    </row>
    <row r="76" spans="1:14" s="137" customFormat="1" x14ac:dyDescent="0.25">
      <c r="A76" s="160"/>
      <c r="B76" s="132"/>
      <c r="C76" s="132"/>
      <c r="E76" s="132"/>
      <c r="F76" s="132"/>
      <c r="G76" s="132"/>
    </row>
    <row r="77" spans="1:14" s="137" customFormat="1" x14ac:dyDescent="0.25">
      <c r="A77" s="160"/>
      <c r="B77" s="132"/>
      <c r="C77" s="132"/>
      <c r="E77" s="132"/>
      <c r="F77" s="132"/>
      <c r="G77" s="132"/>
    </row>
    <row r="78" spans="1:14" s="162" customFormat="1" x14ac:dyDescent="0.25">
      <c r="A78" s="160"/>
      <c r="B78" s="132"/>
      <c r="C78" s="132"/>
      <c r="E78" s="134"/>
      <c r="F78" s="134"/>
      <c r="G78" s="134"/>
      <c r="I78" s="137"/>
      <c r="J78" s="137"/>
      <c r="K78" s="137"/>
      <c r="L78" s="137"/>
      <c r="M78" s="137"/>
      <c r="N78" s="137"/>
    </row>
    <row r="79" spans="1:14" s="132" customFormat="1" x14ac:dyDescent="0.25">
      <c r="A79" s="160"/>
      <c r="E79" s="134"/>
      <c r="F79" s="134"/>
      <c r="G79" s="134"/>
      <c r="I79" s="162"/>
      <c r="J79" s="162"/>
      <c r="K79" s="162"/>
      <c r="L79" s="162"/>
      <c r="M79" s="162"/>
      <c r="N79" s="162"/>
    </row>
    <row r="80" spans="1:14" s="132" customFormat="1" x14ac:dyDescent="0.25">
      <c r="A80" s="160"/>
      <c r="E80" s="134"/>
      <c r="F80" s="134"/>
      <c r="G80" s="134"/>
    </row>
    <row r="81" spans="1:14" s="132" customFormat="1" x14ac:dyDescent="0.25">
      <c r="A81" s="160"/>
      <c r="E81" s="134"/>
      <c r="F81" s="134"/>
      <c r="G81" s="134"/>
    </row>
    <row r="82" spans="1:14" s="132" customFormat="1" x14ac:dyDescent="0.25">
      <c r="A82" s="160"/>
      <c r="E82" s="137"/>
      <c r="F82" s="137"/>
      <c r="G82" s="137"/>
    </row>
    <row r="83" spans="1:14" s="132" customFormat="1" x14ac:dyDescent="0.25">
      <c r="A83" s="160"/>
      <c r="E83" s="137"/>
      <c r="F83" s="137"/>
      <c r="G83" s="137"/>
    </row>
    <row r="84" spans="1:14" s="132" customFormat="1" x14ac:dyDescent="0.25">
      <c r="A84" s="160"/>
      <c r="E84" s="137"/>
      <c r="F84" s="137"/>
      <c r="G84" s="137"/>
    </row>
    <row r="85" spans="1:14" s="132" customFormat="1" x14ac:dyDescent="0.25">
      <c r="A85" s="160"/>
      <c r="B85" s="137"/>
      <c r="C85" s="137"/>
      <c r="E85" s="137"/>
      <c r="F85" s="137"/>
      <c r="G85" s="137"/>
    </row>
    <row r="86" spans="1:14" s="132" customFormat="1" x14ac:dyDescent="0.25">
      <c r="A86" s="160"/>
      <c r="B86" s="137"/>
      <c r="C86" s="137"/>
      <c r="E86" s="137"/>
      <c r="F86" s="137"/>
      <c r="G86" s="137"/>
    </row>
    <row r="87" spans="1:14" s="132" customFormat="1" x14ac:dyDescent="0.25">
      <c r="A87" s="160"/>
      <c r="B87" s="137"/>
      <c r="C87" s="137"/>
      <c r="E87" s="137"/>
      <c r="F87" s="137"/>
      <c r="G87" s="137"/>
    </row>
    <row r="88" spans="1:14" s="137" customFormat="1" x14ac:dyDescent="0.25">
      <c r="A88" s="160"/>
      <c r="I88" s="132"/>
      <c r="J88" s="132"/>
      <c r="K88" s="132"/>
      <c r="L88" s="132"/>
      <c r="M88" s="132"/>
      <c r="N88" s="132"/>
    </row>
    <row r="89" spans="1:14" s="137" customFormat="1" x14ac:dyDescent="0.25">
      <c r="A89" s="160"/>
      <c r="E89" s="162"/>
      <c r="F89" s="162"/>
      <c r="G89" s="162"/>
    </row>
    <row r="90" spans="1:14" s="137" customFormat="1" x14ac:dyDescent="0.25">
      <c r="A90" s="160"/>
      <c r="E90" s="132"/>
      <c r="F90" s="132"/>
      <c r="G90" s="132"/>
    </row>
    <row r="91" spans="1:14" s="137" customFormat="1" x14ac:dyDescent="0.25">
      <c r="A91" s="160"/>
      <c r="B91" s="162"/>
      <c r="C91" s="162"/>
      <c r="E91" s="132"/>
      <c r="F91" s="132"/>
      <c r="G91" s="132"/>
    </row>
    <row r="92" spans="1:14" s="137" customFormat="1" x14ac:dyDescent="0.25">
      <c r="A92" s="160"/>
      <c r="B92" s="132"/>
      <c r="C92" s="132"/>
      <c r="E92" s="132"/>
      <c r="F92" s="132"/>
      <c r="G92" s="132"/>
    </row>
    <row r="93" spans="1:14" s="137" customFormat="1" x14ac:dyDescent="0.25">
      <c r="A93" s="160"/>
      <c r="B93" s="132"/>
      <c r="C93" s="132"/>
      <c r="E93" s="132"/>
      <c r="F93" s="132"/>
      <c r="G93" s="132"/>
    </row>
    <row r="94" spans="1:14" s="162" customFormat="1" x14ac:dyDescent="0.25">
      <c r="A94" s="160"/>
      <c r="B94" s="132"/>
      <c r="C94" s="132"/>
      <c r="E94" s="132"/>
      <c r="F94" s="132"/>
      <c r="G94" s="132"/>
      <c r="I94" s="137"/>
      <c r="J94" s="137"/>
      <c r="K94" s="137"/>
      <c r="L94" s="137"/>
      <c r="M94" s="137"/>
      <c r="N94" s="137"/>
    </row>
    <row r="95" spans="1:14" s="132" customFormat="1" x14ac:dyDescent="0.25">
      <c r="A95" s="160"/>
      <c r="I95" s="162"/>
      <c r="J95" s="162"/>
      <c r="K95" s="162"/>
      <c r="L95" s="162"/>
      <c r="M95" s="162"/>
      <c r="N95" s="162"/>
    </row>
    <row r="96" spans="1:14" s="132" customFormat="1" x14ac:dyDescent="0.25">
      <c r="A96" s="160"/>
      <c r="B96" s="162"/>
      <c r="C96" s="162"/>
    </row>
    <row r="97" spans="1:25" s="132" customFormat="1" x14ac:dyDescent="0.25">
      <c r="A97" s="160"/>
    </row>
    <row r="98" spans="1:25" s="132" customFormat="1" x14ac:dyDescent="0.25">
      <c r="A98" s="160"/>
    </row>
    <row r="99" spans="1:25" s="162" customFormat="1" x14ac:dyDescent="0.25">
      <c r="A99" s="160"/>
      <c r="B99" s="137"/>
      <c r="C99" s="137"/>
      <c r="E99" s="137"/>
      <c r="F99" s="137"/>
      <c r="G99" s="137"/>
      <c r="I99" s="132"/>
      <c r="J99" s="132"/>
      <c r="K99" s="132"/>
      <c r="L99" s="132"/>
      <c r="M99" s="132"/>
      <c r="N99" s="132"/>
    </row>
    <row r="100" spans="1:25" s="132" customFormat="1" x14ac:dyDescent="0.25">
      <c r="A100" s="131"/>
      <c r="B100" s="137"/>
      <c r="C100" s="137"/>
      <c r="E100" s="137"/>
      <c r="F100" s="137"/>
      <c r="G100" s="137"/>
      <c r="I100" s="162"/>
      <c r="J100" s="162"/>
      <c r="K100" s="162"/>
      <c r="L100" s="162"/>
      <c r="M100" s="162"/>
      <c r="N100" s="162"/>
    </row>
    <row r="101" spans="1:25" s="132" customFormat="1" x14ac:dyDescent="0.25">
      <c r="A101" s="131"/>
      <c r="B101" s="137"/>
      <c r="C101" s="137"/>
      <c r="E101" s="137"/>
      <c r="F101" s="137"/>
      <c r="G101" s="137"/>
    </row>
    <row r="102" spans="1:25" s="132" customFormat="1" x14ac:dyDescent="0.25">
      <c r="A102" s="131"/>
      <c r="B102" s="137"/>
      <c r="C102" s="137"/>
      <c r="D102" s="137"/>
      <c r="E102" s="137"/>
      <c r="F102" s="137"/>
      <c r="G102" s="137"/>
      <c r="H102" s="137"/>
      <c r="O102" s="137"/>
      <c r="P102" s="137"/>
      <c r="Q102" s="137"/>
      <c r="R102" s="137"/>
      <c r="S102" s="137"/>
      <c r="T102" s="137"/>
      <c r="U102" s="137"/>
      <c r="V102" s="137"/>
      <c r="W102" s="137"/>
      <c r="X102" s="137"/>
      <c r="Y102" s="137"/>
    </row>
    <row r="103" spans="1:25" s="137" customFormat="1" x14ac:dyDescent="0.25">
      <c r="A103" s="136"/>
      <c r="L103" s="137">
        <f>'CAT - Revenue &amp; Expenditure'!J7-'CAT - Revenue &amp; Expenditure'!I7</f>
        <v>11</v>
      </c>
      <c r="N103" s="132"/>
    </row>
    <row r="104" spans="1:25" s="137" customFormat="1" x14ac:dyDescent="0.25">
      <c r="A104" s="136"/>
    </row>
    <row r="105" spans="1:25" s="137" customFormat="1" x14ac:dyDescent="0.25">
      <c r="A105" s="136"/>
      <c r="E105" s="162"/>
      <c r="F105" s="162"/>
      <c r="G105" s="162"/>
    </row>
    <row r="106" spans="1:25" s="137" customFormat="1" x14ac:dyDescent="0.25">
      <c r="A106" s="136"/>
      <c r="E106" s="132"/>
      <c r="F106" s="132"/>
      <c r="G106" s="132"/>
    </row>
    <row r="107" spans="1:25" s="137" customFormat="1" x14ac:dyDescent="0.25">
      <c r="A107" s="136"/>
      <c r="E107" s="132"/>
      <c r="F107" s="132"/>
      <c r="G107" s="132"/>
    </row>
    <row r="108" spans="1:25" s="137" customFormat="1" x14ac:dyDescent="0.25">
      <c r="A108" s="136"/>
      <c r="E108" s="132"/>
      <c r="F108" s="132"/>
      <c r="G108" s="132"/>
    </row>
    <row r="109" spans="1:25" s="137" customFormat="1" x14ac:dyDescent="0.25">
      <c r="A109" s="136"/>
      <c r="E109" s="132"/>
      <c r="F109" s="132"/>
      <c r="G109" s="132"/>
    </row>
    <row r="110" spans="1:25" s="137" customFormat="1" x14ac:dyDescent="0.25">
      <c r="A110" s="136"/>
      <c r="E110" s="162"/>
      <c r="F110" s="162"/>
      <c r="G110" s="162"/>
    </row>
    <row r="111" spans="1:25" s="137" customFormat="1" x14ac:dyDescent="0.25">
      <c r="A111" s="136"/>
      <c r="E111" s="132"/>
      <c r="F111" s="132"/>
      <c r="G111" s="132"/>
    </row>
    <row r="112" spans="1:25" s="137" customFormat="1" x14ac:dyDescent="0.25">
      <c r="A112" s="136"/>
      <c r="E112" s="132"/>
      <c r="F112" s="132"/>
      <c r="G112" s="132"/>
    </row>
    <row r="113" spans="1:1" s="137" customFormat="1" x14ac:dyDescent="0.25">
      <c r="A113" s="136"/>
    </row>
    <row r="114" spans="1:1" s="137" customFormat="1" x14ac:dyDescent="0.25">
      <c r="A114" s="136"/>
    </row>
    <row r="115" spans="1:1" s="137" customFormat="1" x14ac:dyDescent="0.25">
      <c r="A115" s="136"/>
    </row>
    <row r="116" spans="1:1" s="137" customFormat="1" x14ac:dyDescent="0.25">
      <c r="A116" s="136"/>
    </row>
    <row r="117" spans="1:1" s="137" customFormat="1" x14ac:dyDescent="0.25">
      <c r="A117" s="136"/>
    </row>
    <row r="118" spans="1:1" s="137" customFormat="1" x14ac:dyDescent="0.25">
      <c r="A118" s="136"/>
    </row>
    <row r="119" spans="1:1" s="137" customFormat="1" x14ac:dyDescent="0.25">
      <c r="A119" s="136"/>
    </row>
    <row r="120" spans="1:1" s="137" customFormat="1" x14ac:dyDescent="0.25">
      <c r="A120" s="136"/>
    </row>
    <row r="121" spans="1:1" s="137" customFormat="1" x14ac:dyDescent="0.25">
      <c r="A121" s="136"/>
    </row>
    <row r="122" spans="1:1" s="137" customFormat="1" x14ac:dyDescent="0.25">
      <c r="A122" s="136"/>
    </row>
    <row r="123" spans="1:1" s="137" customFormat="1" x14ac:dyDescent="0.25">
      <c r="A123" s="136"/>
    </row>
    <row r="124" spans="1:1" s="137" customFormat="1" x14ac:dyDescent="0.25">
      <c r="A124" s="136"/>
    </row>
    <row r="125" spans="1:1" s="137" customFormat="1" x14ac:dyDescent="0.25">
      <c r="A125" s="136"/>
    </row>
    <row r="126" spans="1:1" s="137" customFormat="1" x14ac:dyDescent="0.25">
      <c r="A126" s="136"/>
    </row>
    <row r="127" spans="1:1" s="137" customFormat="1" x14ac:dyDescent="0.25">
      <c r="A127" s="136"/>
    </row>
    <row r="128" spans="1:1" s="137" customFormat="1" x14ac:dyDescent="0.25">
      <c r="A128" s="136"/>
    </row>
    <row r="129" spans="1:1" s="137" customFormat="1" x14ac:dyDescent="0.25">
      <c r="A129" s="136"/>
    </row>
    <row r="130" spans="1:1" s="137" customFormat="1" x14ac:dyDescent="0.25">
      <c r="A130" s="136"/>
    </row>
    <row r="131" spans="1:1" s="137" customFormat="1" x14ac:dyDescent="0.25">
      <c r="A131" s="136"/>
    </row>
    <row r="132" spans="1:1" s="137" customFormat="1" x14ac:dyDescent="0.25">
      <c r="A132" s="136"/>
    </row>
    <row r="133" spans="1:1" s="137" customFormat="1" x14ac:dyDescent="0.25">
      <c r="A133" s="136"/>
    </row>
    <row r="134" spans="1:1" s="137" customFormat="1" x14ac:dyDescent="0.25">
      <c r="A134" s="136"/>
    </row>
    <row r="135" spans="1:1" s="137" customFormat="1" x14ac:dyDescent="0.25">
      <c r="A135" s="136"/>
    </row>
    <row r="136" spans="1:1" s="137" customFormat="1" x14ac:dyDescent="0.25">
      <c r="A136" s="136"/>
    </row>
    <row r="137" spans="1:1" s="137" customFormat="1" x14ac:dyDescent="0.25">
      <c r="A137" s="136"/>
    </row>
    <row r="138" spans="1:1" s="137" customFormat="1" x14ac:dyDescent="0.25">
      <c r="A138" s="136"/>
    </row>
    <row r="139" spans="1:1" s="137" customFormat="1" x14ac:dyDescent="0.25">
      <c r="A139" s="136"/>
    </row>
    <row r="140" spans="1:1" s="137" customFormat="1" x14ac:dyDescent="0.25">
      <c r="A140" s="136"/>
    </row>
    <row r="141" spans="1:1" s="137" customFormat="1" x14ac:dyDescent="0.25">
      <c r="A141" s="136"/>
    </row>
    <row r="142" spans="1:1" s="137" customFormat="1" x14ac:dyDescent="0.25">
      <c r="A142" s="136"/>
    </row>
    <row r="143" spans="1:1" s="137" customFormat="1" x14ac:dyDescent="0.25">
      <c r="A143" s="136"/>
    </row>
    <row r="144" spans="1:1" s="137" customFormat="1" x14ac:dyDescent="0.25">
      <c r="A144" s="136"/>
    </row>
    <row r="145" spans="1:1" s="137" customFormat="1" x14ac:dyDescent="0.25">
      <c r="A145" s="136"/>
    </row>
    <row r="146" spans="1:1" s="137" customFormat="1" x14ac:dyDescent="0.25">
      <c r="A146" s="136"/>
    </row>
    <row r="147" spans="1:1" s="137" customFormat="1" x14ac:dyDescent="0.25">
      <c r="A147" s="136"/>
    </row>
    <row r="148" spans="1:1" s="137" customFormat="1" x14ac:dyDescent="0.25">
      <c r="A148" s="136"/>
    </row>
    <row r="149" spans="1:1" s="137" customFormat="1" x14ac:dyDescent="0.25">
      <c r="A149" s="136"/>
    </row>
    <row r="150" spans="1:1" s="137" customFormat="1" x14ac:dyDescent="0.25">
      <c r="A150" s="136"/>
    </row>
    <row r="151" spans="1:1" s="137" customFormat="1" x14ac:dyDescent="0.25">
      <c r="A151" s="136"/>
    </row>
    <row r="152" spans="1:1" s="137" customFormat="1" x14ac:dyDescent="0.25">
      <c r="A152" s="136"/>
    </row>
    <row r="153" spans="1:1" s="137" customFormat="1" x14ac:dyDescent="0.25">
      <c r="A153" s="136"/>
    </row>
    <row r="154" spans="1:1" s="137" customFormat="1" x14ac:dyDescent="0.25">
      <c r="A154" s="136"/>
    </row>
    <row r="155" spans="1:1" s="137" customFormat="1" x14ac:dyDescent="0.25">
      <c r="A155" s="136"/>
    </row>
    <row r="156" spans="1:1" s="137" customFormat="1" x14ac:dyDescent="0.25">
      <c r="A156" s="136"/>
    </row>
    <row r="157" spans="1:1" s="137" customFormat="1" x14ac:dyDescent="0.25">
      <c r="A157" s="136"/>
    </row>
    <row r="158" spans="1:1" s="137" customFormat="1" x14ac:dyDescent="0.25">
      <c r="A158" s="136"/>
    </row>
    <row r="159" spans="1:1" s="137" customFormat="1" x14ac:dyDescent="0.25">
      <c r="A159" s="136"/>
    </row>
    <row r="160" spans="1:1" s="137" customFormat="1" x14ac:dyDescent="0.25">
      <c r="A160" s="136"/>
    </row>
    <row r="161" spans="1:1" s="137" customFormat="1" x14ac:dyDescent="0.25">
      <c r="A161" s="136"/>
    </row>
    <row r="162" spans="1:1" s="137" customFormat="1" x14ac:dyDescent="0.25">
      <c r="A162" s="136"/>
    </row>
    <row r="163" spans="1:1" s="137" customFormat="1" x14ac:dyDescent="0.25">
      <c r="A163" s="136"/>
    </row>
    <row r="164" spans="1:1" s="137" customFormat="1" x14ac:dyDescent="0.25">
      <c r="A164" s="136"/>
    </row>
    <row r="165" spans="1:1" s="137" customFormat="1" x14ac:dyDescent="0.25">
      <c r="A165" s="136"/>
    </row>
    <row r="166" spans="1:1" s="137" customFormat="1" x14ac:dyDescent="0.25">
      <c r="A166" s="136"/>
    </row>
    <row r="167" spans="1:1" s="137" customFormat="1" x14ac:dyDescent="0.25">
      <c r="A167" s="136"/>
    </row>
    <row r="168" spans="1:1" s="137" customFormat="1" x14ac:dyDescent="0.25">
      <c r="A168" s="136"/>
    </row>
    <row r="169" spans="1:1" s="137" customFormat="1" x14ac:dyDescent="0.25">
      <c r="A169" s="136"/>
    </row>
    <row r="170" spans="1:1" s="137" customFormat="1" x14ac:dyDescent="0.25">
      <c r="A170" s="136"/>
    </row>
    <row r="171" spans="1:1" s="137" customFormat="1" x14ac:dyDescent="0.25">
      <c r="A171" s="136"/>
    </row>
    <row r="172" spans="1:1" s="137" customFormat="1" x14ac:dyDescent="0.25">
      <c r="A172" s="136"/>
    </row>
    <row r="173" spans="1:1" s="137" customFormat="1" x14ac:dyDescent="0.25">
      <c r="A173" s="136"/>
    </row>
    <row r="174" spans="1:1" s="137" customFormat="1" x14ac:dyDescent="0.25">
      <c r="A174" s="136"/>
    </row>
    <row r="175" spans="1:1" s="137" customFormat="1" x14ac:dyDescent="0.25">
      <c r="A175" s="136"/>
    </row>
    <row r="176" spans="1:1" s="137" customFormat="1" x14ac:dyDescent="0.25">
      <c r="A176" s="136"/>
    </row>
    <row r="177" spans="1:1" s="137" customFormat="1" x14ac:dyDescent="0.25">
      <c r="A177" s="136"/>
    </row>
    <row r="178" spans="1:1" s="137" customFormat="1" x14ac:dyDescent="0.25">
      <c r="A178" s="136"/>
    </row>
    <row r="179" spans="1:1" s="137" customFormat="1" x14ac:dyDescent="0.25">
      <c r="A179" s="136"/>
    </row>
    <row r="180" spans="1:1" s="137" customFormat="1" x14ac:dyDescent="0.25">
      <c r="A180" s="136"/>
    </row>
    <row r="181" spans="1:1" s="137" customFormat="1" x14ac:dyDescent="0.25">
      <c r="A181" s="136"/>
    </row>
    <row r="182" spans="1:1" s="137" customFormat="1" x14ac:dyDescent="0.25">
      <c r="A182" s="136"/>
    </row>
    <row r="183" spans="1:1" s="137" customFormat="1" x14ac:dyDescent="0.25">
      <c r="A183" s="136"/>
    </row>
    <row r="184" spans="1:1" s="137" customFormat="1" x14ac:dyDescent="0.25">
      <c r="A184" s="136"/>
    </row>
    <row r="185" spans="1:1" s="137" customFormat="1" x14ac:dyDescent="0.25">
      <c r="A185" s="136"/>
    </row>
    <row r="186" spans="1:1" s="137" customFormat="1" x14ac:dyDescent="0.25">
      <c r="A186" s="136"/>
    </row>
    <row r="187" spans="1:1" s="137" customFormat="1" x14ac:dyDescent="0.25">
      <c r="A187" s="136"/>
    </row>
    <row r="188" spans="1:1" s="137" customFormat="1" x14ac:dyDescent="0.25">
      <c r="A188" s="136"/>
    </row>
    <row r="189" spans="1:1" s="137" customFormat="1" x14ac:dyDescent="0.25">
      <c r="A189" s="136"/>
    </row>
    <row r="190" spans="1:1" s="137" customFormat="1" x14ac:dyDescent="0.25">
      <c r="A190" s="136"/>
    </row>
    <row r="191" spans="1:1" s="137" customFormat="1" x14ac:dyDescent="0.25">
      <c r="A191" s="136"/>
    </row>
    <row r="192" spans="1:1" s="137" customFormat="1" x14ac:dyDescent="0.25">
      <c r="A192" s="136"/>
    </row>
    <row r="193" spans="1:1" s="137" customFormat="1" x14ac:dyDescent="0.25">
      <c r="A193" s="136"/>
    </row>
    <row r="194" spans="1:1" s="137" customFormat="1" x14ac:dyDescent="0.25">
      <c r="A194" s="136"/>
    </row>
    <row r="195" spans="1:1" s="137" customFormat="1" x14ac:dyDescent="0.25">
      <c r="A195" s="136"/>
    </row>
    <row r="196" spans="1:1" s="137" customFormat="1" x14ac:dyDescent="0.25">
      <c r="A196" s="136"/>
    </row>
    <row r="197" spans="1:1" s="137" customFormat="1" x14ac:dyDescent="0.25">
      <c r="A197" s="136"/>
    </row>
    <row r="198" spans="1:1" s="137" customFormat="1" x14ac:dyDescent="0.25">
      <c r="A198" s="136"/>
    </row>
    <row r="199" spans="1:1" s="137" customFormat="1" x14ac:dyDescent="0.25">
      <c r="A199" s="136"/>
    </row>
    <row r="200" spans="1:1" s="137" customFormat="1" x14ac:dyDescent="0.25">
      <c r="A200" s="136"/>
    </row>
    <row r="201" spans="1:1" s="137" customFormat="1" x14ac:dyDescent="0.25">
      <c r="A201" s="136"/>
    </row>
    <row r="202" spans="1:1" s="137" customFormat="1" x14ac:dyDescent="0.25">
      <c r="A202" s="136"/>
    </row>
    <row r="203" spans="1:1" s="137" customFormat="1" x14ac:dyDescent="0.25">
      <c r="A203" s="136"/>
    </row>
    <row r="204" spans="1:1" s="137" customFormat="1" x14ac:dyDescent="0.25">
      <c r="A204" s="136"/>
    </row>
    <row r="205" spans="1:1" s="137" customFormat="1" x14ac:dyDescent="0.25">
      <c r="A205" s="136"/>
    </row>
    <row r="206" spans="1:1" s="137" customFormat="1" x14ac:dyDescent="0.25">
      <c r="A206" s="136"/>
    </row>
    <row r="207" spans="1:1" s="137" customFormat="1" x14ac:dyDescent="0.25">
      <c r="A207" s="136"/>
    </row>
    <row r="208" spans="1:1" s="137" customFormat="1" x14ac:dyDescent="0.25">
      <c r="A208" s="136"/>
    </row>
    <row r="209" spans="1:1" s="137" customFormat="1" x14ac:dyDescent="0.25">
      <c r="A209" s="136"/>
    </row>
    <row r="210" spans="1:1" s="137" customFormat="1" x14ac:dyDescent="0.25">
      <c r="A210" s="136"/>
    </row>
    <row r="211" spans="1:1" s="137" customFormat="1" x14ac:dyDescent="0.25">
      <c r="A211" s="136"/>
    </row>
    <row r="212" spans="1:1" s="137" customFormat="1" x14ac:dyDescent="0.25">
      <c r="A212" s="136"/>
    </row>
    <row r="213" spans="1:1" s="137" customFormat="1" x14ac:dyDescent="0.25">
      <c r="A213" s="136"/>
    </row>
    <row r="214" spans="1:1" s="137" customFormat="1" x14ac:dyDescent="0.25">
      <c r="A214" s="136"/>
    </row>
    <row r="215" spans="1:1" s="137" customFormat="1" x14ac:dyDescent="0.25">
      <c r="A215" s="136"/>
    </row>
    <row r="216" spans="1:1" s="137" customFormat="1" x14ac:dyDescent="0.25">
      <c r="A216" s="136"/>
    </row>
    <row r="217" spans="1:1" s="137" customFormat="1" x14ac:dyDescent="0.25">
      <c r="A217" s="136"/>
    </row>
    <row r="218" spans="1:1" s="137" customFormat="1" x14ac:dyDescent="0.25">
      <c r="A218" s="136"/>
    </row>
    <row r="219" spans="1:1" s="137" customFormat="1" x14ac:dyDescent="0.25">
      <c r="A219" s="136"/>
    </row>
    <row r="220" spans="1:1" s="137" customFormat="1" x14ac:dyDescent="0.25">
      <c r="A220" s="136"/>
    </row>
    <row r="221" spans="1:1" s="137" customFormat="1" x14ac:dyDescent="0.25">
      <c r="A221" s="136"/>
    </row>
    <row r="222" spans="1:1" s="137" customFormat="1" x14ac:dyDescent="0.25">
      <c r="A222" s="136"/>
    </row>
    <row r="223" spans="1:1" s="137" customFormat="1" x14ac:dyDescent="0.25">
      <c r="A223" s="136"/>
    </row>
    <row r="224" spans="1:1" s="137" customFormat="1" x14ac:dyDescent="0.25">
      <c r="A224" s="136"/>
    </row>
    <row r="225" spans="1:1" s="137" customFormat="1" x14ac:dyDescent="0.25">
      <c r="A225" s="136"/>
    </row>
    <row r="226" spans="1:1" s="137" customFormat="1" x14ac:dyDescent="0.25">
      <c r="A226" s="136"/>
    </row>
    <row r="227" spans="1:1" s="137" customFormat="1" x14ac:dyDescent="0.25">
      <c r="A227" s="136"/>
    </row>
    <row r="228" spans="1:1" s="137" customFormat="1" x14ac:dyDescent="0.25">
      <c r="A228" s="136"/>
    </row>
    <row r="229" spans="1:1" s="137" customFormat="1" x14ac:dyDescent="0.25">
      <c r="A229" s="136"/>
    </row>
    <row r="230" spans="1:1" s="137" customFormat="1" x14ac:dyDescent="0.25">
      <c r="A230" s="136"/>
    </row>
    <row r="231" spans="1:1" s="137" customFormat="1" x14ac:dyDescent="0.25">
      <c r="A231" s="136"/>
    </row>
    <row r="232" spans="1:1" s="137" customFormat="1" x14ac:dyDescent="0.25">
      <c r="A232" s="136"/>
    </row>
    <row r="233" spans="1:1" s="137" customFormat="1" x14ac:dyDescent="0.25">
      <c r="A233" s="136"/>
    </row>
    <row r="234" spans="1:1" s="137" customFormat="1" x14ac:dyDescent="0.25">
      <c r="A234" s="136"/>
    </row>
    <row r="235" spans="1:1" s="137" customFormat="1" x14ac:dyDescent="0.25">
      <c r="A235" s="136"/>
    </row>
    <row r="236" spans="1:1" s="137" customFormat="1" x14ac:dyDescent="0.25">
      <c r="A236" s="136"/>
    </row>
    <row r="237" spans="1:1" s="137" customFormat="1" x14ac:dyDescent="0.25">
      <c r="A237" s="136"/>
    </row>
    <row r="238" spans="1:1" s="137" customFormat="1" x14ac:dyDescent="0.25">
      <c r="A238" s="136"/>
    </row>
    <row r="239" spans="1:1" s="137" customFormat="1" x14ac:dyDescent="0.25">
      <c r="A239" s="136"/>
    </row>
    <row r="240" spans="1:1" s="137" customFormat="1" x14ac:dyDescent="0.25">
      <c r="A240" s="136"/>
    </row>
    <row r="241" spans="1:1" s="137" customFormat="1" x14ac:dyDescent="0.25">
      <c r="A241" s="136"/>
    </row>
    <row r="242" spans="1:1" s="137" customFormat="1" x14ac:dyDescent="0.25">
      <c r="A242" s="136"/>
    </row>
    <row r="243" spans="1:1" s="137" customFormat="1" x14ac:dyDescent="0.25">
      <c r="A243" s="136"/>
    </row>
    <row r="244" spans="1:1" s="137" customFormat="1" x14ac:dyDescent="0.25">
      <c r="A244" s="136"/>
    </row>
    <row r="245" spans="1:1" s="137" customFormat="1" x14ac:dyDescent="0.25">
      <c r="A245" s="136"/>
    </row>
    <row r="246" spans="1:1" s="137" customFormat="1" x14ac:dyDescent="0.25">
      <c r="A246" s="136"/>
    </row>
    <row r="247" spans="1:1" s="137" customFormat="1" x14ac:dyDescent="0.25">
      <c r="A247" s="136"/>
    </row>
    <row r="248" spans="1:1" s="137" customFormat="1" x14ac:dyDescent="0.25">
      <c r="A248" s="136"/>
    </row>
    <row r="249" spans="1:1" s="137" customFormat="1" x14ac:dyDescent="0.25">
      <c r="A249" s="136"/>
    </row>
    <row r="250" spans="1:1" s="137" customFormat="1" x14ac:dyDescent="0.25">
      <c r="A250" s="136"/>
    </row>
    <row r="251" spans="1:1" s="137" customFormat="1" x14ac:dyDescent="0.25">
      <c r="A251" s="136"/>
    </row>
    <row r="252" spans="1:1" s="137" customFormat="1" x14ac:dyDescent="0.25">
      <c r="A252" s="136"/>
    </row>
    <row r="253" spans="1:1" s="137" customFormat="1" x14ac:dyDescent="0.25">
      <c r="A253" s="136"/>
    </row>
    <row r="254" spans="1:1" s="137" customFormat="1" x14ac:dyDescent="0.25">
      <c r="A254" s="136"/>
    </row>
    <row r="255" spans="1:1" s="137" customFormat="1" x14ac:dyDescent="0.25">
      <c r="A255" s="136"/>
    </row>
    <row r="256" spans="1:1" s="137" customFormat="1" x14ac:dyDescent="0.25">
      <c r="A256" s="136"/>
    </row>
    <row r="257" spans="1:1" s="137" customFormat="1" x14ac:dyDescent="0.25">
      <c r="A257" s="136"/>
    </row>
    <row r="258" spans="1:1" s="137" customFormat="1" x14ac:dyDescent="0.25">
      <c r="A258" s="136"/>
    </row>
    <row r="259" spans="1:1" s="137" customFormat="1" x14ac:dyDescent="0.25">
      <c r="A259" s="136"/>
    </row>
    <row r="260" spans="1:1" s="137" customFormat="1" x14ac:dyDescent="0.25">
      <c r="A260" s="136"/>
    </row>
    <row r="261" spans="1:1" s="137" customFormat="1" x14ac:dyDescent="0.25">
      <c r="A261" s="136"/>
    </row>
    <row r="262" spans="1:1" s="137" customFormat="1" x14ac:dyDescent="0.25">
      <c r="A262" s="136"/>
    </row>
    <row r="263" spans="1:1" s="137" customFormat="1" x14ac:dyDescent="0.25">
      <c r="A263" s="136"/>
    </row>
    <row r="264" spans="1:1" s="137" customFormat="1" x14ac:dyDescent="0.25">
      <c r="A264" s="136"/>
    </row>
    <row r="265" spans="1:1" s="137" customFormat="1" x14ac:dyDescent="0.25">
      <c r="A265" s="136"/>
    </row>
    <row r="266" spans="1:1" s="137" customFormat="1" x14ac:dyDescent="0.25">
      <c r="A266" s="136"/>
    </row>
    <row r="267" spans="1:1" s="137" customFormat="1" x14ac:dyDescent="0.25">
      <c r="A267" s="136"/>
    </row>
    <row r="268" spans="1:1" s="137" customFormat="1" x14ac:dyDescent="0.25">
      <c r="A268" s="136"/>
    </row>
    <row r="269" spans="1:1" s="137" customFormat="1" x14ac:dyDescent="0.25">
      <c r="A269" s="136"/>
    </row>
    <row r="270" spans="1:1" s="137" customFormat="1" x14ac:dyDescent="0.25">
      <c r="A270" s="136"/>
    </row>
    <row r="271" spans="1:1" s="137" customFormat="1" x14ac:dyDescent="0.25">
      <c r="A271" s="136"/>
    </row>
    <row r="272" spans="1:1" s="137" customFormat="1" x14ac:dyDescent="0.25">
      <c r="A272" s="136"/>
    </row>
    <row r="273" spans="1:1" s="137" customFormat="1" x14ac:dyDescent="0.25">
      <c r="A273" s="136"/>
    </row>
    <row r="274" spans="1:1" s="137" customFormat="1" x14ac:dyDescent="0.25">
      <c r="A274" s="136"/>
    </row>
    <row r="275" spans="1:1" s="137" customFormat="1" x14ac:dyDescent="0.25">
      <c r="A275" s="136"/>
    </row>
    <row r="276" spans="1:1" s="137" customFormat="1" x14ac:dyDescent="0.25">
      <c r="A276" s="136"/>
    </row>
    <row r="277" spans="1:1" s="137" customFormat="1" x14ac:dyDescent="0.25">
      <c r="A277" s="136"/>
    </row>
    <row r="278" spans="1:1" s="137" customFormat="1" x14ac:dyDescent="0.25">
      <c r="A278" s="136"/>
    </row>
    <row r="279" spans="1:1" s="137" customFormat="1" x14ac:dyDescent="0.25">
      <c r="A279" s="136"/>
    </row>
    <row r="280" spans="1:1" s="137" customFormat="1" x14ac:dyDescent="0.25">
      <c r="A280" s="136"/>
    </row>
    <row r="281" spans="1:1" s="137" customFormat="1" x14ac:dyDescent="0.25">
      <c r="A281" s="136"/>
    </row>
    <row r="282" spans="1:1" s="137" customFormat="1" x14ac:dyDescent="0.25">
      <c r="A282" s="136"/>
    </row>
    <row r="283" spans="1:1" s="137" customFormat="1" x14ac:dyDescent="0.25">
      <c r="A283" s="136"/>
    </row>
    <row r="284" spans="1:1" s="137" customFormat="1" x14ac:dyDescent="0.25">
      <c r="A284" s="136"/>
    </row>
    <row r="285" spans="1:1" s="137" customFormat="1" x14ac:dyDescent="0.25">
      <c r="A285" s="136"/>
    </row>
    <row r="286" spans="1:1" s="137" customFormat="1" x14ac:dyDescent="0.25">
      <c r="A286" s="136"/>
    </row>
    <row r="287" spans="1:1" s="137" customFormat="1" x14ac:dyDescent="0.25">
      <c r="A287" s="136"/>
    </row>
    <row r="288" spans="1:1" s="137" customFormat="1" x14ac:dyDescent="0.25">
      <c r="A288" s="136"/>
    </row>
    <row r="289" spans="1:1" s="137" customFormat="1" x14ac:dyDescent="0.25">
      <c r="A289" s="136"/>
    </row>
    <row r="290" spans="1:1" s="137" customFormat="1" x14ac:dyDescent="0.25">
      <c r="A290" s="136"/>
    </row>
    <row r="291" spans="1:1" s="137" customFormat="1" x14ac:dyDescent="0.25">
      <c r="A291" s="136"/>
    </row>
    <row r="292" spans="1:1" s="137" customFormat="1" x14ac:dyDescent="0.25">
      <c r="A292" s="136"/>
    </row>
    <row r="293" spans="1:1" s="137" customFormat="1" x14ac:dyDescent="0.25">
      <c r="A293" s="136"/>
    </row>
    <row r="294" spans="1:1" s="137" customFormat="1" x14ac:dyDescent="0.25">
      <c r="A294" s="136"/>
    </row>
    <row r="295" spans="1:1" s="137" customFormat="1" x14ac:dyDescent="0.25">
      <c r="A295" s="136"/>
    </row>
    <row r="296" spans="1:1" s="137" customFormat="1" x14ac:dyDescent="0.25">
      <c r="A296" s="136"/>
    </row>
    <row r="297" spans="1:1" s="137" customFormat="1" x14ac:dyDescent="0.25">
      <c r="A297" s="136"/>
    </row>
    <row r="298" spans="1:1" s="137" customFormat="1" x14ac:dyDescent="0.25">
      <c r="A298" s="136"/>
    </row>
    <row r="299" spans="1:1" s="137" customFormat="1" x14ac:dyDescent="0.25">
      <c r="A299" s="136"/>
    </row>
    <row r="300" spans="1:1" s="137" customFormat="1" x14ac:dyDescent="0.25">
      <c r="A300" s="136"/>
    </row>
    <row r="301" spans="1:1" s="137" customFormat="1" x14ac:dyDescent="0.25">
      <c r="A301" s="136"/>
    </row>
    <row r="302" spans="1:1" s="137" customFormat="1" x14ac:dyDescent="0.25">
      <c r="A302" s="136"/>
    </row>
    <row r="303" spans="1:1" s="137" customFormat="1" x14ac:dyDescent="0.25">
      <c r="A303" s="136"/>
    </row>
    <row r="304" spans="1:1" s="137" customFormat="1" x14ac:dyDescent="0.25">
      <c r="A304" s="136"/>
    </row>
    <row r="305" spans="1:1" s="137" customFormat="1" x14ac:dyDescent="0.25">
      <c r="A305" s="136"/>
    </row>
    <row r="306" spans="1:1" s="137" customFormat="1" x14ac:dyDescent="0.25">
      <c r="A306" s="136"/>
    </row>
    <row r="307" spans="1:1" s="137" customFormat="1" x14ac:dyDescent="0.25">
      <c r="A307" s="136"/>
    </row>
    <row r="308" spans="1:1" s="137" customFormat="1" x14ac:dyDescent="0.25">
      <c r="A308" s="136"/>
    </row>
    <row r="309" spans="1:1" s="137" customFormat="1" x14ac:dyDescent="0.25">
      <c r="A309" s="136"/>
    </row>
    <row r="310" spans="1:1" s="137" customFormat="1" x14ac:dyDescent="0.25">
      <c r="A310" s="136"/>
    </row>
    <row r="311" spans="1:1" s="137" customFormat="1" x14ac:dyDescent="0.25">
      <c r="A311" s="136"/>
    </row>
    <row r="312" spans="1:1" s="137" customFormat="1" x14ac:dyDescent="0.25">
      <c r="A312" s="136"/>
    </row>
    <row r="313" spans="1:1" s="137" customFormat="1" x14ac:dyDescent="0.25">
      <c r="A313" s="136"/>
    </row>
    <row r="314" spans="1:1" s="137" customFormat="1" x14ac:dyDescent="0.25">
      <c r="A314" s="136"/>
    </row>
    <row r="315" spans="1:1" s="137" customFormat="1" x14ac:dyDescent="0.25">
      <c r="A315" s="136"/>
    </row>
    <row r="316" spans="1:1" s="137" customFormat="1" x14ac:dyDescent="0.25">
      <c r="A316" s="136"/>
    </row>
    <row r="317" spans="1:1" s="137" customFormat="1" x14ac:dyDescent="0.25">
      <c r="A317" s="136"/>
    </row>
    <row r="318" spans="1:1" s="137" customFormat="1" x14ac:dyDescent="0.25">
      <c r="A318" s="136"/>
    </row>
    <row r="319" spans="1:1" s="137" customFormat="1" x14ac:dyDescent="0.25">
      <c r="A319" s="136"/>
    </row>
    <row r="320" spans="1:1" s="137" customFormat="1" x14ac:dyDescent="0.25">
      <c r="A320" s="136"/>
    </row>
    <row r="321" spans="1:1" s="137" customFormat="1" x14ac:dyDescent="0.25">
      <c r="A321" s="136"/>
    </row>
    <row r="322" spans="1:1" s="137" customFormat="1" x14ac:dyDescent="0.25">
      <c r="A322" s="136"/>
    </row>
    <row r="323" spans="1:1" s="137" customFormat="1" x14ac:dyDescent="0.25">
      <c r="A323" s="136"/>
    </row>
    <row r="324" spans="1:1" s="137" customFormat="1" x14ac:dyDescent="0.25">
      <c r="A324" s="136"/>
    </row>
    <row r="325" spans="1:1" s="137" customFormat="1" x14ac:dyDescent="0.25">
      <c r="A325" s="136"/>
    </row>
    <row r="326" spans="1:1" s="137" customFormat="1" x14ac:dyDescent="0.25">
      <c r="A326" s="136"/>
    </row>
    <row r="327" spans="1:1" s="137" customFormat="1" x14ac:dyDescent="0.25">
      <c r="A327" s="136"/>
    </row>
    <row r="328" spans="1:1" s="137" customFormat="1" x14ac:dyDescent="0.25">
      <c r="A328" s="136"/>
    </row>
    <row r="329" spans="1:1" s="137" customFormat="1" x14ac:dyDescent="0.25">
      <c r="A329" s="136"/>
    </row>
    <row r="330" spans="1:1" s="137" customFormat="1" x14ac:dyDescent="0.25">
      <c r="A330" s="136"/>
    </row>
    <row r="331" spans="1:1" s="137" customFormat="1" x14ac:dyDescent="0.25">
      <c r="A331" s="136"/>
    </row>
    <row r="332" spans="1:1" s="137" customFormat="1" x14ac:dyDescent="0.25">
      <c r="A332" s="136"/>
    </row>
    <row r="333" spans="1:1" s="137" customFormat="1" x14ac:dyDescent="0.25">
      <c r="A333" s="136"/>
    </row>
    <row r="334" spans="1:1" s="137" customFormat="1" x14ac:dyDescent="0.25">
      <c r="A334" s="136"/>
    </row>
    <row r="335" spans="1:1" s="137" customFormat="1" x14ac:dyDescent="0.25">
      <c r="A335" s="136"/>
    </row>
    <row r="336" spans="1:1" s="137" customFormat="1" x14ac:dyDescent="0.25">
      <c r="A336" s="136"/>
    </row>
    <row r="337" spans="1:1" s="137" customFormat="1" x14ac:dyDescent="0.25">
      <c r="A337" s="136"/>
    </row>
    <row r="338" spans="1:1" s="137" customFormat="1" x14ac:dyDescent="0.25">
      <c r="A338" s="136"/>
    </row>
    <row r="339" spans="1:1" s="137" customFormat="1" x14ac:dyDescent="0.25">
      <c r="A339" s="136"/>
    </row>
    <row r="340" spans="1:1" s="137" customFormat="1" x14ac:dyDescent="0.25">
      <c r="A340" s="136"/>
    </row>
    <row r="341" spans="1:1" s="137" customFormat="1" x14ac:dyDescent="0.25">
      <c r="A341" s="136"/>
    </row>
    <row r="342" spans="1:1" s="137" customFormat="1" x14ac:dyDescent="0.25">
      <c r="A342" s="136"/>
    </row>
    <row r="343" spans="1:1" s="137" customFormat="1" x14ac:dyDescent="0.25">
      <c r="A343" s="136"/>
    </row>
    <row r="344" spans="1:1" s="137" customFormat="1" x14ac:dyDescent="0.25">
      <c r="A344" s="136"/>
    </row>
    <row r="345" spans="1:1" s="137" customFormat="1" x14ac:dyDescent="0.25">
      <c r="A345" s="136"/>
    </row>
    <row r="346" spans="1:1" s="137" customFormat="1" x14ac:dyDescent="0.25">
      <c r="A346" s="136"/>
    </row>
    <row r="347" spans="1:1" s="137" customFormat="1" x14ac:dyDescent="0.25">
      <c r="A347" s="136"/>
    </row>
    <row r="348" spans="1:1" s="137" customFormat="1" x14ac:dyDescent="0.25">
      <c r="A348" s="136"/>
    </row>
    <row r="349" spans="1:1" s="137" customFormat="1" x14ac:dyDescent="0.25">
      <c r="A349" s="136"/>
    </row>
    <row r="350" spans="1:1" s="137" customFormat="1" x14ac:dyDescent="0.25">
      <c r="A350" s="136"/>
    </row>
    <row r="351" spans="1:1" s="137" customFormat="1" x14ac:dyDescent="0.25">
      <c r="A351" s="136"/>
    </row>
    <row r="352" spans="1:1" s="137" customFormat="1" x14ac:dyDescent="0.25">
      <c r="A352" s="136"/>
    </row>
    <row r="353" spans="1:1" s="137" customFormat="1" x14ac:dyDescent="0.25">
      <c r="A353" s="136"/>
    </row>
    <row r="354" spans="1:1" s="137" customFormat="1" x14ac:dyDescent="0.25">
      <c r="A354" s="136"/>
    </row>
    <row r="355" spans="1:1" s="137" customFormat="1" x14ac:dyDescent="0.25">
      <c r="A355" s="136"/>
    </row>
    <row r="356" spans="1:1" s="137" customFormat="1" x14ac:dyDescent="0.25">
      <c r="A356" s="136"/>
    </row>
    <row r="357" spans="1:1" s="137" customFormat="1" x14ac:dyDescent="0.25">
      <c r="A357" s="136"/>
    </row>
    <row r="358" spans="1:1" s="137" customFormat="1" x14ac:dyDescent="0.25">
      <c r="A358" s="136"/>
    </row>
    <row r="359" spans="1:1" s="137" customFormat="1" x14ac:dyDescent="0.25">
      <c r="A359" s="136"/>
    </row>
    <row r="360" spans="1:1" s="137" customFormat="1" x14ac:dyDescent="0.25">
      <c r="A360" s="136"/>
    </row>
    <row r="361" spans="1:1" s="137" customFormat="1" x14ac:dyDescent="0.25">
      <c r="A361" s="136"/>
    </row>
    <row r="362" spans="1:1" s="137" customFormat="1" x14ac:dyDescent="0.25">
      <c r="A362" s="136"/>
    </row>
    <row r="363" spans="1:1" s="137" customFormat="1" x14ac:dyDescent="0.25">
      <c r="A363" s="136"/>
    </row>
    <row r="364" spans="1:1" s="137" customFormat="1" x14ac:dyDescent="0.25">
      <c r="A364" s="136"/>
    </row>
    <row r="365" spans="1:1" s="137" customFormat="1" x14ac:dyDescent="0.25">
      <c r="A365" s="136"/>
    </row>
    <row r="366" spans="1:1" s="137" customFormat="1" x14ac:dyDescent="0.25">
      <c r="A366" s="136"/>
    </row>
    <row r="367" spans="1:1" s="137" customFormat="1" x14ac:dyDescent="0.25">
      <c r="A367" s="136"/>
    </row>
    <row r="368" spans="1:1" s="137" customFormat="1" x14ac:dyDescent="0.25">
      <c r="A368" s="136"/>
    </row>
    <row r="369" spans="1:1" s="137" customFormat="1" x14ac:dyDescent="0.25">
      <c r="A369" s="136"/>
    </row>
    <row r="370" spans="1:1" s="137" customFormat="1" x14ac:dyDescent="0.25">
      <c r="A370" s="136"/>
    </row>
    <row r="371" spans="1:1" s="137" customFormat="1" x14ac:dyDescent="0.25">
      <c r="A371" s="136"/>
    </row>
    <row r="372" spans="1:1" s="137" customFormat="1" x14ac:dyDescent="0.25">
      <c r="A372" s="136"/>
    </row>
    <row r="373" spans="1:1" s="137" customFormat="1" x14ac:dyDescent="0.25">
      <c r="A373" s="136"/>
    </row>
    <row r="374" spans="1:1" s="137" customFormat="1" x14ac:dyDescent="0.25">
      <c r="A374" s="136"/>
    </row>
    <row r="375" spans="1:1" s="137" customFormat="1" x14ac:dyDescent="0.25">
      <c r="A375" s="136"/>
    </row>
    <row r="376" spans="1:1" s="137" customFormat="1" x14ac:dyDescent="0.25">
      <c r="A376" s="136"/>
    </row>
    <row r="377" spans="1:1" s="137" customFormat="1" x14ac:dyDescent="0.25">
      <c r="A377" s="136"/>
    </row>
    <row r="378" spans="1:1" s="137" customFormat="1" x14ac:dyDescent="0.25">
      <c r="A378" s="136"/>
    </row>
    <row r="379" spans="1:1" s="137" customFormat="1" x14ac:dyDescent="0.25">
      <c r="A379" s="136"/>
    </row>
    <row r="380" spans="1:1" s="137" customFormat="1" x14ac:dyDescent="0.25">
      <c r="A380" s="136"/>
    </row>
    <row r="381" spans="1:1" s="137" customFormat="1" x14ac:dyDescent="0.25">
      <c r="A381" s="136"/>
    </row>
    <row r="382" spans="1:1" s="137" customFormat="1" x14ac:dyDescent="0.25">
      <c r="A382" s="136"/>
    </row>
    <row r="383" spans="1:1" s="137" customFormat="1" x14ac:dyDescent="0.25">
      <c r="A383" s="136"/>
    </row>
    <row r="384" spans="1:1" s="137" customFormat="1" x14ac:dyDescent="0.25">
      <c r="A384" s="136"/>
    </row>
    <row r="385" spans="1:1" s="137" customFormat="1" x14ac:dyDescent="0.25">
      <c r="A385" s="136"/>
    </row>
    <row r="386" spans="1:1" s="137" customFormat="1" x14ac:dyDescent="0.25">
      <c r="A386" s="136"/>
    </row>
    <row r="387" spans="1:1" s="137" customFormat="1" x14ac:dyDescent="0.25">
      <c r="A387" s="136"/>
    </row>
    <row r="388" spans="1:1" s="137" customFormat="1" x14ac:dyDescent="0.25">
      <c r="A388" s="136"/>
    </row>
    <row r="389" spans="1:1" s="137" customFormat="1" x14ac:dyDescent="0.25">
      <c r="A389" s="136"/>
    </row>
    <row r="390" spans="1:1" s="137" customFormat="1" x14ac:dyDescent="0.25">
      <c r="A390" s="136"/>
    </row>
    <row r="391" spans="1:1" s="137" customFormat="1" x14ac:dyDescent="0.25">
      <c r="A391" s="136"/>
    </row>
    <row r="392" spans="1:1" s="137" customFormat="1" x14ac:dyDescent="0.25">
      <c r="A392" s="136"/>
    </row>
    <row r="393" spans="1:1" s="137" customFormat="1" x14ac:dyDescent="0.25">
      <c r="A393" s="136"/>
    </row>
    <row r="394" spans="1:1" s="137" customFormat="1" x14ac:dyDescent="0.25">
      <c r="A394" s="136"/>
    </row>
    <row r="395" spans="1:1" s="137" customFormat="1" x14ac:dyDescent="0.25">
      <c r="A395" s="136"/>
    </row>
    <row r="396" spans="1:1" s="137" customFormat="1" x14ac:dyDescent="0.25">
      <c r="A396" s="136"/>
    </row>
    <row r="397" spans="1:1" s="137" customFormat="1" x14ac:dyDescent="0.25">
      <c r="A397" s="136"/>
    </row>
    <row r="398" spans="1:1" s="137" customFormat="1" x14ac:dyDescent="0.25">
      <c r="A398" s="136"/>
    </row>
    <row r="399" spans="1:1" s="137" customFormat="1" x14ac:dyDescent="0.25">
      <c r="A399" s="136"/>
    </row>
    <row r="400" spans="1:1" s="137" customFormat="1" x14ac:dyDescent="0.25">
      <c r="A400" s="136"/>
    </row>
    <row r="401" spans="1:1" s="137" customFormat="1" x14ac:dyDescent="0.25">
      <c r="A401" s="136"/>
    </row>
    <row r="402" spans="1:1" s="137" customFormat="1" x14ac:dyDescent="0.25">
      <c r="A402" s="136"/>
    </row>
    <row r="403" spans="1:1" s="137" customFormat="1" x14ac:dyDescent="0.25">
      <c r="A403" s="136"/>
    </row>
    <row r="404" spans="1:1" s="137" customFormat="1" x14ac:dyDescent="0.25">
      <c r="A404" s="136"/>
    </row>
    <row r="405" spans="1:1" s="137" customFormat="1" x14ac:dyDescent="0.25">
      <c r="A405" s="136"/>
    </row>
    <row r="406" spans="1:1" s="137" customFormat="1" x14ac:dyDescent="0.25">
      <c r="A406" s="136"/>
    </row>
    <row r="407" spans="1:1" s="137" customFormat="1" x14ac:dyDescent="0.25">
      <c r="A407" s="136"/>
    </row>
    <row r="408" spans="1:1" s="137" customFormat="1" x14ac:dyDescent="0.25">
      <c r="A408" s="136"/>
    </row>
    <row r="409" spans="1:1" s="137" customFormat="1" x14ac:dyDescent="0.25">
      <c r="A409" s="136"/>
    </row>
    <row r="410" spans="1:1" s="137" customFormat="1" x14ac:dyDescent="0.25">
      <c r="A410" s="136"/>
    </row>
    <row r="411" spans="1:1" s="137" customFormat="1" x14ac:dyDescent="0.25">
      <c r="A411" s="136"/>
    </row>
    <row r="412" spans="1:1" s="137" customFormat="1" x14ac:dyDescent="0.25">
      <c r="A412" s="136"/>
    </row>
    <row r="413" spans="1:1" s="137" customFormat="1" x14ac:dyDescent="0.25">
      <c r="A413" s="136"/>
    </row>
    <row r="414" spans="1:1" s="137" customFormat="1" x14ac:dyDescent="0.25">
      <c r="A414" s="136"/>
    </row>
    <row r="415" spans="1:1" s="137" customFormat="1" x14ac:dyDescent="0.25">
      <c r="A415" s="136"/>
    </row>
    <row r="416" spans="1:1" s="137" customFormat="1" x14ac:dyDescent="0.25">
      <c r="A416" s="136"/>
    </row>
    <row r="417" spans="1:1" s="137" customFormat="1" x14ac:dyDescent="0.25">
      <c r="A417" s="136"/>
    </row>
    <row r="418" spans="1:1" s="137" customFormat="1" x14ac:dyDescent="0.25">
      <c r="A418" s="136"/>
    </row>
    <row r="419" spans="1:1" s="137" customFormat="1" x14ac:dyDescent="0.25">
      <c r="A419" s="136"/>
    </row>
    <row r="420" spans="1:1" s="137" customFormat="1" x14ac:dyDescent="0.25">
      <c r="A420" s="136"/>
    </row>
    <row r="421" spans="1:1" s="137" customFormat="1" x14ac:dyDescent="0.25">
      <c r="A421" s="136"/>
    </row>
    <row r="422" spans="1:1" s="137" customFormat="1" x14ac:dyDescent="0.25">
      <c r="A422" s="136"/>
    </row>
    <row r="423" spans="1:1" s="137" customFormat="1" x14ac:dyDescent="0.25">
      <c r="A423" s="136"/>
    </row>
    <row r="424" spans="1:1" s="137" customFormat="1" x14ac:dyDescent="0.25">
      <c r="A424" s="136"/>
    </row>
    <row r="425" spans="1:1" s="137" customFormat="1" x14ac:dyDescent="0.25">
      <c r="A425" s="136"/>
    </row>
    <row r="426" spans="1:1" s="137" customFormat="1" x14ac:dyDescent="0.25">
      <c r="A426" s="136"/>
    </row>
    <row r="427" spans="1:1" s="137" customFormat="1" x14ac:dyDescent="0.25">
      <c r="A427" s="136"/>
    </row>
    <row r="428" spans="1:1" s="137" customFormat="1" x14ac:dyDescent="0.25">
      <c r="A428" s="136"/>
    </row>
    <row r="429" spans="1:1" s="137" customFormat="1" x14ac:dyDescent="0.25">
      <c r="A429" s="136"/>
    </row>
    <row r="430" spans="1:1" s="137" customFormat="1" x14ac:dyDescent="0.25">
      <c r="A430" s="136"/>
    </row>
    <row r="431" spans="1:1" s="137" customFormat="1" x14ac:dyDescent="0.25">
      <c r="A431" s="136"/>
    </row>
    <row r="432" spans="1:1" s="137" customFormat="1" x14ac:dyDescent="0.25">
      <c r="A432" s="136"/>
    </row>
    <row r="433" spans="1:1" s="137" customFormat="1" x14ac:dyDescent="0.25">
      <c r="A433" s="136"/>
    </row>
    <row r="434" spans="1:1" s="137" customFormat="1" x14ac:dyDescent="0.25">
      <c r="A434" s="136"/>
    </row>
    <row r="435" spans="1:1" s="137" customFormat="1" x14ac:dyDescent="0.25">
      <c r="A435" s="136"/>
    </row>
    <row r="436" spans="1:1" s="137" customFormat="1" x14ac:dyDescent="0.25">
      <c r="A436" s="136"/>
    </row>
    <row r="437" spans="1:1" s="137" customFormat="1" x14ac:dyDescent="0.25">
      <c r="A437" s="136"/>
    </row>
    <row r="438" spans="1:1" s="137" customFormat="1" x14ac:dyDescent="0.25">
      <c r="A438" s="136"/>
    </row>
    <row r="439" spans="1:1" s="137" customFormat="1" x14ac:dyDescent="0.25">
      <c r="A439" s="136"/>
    </row>
    <row r="440" spans="1:1" s="137" customFormat="1" x14ac:dyDescent="0.25">
      <c r="A440" s="136"/>
    </row>
    <row r="441" spans="1:1" s="137" customFormat="1" x14ac:dyDescent="0.25">
      <c r="A441" s="136"/>
    </row>
    <row r="442" spans="1:1" s="137" customFormat="1" x14ac:dyDescent="0.25">
      <c r="A442" s="136"/>
    </row>
    <row r="443" spans="1:1" s="137" customFormat="1" x14ac:dyDescent="0.25">
      <c r="A443" s="136"/>
    </row>
    <row r="444" spans="1:1" s="137" customFormat="1" x14ac:dyDescent="0.25">
      <c r="A444" s="136"/>
    </row>
    <row r="445" spans="1:1" s="137" customFormat="1" x14ac:dyDescent="0.25">
      <c r="A445" s="136"/>
    </row>
    <row r="446" spans="1:1" s="137" customFormat="1" x14ac:dyDescent="0.25">
      <c r="A446" s="136"/>
    </row>
    <row r="447" spans="1:1" s="137" customFormat="1" x14ac:dyDescent="0.25">
      <c r="A447" s="136"/>
    </row>
    <row r="448" spans="1:1" s="137" customFormat="1" x14ac:dyDescent="0.25">
      <c r="A448" s="136"/>
    </row>
    <row r="449" spans="1:1" s="137" customFormat="1" x14ac:dyDescent="0.25">
      <c r="A449" s="136"/>
    </row>
    <row r="450" spans="1:1" s="137" customFormat="1" x14ac:dyDescent="0.25">
      <c r="A450" s="136"/>
    </row>
    <row r="451" spans="1:1" s="137" customFormat="1" x14ac:dyDescent="0.25">
      <c r="A451" s="136"/>
    </row>
    <row r="452" spans="1:1" s="137" customFormat="1" x14ac:dyDescent="0.25">
      <c r="A452" s="136"/>
    </row>
    <row r="453" spans="1:1" s="137" customFormat="1" x14ac:dyDescent="0.25">
      <c r="A453" s="136"/>
    </row>
    <row r="454" spans="1:1" s="137" customFormat="1" x14ac:dyDescent="0.25">
      <c r="A454" s="136"/>
    </row>
    <row r="455" spans="1:1" s="137" customFormat="1" x14ac:dyDescent="0.25">
      <c r="A455" s="136"/>
    </row>
    <row r="456" spans="1:1" s="137" customFormat="1" x14ac:dyDescent="0.25">
      <c r="A456" s="136"/>
    </row>
    <row r="457" spans="1:1" s="137" customFormat="1" x14ac:dyDescent="0.25">
      <c r="A457" s="136"/>
    </row>
    <row r="458" spans="1:1" s="137" customFormat="1" x14ac:dyDescent="0.25">
      <c r="A458" s="136"/>
    </row>
    <row r="459" spans="1:1" s="137" customFormat="1" x14ac:dyDescent="0.25">
      <c r="A459" s="136"/>
    </row>
    <row r="460" spans="1:1" s="137" customFormat="1" x14ac:dyDescent="0.25">
      <c r="A460" s="136"/>
    </row>
    <row r="461" spans="1:1" s="137" customFormat="1" x14ac:dyDescent="0.25">
      <c r="A461" s="136"/>
    </row>
    <row r="462" spans="1:1" s="137" customFormat="1" x14ac:dyDescent="0.25">
      <c r="A462" s="136"/>
    </row>
    <row r="463" spans="1:1" s="137" customFormat="1" x14ac:dyDescent="0.25">
      <c r="A463" s="136"/>
    </row>
    <row r="464" spans="1:1" s="137" customFormat="1" x14ac:dyDescent="0.25">
      <c r="A464" s="136"/>
    </row>
    <row r="465" spans="1:1" s="137" customFormat="1" x14ac:dyDescent="0.25">
      <c r="A465" s="136"/>
    </row>
    <row r="466" spans="1:1" s="137" customFormat="1" x14ac:dyDescent="0.25">
      <c r="A466" s="136"/>
    </row>
    <row r="467" spans="1:1" s="137" customFormat="1" x14ac:dyDescent="0.25">
      <c r="A467" s="136"/>
    </row>
    <row r="468" spans="1:1" s="137" customFormat="1" x14ac:dyDescent="0.25">
      <c r="A468" s="136"/>
    </row>
    <row r="469" spans="1:1" s="137" customFormat="1" x14ac:dyDescent="0.25">
      <c r="A469" s="136"/>
    </row>
    <row r="470" spans="1:1" s="137" customFormat="1" x14ac:dyDescent="0.25">
      <c r="A470" s="136"/>
    </row>
    <row r="471" spans="1:1" s="137" customFormat="1" x14ac:dyDescent="0.25">
      <c r="A471" s="136"/>
    </row>
    <row r="472" spans="1:1" s="137" customFormat="1" x14ac:dyDescent="0.25">
      <c r="A472" s="136"/>
    </row>
    <row r="473" spans="1:1" s="137" customFormat="1" x14ac:dyDescent="0.25">
      <c r="A473" s="136"/>
    </row>
    <row r="474" spans="1:1" s="137" customFormat="1" x14ac:dyDescent="0.25">
      <c r="A474" s="136"/>
    </row>
    <row r="475" spans="1:1" s="137" customFormat="1" x14ac:dyDescent="0.25">
      <c r="A475" s="136"/>
    </row>
    <row r="476" spans="1:1" s="137" customFormat="1" x14ac:dyDescent="0.25">
      <c r="A476" s="136"/>
    </row>
    <row r="477" spans="1:1" s="137" customFormat="1" x14ac:dyDescent="0.25">
      <c r="A477" s="136"/>
    </row>
    <row r="478" spans="1:1" s="137" customFormat="1" x14ac:dyDescent="0.25">
      <c r="A478" s="136"/>
    </row>
    <row r="479" spans="1:1" s="137" customFormat="1" x14ac:dyDescent="0.25">
      <c r="A479" s="136"/>
    </row>
    <row r="480" spans="1:1" s="137" customFormat="1" x14ac:dyDescent="0.25">
      <c r="A480" s="136"/>
    </row>
    <row r="481" spans="1:1" s="137" customFormat="1" x14ac:dyDescent="0.25">
      <c r="A481" s="136"/>
    </row>
    <row r="482" spans="1:1" s="137" customFormat="1" x14ac:dyDescent="0.25">
      <c r="A482" s="136"/>
    </row>
    <row r="483" spans="1:1" s="137" customFormat="1" x14ac:dyDescent="0.25">
      <c r="A483" s="136"/>
    </row>
    <row r="484" spans="1:1" s="137" customFormat="1" x14ac:dyDescent="0.25">
      <c r="A484" s="136"/>
    </row>
    <row r="485" spans="1:1" s="137" customFormat="1" x14ac:dyDescent="0.25">
      <c r="A485" s="136"/>
    </row>
    <row r="486" spans="1:1" s="137" customFormat="1" x14ac:dyDescent="0.25">
      <c r="A486" s="136"/>
    </row>
    <row r="487" spans="1:1" s="137" customFormat="1" x14ac:dyDescent="0.25">
      <c r="A487" s="136"/>
    </row>
    <row r="488" spans="1:1" s="137" customFormat="1" x14ac:dyDescent="0.25">
      <c r="A488" s="136"/>
    </row>
    <row r="489" spans="1:1" s="137" customFormat="1" x14ac:dyDescent="0.25">
      <c r="A489" s="136"/>
    </row>
    <row r="490" spans="1:1" s="137" customFormat="1" x14ac:dyDescent="0.25">
      <c r="A490" s="136"/>
    </row>
    <row r="491" spans="1:1" s="137" customFormat="1" x14ac:dyDescent="0.25">
      <c r="A491" s="136"/>
    </row>
    <row r="492" spans="1:1" s="137" customFormat="1" x14ac:dyDescent="0.25">
      <c r="A492" s="136"/>
    </row>
    <row r="493" spans="1:1" s="137" customFormat="1" x14ac:dyDescent="0.25">
      <c r="A493" s="136"/>
    </row>
    <row r="494" spans="1:1" s="137" customFormat="1" x14ac:dyDescent="0.25">
      <c r="A494" s="136"/>
    </row>
    <row r="495" spans="1:1" s="137" customFormat="1" x14ac:dyDescent="0.25">
      <c r="A495" s="136"/>
    </row>
    <row r="496" spans="1:1" s="137" customFormat="1" x14ac:dyDescent="0.25">
      <c r="A496" s="136"/>
    </row>
    <row r="497" spans="1:1" s="137" customFormat="1" x14ac:dyDescent="0.25">
      <c r="A497" s="136"/>
    </row>
    <row r="498" spans="1:1" s="137" customFormat="1" x14ac:dyDescent="0.25">
      <c r="A498" s="136"/>
    </row>
    <row r="499" spans="1:1" s="137" customFormat="1" x14ac:dyDescent="0.25">
      <c r="A499" s="136"/>
    </row>
    <row r="500" spans="1:1" s="137" customFormat="1" x14ac:dyDescent="0.25">
      <c r="A500" s="136"/>
    </row>
    <row r="501" spans="1:1" s="137" customFormat="1" x14ac:dyDescent="0.25">
      <c r="A501" s="136"/>
    </row>
    <row r="502" spans="1:1" s="137" customFormat="1" x14ac:dyDescent="0.25">
      <c r="A502" s="136"/>
    </row>
    <row r="503" spans="1:1" s="137" customFormat="1" x14ac:dyDescent="0.25">
      <c r="A503" s="136"/>
    </row>
    <row r="504" spans="1:1" s="137" customFormat="1" x14ac:dyDescent="0.25">
      <c r="A504" s="136"/>
    </row>
    <row r="505" spans="1:1" s="137" customFormat="1" x14ac:dyDescent="0.25">
      <c r="A505" s="136"/>
    </row>
    <row r="506" spans="1:1" s="137" customFormat="1" x14ac:dyDescent="0.25">
      <c r="A506" s="136"/>
    </row>
    <row r="507" spans="1:1" s="137" customFormat="1" x14ac:dyDescent="0.25">
      <c r="A507" s="136"/>
    </row>
    <row r="508" spans="1:1" s="137" customFormat="1" x14ac:dyDescent="0.25">
      <c r="A508" s="136"/>
    </row>
    <row r="509" spans="1:1" s="137" customFormat="1" x14ac:dyDescent="0.25">
      <c r="A509" s="136"/>
    </row>
    <row r="510" spans="1:1" s="137" customFormat="1" x14ac:dyDescent="0.25">
      <c r="A510" s="136"/>
    </row>
    <row r="511" spans="1:1" s="137" customFormat="1" x14ac:dyDescent="0.25">
      <c r="A511" s="136"/>
    </row>
    <row r="512" spans="1:1" s="137" customFormat="1" x14ac:dyDescent="0.25">
      <c r="A512" s="136"/>
    </row>
    <row r="513" spans="1:1" s="137" customFormat="1" x14ac:dyDescent="0.25">
      <c r="A513" s="136"/>
    </row>
    <row r="514" spans="1:1" s="137" customFormat="1" x14ac:dyDescent="0.25">
      <c r="A514" s="136"/>
    </row>
    <row r="515" spans="1:1" s="137" customFormat="1" x14ac:dyDescent="0.25">
      <c r="A515" s="136"/>
    </row>
    <row r="516" spans="1:1" s="137" customFormat="1" x14ac:dyDescent="0.25">
      <c r="A516" s="136"/>
    </row>
    <row r="517" spans="1:1" s="137" customFormat="1" x14ac:dyDescent="0.25">
      <c r="A517" s="136"/>
    </row>
    <row r="518" spans="1:1" s="137" customFormat="1" x14ac:dyDescent="0.25">
      <c r="A518" s="136"/>
    </row>
    <row r="519" spans="1:1" s="137" customFormat="1" x14ac:dyDescent="0.25">
      <c r="A519" s="136"/>
    </row>
    <row r="520" spans="1:1" s="137" customFormat="1" x14ac:dyDescent="0.25">
      <c r="A520" s="136"/>
    </row>
    <row r="521" spans="1:1" s="137" customFormat="1" x14ac:dyDescent="0.25">
      <c r="A521" s="136"/>
    </row>
    <row r="522" spans="1:1" s="137" customFormat="1" x14ac:dyDescent="0.25">
      <c r="A522" s="136"/>
    </row>
    <row r="523" spans="1:1" s="137" customFormat="1" x14ac:dyDescent="0.25">
      <c r="A523" s="136"/>
    </row>
    <row r="524" spans="1:1" s="137" customFormat="1" x14ac:dyDescent="0.25">
      <c r="A524" s="136"/>
    </row>
    <row r="525" spans="1:1" s="137" customFormat="1" x14ac:dyDescent="0.25">
      <c r="A525" s="136"/>
    </row>
    <row r="526" spans="1:1" s="137" customFormat="1" x14ac:dyDescent="0.25">
      <c r="A526" s="136"/>
    </row>
    <row r="527" spans="1:1" s="137" customFormat="1" x14ac:dyDescent="0.25">
      <c r="A527" s="136"/>
    </row>
    <row r="528" spans="1:1" s="137" customFormat="1" x14ac:dyDescent="0.25">
      <c r="A528" s="136"/>
    </row>
    <row r="529" spans="1:1" s="137" customFormat="1" x14ac:dyDescent="0.25">
      <c r="A529" s="136"/>
    </row>
    <row r="530" spans="1:1" s="137" customFormat="1" x14ac:dyDescent="0.25">
      <c r="A530" s="136"/>
    </row>
    <row r="531" spans="1:1" s="137" customFormat="1" x14ac:dyDescent="0.25">
      <c r="A531" s="136"/>
    </row>
    <row r="532" spans="1:1" s="137" customFormat="1" x14ac:dyDescent="0.25">
      <c r="A532" s="136"/>
    </row>
    <row r="533" spans="1:1" s="137" customFormat="1" x14ac:dyDescent="0.25">
      <c r="A533" s="136"/>
    </row>
    <row r="534" spans="1:1" s="137" customFormat="1" x14ac:dyDescent="0.25">
      <c r="A534" s="136"/>
    </row>
    <row r="535" spans="1:1" s="137" customFormat="1" x14ac:dyDescent="0.25">
      <c r="A535" s="136"/>
    </row>
    <row r="536" spans="1:1" s="137" customFormat="1" x14ac:dyDescent="0.25">
      <c r="A536" s="136"/>
    </row>
    <row r="537" spans="1:1" s="137" customFormat="1" x14ac:dyDescent="0.25">
      <c r="A537" s="136"/>
    </row>
    <row r="538" spans="1:1" s="137" customFormat="1" x14ac:dyDescent="0.25">
      <c r="A538" s="136"/>
    </row>
  </sheetData>
  <sheetProtection password="C970" sheet="1" objects="1" scenarios="1" selectLockedCells="1"/>
  <protectedRanges>
    <protectedRange password="C432" sqref="E53:F53 B63" name="Gastos Ordenarias Anuales"/>
    <protectedRange password="C432" sqref="C53:C63" name="Gastos Ordenarias Anuales_1"/>
    <protectedRange password="C432" sqref="B53:B62" name="Gastos Ordenarias Anuales_3"/>
  </protectedRanges>
  <mergeCells count="8">
    <mergeCell ref="I44:N44"/>
    <mergeCell ref="B52:C52"/>
    <mergeCell ref="B5:C5"/>
    <mergeCell ref="B9:C9"/>
    <mergeCell ref="E9:F9"/>
    <mergeCell ref="E28:F28"/>
    <mergeCell ref="D27:D30"/>
    <mergeCell ref="G32:H32"/>
  </mergeCells>
  <conditionalFormatting sqref="D24">
    <cfRule type="cellIs" dxfId="3" priority="1" operator="greaterThan">
      <formula>#REF!</formula>
    </cfRule>
  </conditionalFormatting>
  <dataValidations count="1">
    <dataValidation type="list" allowBlank="1" showInputMessage="1" showErrorMessage="1" sqref="C32">
      <formula1>$P$19:$P$21</formula1>
    </dataValidation>
  </dataValidations>
  <pageMargins left="0.19" right="0.15" top="0.75" bottom="0.75" header="0.3" footer="0.3"/>
  <pageSetup scale="2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6"/>
  </sheetPr>
  <dimension ref="A1:AD675"/>
  <sheetViews>
    <sheetView showGridLines="0" showRowColHeaders="0" zoomScale="80" zoomScaleNormal="80" zoomScaleSheetLayoutView="70" workbookViewId="0">
      <pane xSplit="2" ySplit="2" topLeftCell="C3" activePane="bottomRight" state="frozen"/>
      <selection pane="topRight" activeCell="C1" sqref="C1"/>
      <selection pane="bottomLeft" activeCell="A3" sqref="A3"/>
      <selection pane="bottomRight" activeCell="A3" sqref="A3"/>
    </sheetView>
  </sheetViews>
  <sheetFormatPr defaultColWidth="9.140625" defaultRowHeight="15" x14ac:dyDescent="0.25"/>
  <cols>
    <col min="1" max="1" width="3.42578125" style="97" customWidth="1"/>
    <col min="2" max="2" width="64.7109375" style="95" customWidth="1"/>
    <col min="3" max="3" width="12.42578125" style="92" customWidth="1"/>
    <col min="4" max="4" width="12.140625" style="92" hidden="1" customWidth="1"/>
    <col min="5" max="5" width="12.42578125" style="92" hidden="1" customWidth="1"/>
    <col min="6" max="6" width="20.7109375" style="92" customWidth="1"/>
    <col min="7" max="7" width="18" style="96" customWidth="1"/>
    <col min="8" max="29" width="22.7109375" style="92" customWidth="1"/>
    <col min="30" max="30" width="15.28515625" style="92" customWidth="1"/>
    <col min="31" max="16384" width="9.140625" style="92"/>
  </cols>
  <sheetData>
    <row r="1" spans="1:29" s="67" customFormat="1" ht="33" customHeight="1" x14ac:dyDescent="0.35">
      <c r="A1" s="663" t="s">
        <v>263</v>
      </c>
      <c r="B1" s="663"/>
      <c r="C1" s="663"/>
      <c r="D1" s="663"/>
      <c r="E1" s="663"/>
      <c r="F1" s="663"/>
      <c r="G1" s="663"/>
      <c r="H1" s="663"/>
    </row>
    <row r="2" spans="1:29" s="67" customFormat="1" ht="30" customHeight="1" x14ac:dyDescent="0.25">
      <c r="A2" s="664" t="s">
        <v>366</v>
      </c>
      <c r="B2" s="664"/>
      <c r="C2" s="664"/>
      <c r="D2" s="664"/>
      <c r="E2" s="664"/>
      <c r="F2" s="664"/>
      <c r="G2" s="664"/>
      <c r="H2" s="664"/>
    </row>
    <row r="3" spans="1:29" s="70" customFormat="1" ht="21" x14ac:dyDescent="0.3">
      <c r="A3" s="347"/>
      <c r="B3" s="69" t="s">
        <v>210</v>
      </c>
      <c r="G3" s="71"/>
    </row>
    <row r="4" spans="1:29" s="73" customFormat="1" ht="18.75" x14ac:dyDescent="0.3">
      <c r="A4" s="72"/>
      <c r="B4" s="69" t="s">
        <v>131</v>
      </c>
      <c r="G4" s="698" t="s">
        <v>132</v>
      </c>
      <c r="H4" s="699"/>
      <c r="I4" s="75">
        <f>'CAT - Data Entry'!$F$10</f>
        <v>2015</v>
      </c>
    </row>
    <row r="5" spans="1:29" s="73" customFormat="1" x14ac:dyDescent="0.25">
      <c r="A5" s="72"/>
      <c r="B5" s="76" t="s">
        <v>133</v>
      </c>
      <c r="G5" s="700" t="s">
        <v>134</v>
      </c>
      <c r="H5" s="701"/>
      <c r="I5" s="75">
        <f>'CAT - Data Entry'!$C$6</f>
        <v>2015</v>
      </c>
    </row>
    <row r="6" spans="1:29" s="73" customFormat="1" x14ac:dyDescent="0.25">
      <c r="A6" s="72"/>
      <c r="B6" s="77"/>
      <c r="G6" s="74"/>
      <c r="H6" s="74"/>
      <c r="I6" s="74"/>
      <c r="J6" s="74"/>
      <c r="K6" s="74"/>
      <c r="L6" s="74"/>
      <c r="M6" s="74"/>
      <c r="N6" s="74"/>
      <c r="O6" s="74"/>
      <c r="P6" s="74"/>
      <c r="Q6" s="74"/>
      <c r="R6" s="74"/>
    </row>
    <row r="7" spans="1:29" s="73" customFormat="1" ht="18.75" x14ac:dyDescent="0.3">
      <c r="A7" s="72"/>
      <c r="B7" s="66" t="s">
        <v>476</v>
      </c>
      <c r="G7" s="74"/>
      <c r="H7" s="74"/>
      <c r="I7" s="74"/>
      <c r="J7" s="74"/>
      <c r="K7" s="74"/>
      <c r="L7" s="74"/>
      <c r="M7" s="74"/>
      <c r="N7" s="74"/>
      <c r="O7" s="74"/>
      <c r="P7" s="74"/>
      <c r="Q7" s="74"/>
    </row>
    <row r="8" spans="1:29" s="73" customFormat="1" ht="18.75" hidden="1" x14ac:dyDescent="0.3">
      <c r="A8" s="72"/>
      <c r="B8" s="66"/>
      <c r="G8" s="74"/>
      <c r="H8" s="74"/>
      <c r="I8" s="74"/>
      <c r="J8" s="74"/>
      <c r="K8" s="74"/>
      <c r="L8" s="74"/>
      <c r="M8" s="74"/>
      <c r="N8" s="74"/>
      <c r="O8" s="74"/>
      <c r="P8" s="74"/>
      <c r="Q8" s="74"/>
    </row>
    <row r="9" spans="1:29" s="68" customFormat="1" x14ac:dyDescent="0.25">
      <c r="B9" s="102"/>
      <c r="C9" s="696"/>
      <c r="D9" s="103"/>
      <c r="E9" s="103"/>
      <c r="F9" s="103"/>
      <c r="G9" s="103"/>
      <c r="H9" s="104">
        <f>'CAT - Data Entry'!C6</f>
        <v>2015</v>
      </c>
      <c r="I9" s="104">
        <f>H9+1</f>
        <v>2016</v>
      </c>
      <c r="J9" s="104">
        <f t="shared" ref="J9:Y10" si="0">I9+1</f>
        <v>2017</v>
      </c>
      <c r="K9" s="104">
        <f t="shared" si="0"/>
        <v>2018</v>
      </c>
      <c r="L9" s="104">
        <f t="shared" si="0"/>
        <v>2019</v>
      </c>
      <c r="M9" s="104">
        <f t="shared" si="0"/>
        <v>2020</v>
      </c>
      <c r="N9" s="104">
        <f t="shared" si="0"/>
        <v>2021</v>
      </c>
      <c r="O9" s="104">
        <f t="shared" si="0"/>
        <v>2022</v>
      </c>
      <c r="P9" s="104">
        <f t="shared" si="0"/>
        <v>2023</v>
      </c>
      <c r="Q9" s="104">
        <f t="shared" si="0"/>
        <v>2024</v>
      </c>
      <c r="R9" s="104">
        <f t="shared" si="0"/>
        <v>2025</v>
      </c>
      <c r="S9" s="104">
        <f t="shared" si="0"/>
        <v>2026</v>
      </c>
      <c r="T9" s="104">
        <f t="shared" si="0"/>
        <v>2027</v>
      </c>
      <c r="U9" s="104">
        <f t="shared" si="0"/>
        <v>2028</v>
      </c>
      <c r="V9" s="104">
        <f t="shared" si="0"/>
        <v>2029</v>
      </c>
      <c r="W9" s="104">
        <f t="shared" si="0"/>
        <v>2030</v>
      </c>
      <c r="X9" s="104">
        <f t="shared" si="0"/>
        <v>2031</v>
      </c>
      <c r="Y9" s="104">
        <f t="shared" si="0"/>
        <v>2032</v>
      </c>
      <c r="Z9" s="104">
        <f t="shared" ref="Z9:AC10" si="1">Y9+1</f>
        <v>2033</v>
      </c>
      <c r="AA9" s="104">
        <f t="shared" si="1"/>
        <v>2034</v>
      </c>
      <c r="AB9" s="104">
        <f t="shared" si="1"/>
        <v>2035</v>
      </c>
      <c r="AC9" s="105">
        <f t="shared" si="1"/>
        <v>2036</v>
      </c>
    </row>
    <row r="10" spans="1:29" s="68" customFormat="1" hidden="1" x14ac:dyDescent="0.25">
      <c r="B10" s="106"/>
      <c r="C10" s="697"/>
      <c r="D10" s="78"/>
      <c r="E10" s="78"/>
      <c r="F10" s="78"/>
      <c r="G10" s="78"/>
      <c r="H10" s="79">
        <f>H9-'CAT - Data Entry'!$F$10</f>
        <v>0</v>
      </c>
      <c r="I10" s="79">
        <f>H10+1</f>
        <v>1</v>
      </c>
      <c r="J10" s="79">
        <f t="shared" si="0"/>
        <v>2</v>
      </c>
      <c r="K10" s="79">
        <f t="shared" si="0"/>
        <v>3</v>
      </c>
      <c r="L10" s="79">
        <f t="shared" si="0"/>
        <v>4</v>
      </c>
      <c r="M10" s="79">
        <f t="shared" si="0"/>
        <v>5</v>
      </c>
      <c r="N10" s="79">
        <f t="shared" si="0"/>
        <v>6</v>
      </c>
      <c r="O10" s="79">
        <f t="shared" si="0"/>
        <v>7</v>
      </c>
      <c r="P10" s="79">
        <f t="shared" si="0"/>
        <v>8</v>
      </c>
      <c r="Q10" s="79">
        <f t="shared" si="0"/>
        <v>9</v>
      </c>
      <c r="R10" s="79">
        <f t="shared" si="0"/>
        <v>10</v>
      </c>
      <c r="S10" s="79">
        <f t="shared" si="0"/>
        <v>11</v>
      </c>
      <c r="T10" s="79">
        <f t="shared" si="0"/>
        <v>12</v>
      </c>
      <c r="U10" s="79">
        <f t="shared" si="0"/>
        <v>13</v>
      </c>
      <c r="V10" s="79">
        <f t="shared" si="0"/>
        <v>14</v>
      </c>
      <c r="W10" s="79">
        <f t="shared" si="0"/>
        <v>15</v>
      </c>
      <c r="X10" s="79">
        <f t="shared" si="0"/>
        <v>16</v>
      </c>
      <c r="Y10" s="79">
        <f t="shared" si="0"/>
        <v>17</v>
      </c>
      <c r="Z10" s="79">
        <f t="shared" si="1"/>
        <v>18</v>
      </c>
      <c r="AA10" s="79">
        <f t="shared" si="1"/>
        <v>19</v>
      </c>
      <c r="AB10" s="79">
        <f t="shared" si="1"/>
        <v>20</v>
      </c>
      <c r="AC10" s="107">
        <f t="shared" si="1"/>
        <v>21</v>
      </c>
    </row>
    <row r="11" spans="1:29" s="73" customFormat="1" ht="30" x14ac:dyDescent="0.25">
      <c r="A11" s="72"/>
      <c r="B11" s="108" t="str">
        <f>'CAT - Data Entry'!B53</f>
        <v>Total annual salaries and payments for staff working on operation and maintenance</v>
      </c>
      <c r="C11" s="80"/>
      <c r="D11" s="80"/>
      <c r="E11" s="80"/>
      <c r="F11" s="80"/>
      <c r="G11" s="80"/>
      <c r="H11" s="536">
        <f>'CAT - Data Entry'!C53</f>
        <v>3000</v>
      </c>
      <c r="I11" s="537">
        <f>'CAT - Cost Projections'!H11*(1+'CAT - Data Entry'!$C$7)</f>
        <v>3090</v>
      </c>
      <c r="J11" s="536">
        <f>I11*(1+'CAT - Data Entry'!$C$7)</f>
        <v>3182.7000000000003</v>
      </c>
      <c r="K11" s="537">
        <f>J11*(1+'CAT - Data Entry'!$C$7)</f>
        <v>3278.1810000000005</v>
      </c>
      <c r="L11" s="536">
        <f>K11*(1+'CAT - Data Entry'!$C$7)</f>
        <v>3376.5264300000008</v>
      </c>
      <c r="M11" s="537">
        <f>L11*(1+'CAT - Data Entry'!$C$7)</f>
        <v>3477.8222229000007</v>
      </c>
      <c r="N11" s="536">
        <f>M11*(1+'CAT - Data Entry'!$C$7)</f>
        <v>3582.1568895870009</v>
      </c>
      <c r="O11" s="537">
        <f>N11*(1+'CAT - Data Entry'!$C$7)</f>
        <v>3689.621596274611</v>
      </c>
      <c r="P11" s="536">
        <f>O11*(1+'CAT - Data Entry'!$C$7)</f>
        <v>3800.3102441628494</v>
      </c>
      <c r="Q11" s="537">
        <f>P11*(1+'CAT - Data Entry'!$C$7)</f>
        <v>3914.3195514877348</v>
      </c>
      <c r="R11" s="536">
        <f>Q11*(1+'CAT - Data Entry'!$C$7)</f>
        <v>4031.7491380323668</v>
      </c>
      <c r="S11" s="537">
        <f>R11*(1+'CAT - Data Entry'!$C$7)</f>
        <v>4152.7016121733377</v>
      </c>
      <c r="T11" s="536">
        <f>S11*(1+'CAT - Data Entry'!$C$7)</f>
        <v>4277.282660538538</v>
      </c>
      <c r="U11" s="537">
        <f>T11*(1+'CAT - Data Entry'!$C$7)</f>
        <v>4405.6011403546945</v>
      </c>
      <c r="V11" s="536">
        <f>U11*(1+'CAT - Data Entry'!$C$7)</f>
        <v>4537.7691745653356</v>
      </c>
      <c r="W11" s="537">
        <f>V11*(1+'CAT - Data Entry'!$C$7)</f>
        <v>4673.902249802296</v>
      </c>
      <c r="X11" s="536">
        <f>W11*(1+'CAT - Data Entry'!$C$7)</f>
        <v>4814.1193172963649</v>
      </c>
      <c r="Y11" s="537">
        <f>X11*(1+'CAT - Data Entry'!$C$7)</f>
        <v>4958.5428968152564</v>
      </c>
      <c r="Z11" s="536">
        <f>Y11*(1+'CAT - Data Entry'!$C$7)</f>
        <v>5107.2991837197142</v>
      </c>
      <c r="AA11" s="537">
        <f>Z11*(1+'CAT - Data Entry'!$C$7)</f>
        <v>5260.5181592313056</v>
      </c>
      <c r="AB11" s="536">
        <f>AA11*(1+'CAT - Data Entry'!$C$7)</f>
        <v>5418.3337040082451</v>
      </c>
      <c r="AC11" s="538">
        <f>AB11*(1+'CAT - Data Entry'!$C$7)</f>
        <v>5580.8837151284924</v>
      </c>
    </row>
    <row r="12" spans="1:29" s="73" customFormat="1" x14ac:dyDescent="0.25">
      <c r="A12" s="72"/>
      <c r="B12" s="108" t="str">
        <f>'CAT - Data Entry'!B54</f>
        <v>Operations: Office Supplies, Rent, Communication</v>
      </c>
      <c r="C12" s="80"/>
      <c r="D12" s="80"/>
      <c r="E12" s="80"/>
      <c r="F12" s="80"/>
      <c r="G12" s="80"/>
      <c r="H12" s="536">
        <f>'CAT - Data Entry'!C54</f>
        <v>2400</v>
      </c>
      <c r="I12" s="537">
        <f>'CAT - Cost Projections'!H12*(1+'CAT - Data Entry'!$C$7)</f>
        <v>2472</v>
      </c>
      <c r="J12" s="536">
        <f>I12*(1+'CAT - Data Entry'!$C$7)</f>
        <v>2546.16</v>
      </c>
      <c r="K12" s="537">
        <f>J12*(1+'CAT - Data Entry'!$C$7)</f>
        <v>2622.5448000000001</v>
      </c>
      <c r="L12" s="536">
        <f>K12*(1+'CAT - Data Entry'!$C$7)</f>
        <v>2701.2211440000001</v>
      </c>
      <c r="M12" s="537">
        <f>L12*(1+'CAT - Data Entry'!$C$7)</f>
        <v>2782.2577783199999</v>
      </c>
      <c r="N12" s="536">
        <f>M12*(1+'CAT - Data Entry'!$C$7)</f>
        <v>2865.7255116696001</v>
      </c>
      <c r="O12" s="537">
        <f>N12*(1+'CAT - Data Entry'!$C$7)</f>
        <v>2951.697277019688</v>
      </c>
      <c r="P12" s="536">
        <f>O12*(1+'CAT - Data Entry'!$C$7)</f>
        <v>3040.2481953302786</v>
      </c>
      <c r="Q12" s="537">
        <f>P12*(1+'CAT - Data Entry'!$C$7)</f>
        <v>3131.4556411901872</v>
      </c>
      <c r="R12" s="536">
        <f>Q12*(1+'CAT - Data Entry'!$C$7)</f>
        <v>3225.399310425893</v>
      </c>
      <c r="S12" s="537">
        <f>R12*(1+'CAT - Data Entry'!$C$7)</f>
        <v>3322.1612897386699</v>
      </c>
      <c r="T12" s="536">
        <f>S12*(1+'CAT - Data Entry'!$C$7)</f>
        <v>3421.8261284308301</v>
      </c>
      <c r="U12" s="537">
        <f>T12*(1+'CAT - Data Entry'!$C$7)</f>
        <v>3524.4809122837551</v>
      </c>
      <c r="V12" s="536">
        <f>U12*(1+'CAT - Data Entry'!$C$7)</f>
        <v>3630.2153396522676</v>
      </c>
      <c r="W12" s="537">
        <f>V12*(1+'CAT - Data Entry'!$C$7)</f>
        <v>3739.1217998418356</v>
      </c>
      <c r="X12" s="536">
        <f>W12*(1+'CAT - Data Entry'!$C$7)</f>
        <v>3851.2954538370909</v>
      </c>
      <c r="Y12" s="537">
        <f>X12*(1+'CAT - Data Entry'!$C$7)</f>
        <v>3966.8343174522038</v>
      </c>
      <c r="Z12" s="536">
        <f>Y12*(1+'CAT - Data Entry'!$C$7)</f>
        <v>4085.8393469757698</v>
      </c>
      <c r="AA12" s="537">
        <f>Z12*(1+'CAT - Data Entry'!$C$7)</f>
        <v>4208.4145273850427</v>
      </c>
      <c r="AB12" s="536">
        <f>AA12*(1+'CAT - Data Entry'!$C$7)</f>
        <v>4334.6669632065941</v>
      </c>
      <c r="AC12" s="538">
        <f>AB12*(1+'CAT - Data Entry'!$C$7)</f>
        <v>4464.706972102792</v>
      </c>
    </row>
    <row r="13" spans="1:29" s="73" customFormat="1" x14ac:dyDescent="0.25">
      <c r="A13" s="72"/>
      <c r="B13" s="108" t="str">
        <f>'CAT - Data Entry'!B55</f>
        <v>Transportation</v>
      </c>
      <c r="C13" s="80"/>
      <c r="D13" s="80"/>
      <c r="E13" s="80"/>
      <c r="F13" s="80"/>
      <c r="G13" s="80"/>
      <c r="H13" s="536">
        <f>'CAT - Data Entry'!C55</f>
        <v>2400</v>
      </c>
      <c r="I13" s="537">
        <f>'CAT - Cost Projections'!H13*(1+'CAT - Data Entry'!$C$7)</f>
        <v>2472</v>
      </c>
      <c r="J13" s="536">
        <f>I13*(1+'CAT - Data Entry'!$C$7)</f>
        <v>2546.16</v>
      </c>
      <c r="K13" s="537">
        <f>J13*(1+'CAT - Data Entry'!$C$7)</f>
        <v>2622.5448000000001</v>
      </c>
      <c r="L13" s="536">
        <f>K13*(1+'CAT - Data Entry'!$C$7)</f>
        <v>2701.2211440000001</v>
      </c>
      <c r="M13" s="537">
        <f>L13*(1+'CAT - Data Entry'!$C$7)</f>
        <v>2782.2577783199999</v>
      </c>
      <c r="N13" s="536">
        <f>M13*(1+'CAT - Data Entry'!$C$7)</f>
        <v>2865.7255116696001</v>
      </c>
      <c r="O13" s="537">
        <f>N13*(1+'CAT - Data Entry'!$C$7)</f>
        <v>2951.697277019688</v>
      </c>
      <c r="P13" s="536">
        <f>O13*(1+'CAT - Data Entry'!$C$7)</f>
        <v>3040.2481953302786</v>
      </c>
      <c r="Q13" s="537">
        <f>P13*(1+'CAT - Data Entry'!$C$7)</f>
        <v>3131.4556411901872</v>
      </c>
      <c r="R13" s="536">
        <f>Q13*(1+'CAT - Data Entry'!$C$7)</f>
        <v>3225.399310425893</v>
      </c>
      <c r="S13" s="537">
        <f>R13*(1+'CAT - Data Entry'!$C$7)</f>
        <v>3322.1612897386699</v>
      </c>
      <c r="T13" s="536">
        <f>S13*(1+'CAT - Data Entry'!$C$7)</f>
        <v>3421.8261284308301</v>
      </c>
      <c r="U13" s="537">
        <f>T13*(1+'CAT - Data Entry'!$C$7)</f>
        <v>3524.4809122837551</v>
      </c>
      <c r="V13" s="536">
        <f>U13*(1+'CAT - Data Entry'!$C$7)</f>
        <v>3630.2153396522676</v>
      </c>
      <c r="W13" s="537">
        <f>V13*(1+'CAT - Data Entry'!$C$7)</f>
        <v>3739.1217998418356</v>
      </c>
      <c r="X13" s="536">
        <f>W13*(1+'CAT - Data Entry'!$C$7)</f>
        <v>3851.2954538370909</v>
      </c>
      <c r="Y13" s="537">
        <f>X13*(1+'CAT - Data Entry'!$C$7)</f>
        <v>3966.8343174522038</v>
      </c>
      <c r="Z13" s="536">
        <f>Y13*(1+'CAT - Data Entry'!$C$7)</f>
        <v>4085.8393469757698</v>
      </c>
      <c r="AA13" s="537">
        <f>Z13*(1+'CAT - Data Entry'!$C$7)</f>
        <v>4208.4145273850427</v>
      </c>
      <c r="AB13" s="536">
        <f>AA13*(1+'CAT - Data Entry'!$C$7)</f>
        <v>4334.6669632065941</v>
      </c>
      <c r="AC13" s="538">
        <f>AB13*(1+'CAT - Data Entry'!$C$7)</f>
        <v>4464.706972102792</v>
      </c>
    </row>
    <row r="14" spans="1:29" s="73" customFormat="1" x14ac:dyDescent="0.25">
      <c r="A14" s="72"/>
      <c r="B14" s="108" t="str">
        <f>'CAT - Data Entry'!B56</f>
        <v>Water Quality Analysis</v>
      </c>
      <c r="C14" s="80"/>
      <c r="D14" s="80"/>
      <c r="E14" s="80"/>
      <c r="F14" s="80"/>
      <c r="G14" s="80"/>
      <c r="H14" s="536">
        <f>'CAT - Data Entry'!C56</f>
        <v>1800</v>
      </c>
      <c r="I14" s="537">
        <f>'CAT - Cost Projections'!H14*(1+'CAT - Data Entry'!$C$7)</f>
        <v>1854</v>
      </c>
      <c r="J14" s="536">
        <f>I14*(1+'CAT - Data Entry'!$C$7)</f>
        <v>1909.6200000000001</v>
      </c>
      <c r="K14" s="537">
        <f>J14*(1+'CAT - Data Entry'!$C$7)</f>
        <v>1966.9086000000002</v>
      </c>
      <c r="L14" s="536">
        <f>K14*(1+'CAT - Data Entry'!$C$7)</f>
        <v>2025.9158580000003</v>
      </c>
      <c r="M14" s="537">
        <f>L14*(1+'CAT - Data Entry'!$C$7)</f>
        <v>2086.6933337400005</v>
      </c>
      <c r="N14" s="536">
        <f>M14*(1+'CAT - Data Entry'!$C$7)</f>
        <v>2149.2941337522007</v>
      </c>
      <c r="O14" s="537">
        <f>N14*(1+'CAT - Data Entry'!$C$7)</f>
        <v>2213.7729577647669</v>
      </c>
      <c r="P14" s="536">
        <f>O14*(1+'CAT - Data Entry'!$C$7)</f>
        <v>2280.1861464977101</v>
      </c>
      <c r="Q14" s="537">
        <f>P14*(1+'CAT - Data Entry'!$C$7)</f>
        <v>2348.5917308926414</v>
      </c>
      <c r="R14" s="536">
        <f>Q14*(1+'CAT - Data Entry'!$C$7)</f>
        <v>2419.0494828194205</v>
      </c>
      <c r="S14" s="537">
        <f>R14*(1+'CAT - Data Entry'!$C$7)</f>
        <v>2491.620967304003</v>
      </c>
      <c r="T14" s="536">
        <f>S14*(1+'CAT - Data Entry'!$C$7)</f>
        <v>2566.369596323123</v>
      </c>
      <c r="U14" s="537">
        <f>T14*(1+'CAT - Data Entry'!$C$7)</f>
        <v>2643.360684212817</v>
      </c>
      <c r="V14" s="536">
        <f>U14*(1+'CAT - Data Entry'!$C$7)</f>
        <v>2722.6615047392015</v>
      </c>
      <c r="W14" s="537">
        <f>V14*(1+'CAT - Data Entry'!$C$7)</f>
        <v>2804.3413498813775</v>
      </c>
      <c r="X14" s="536">
        <f>W14*(1+'CAT - Data Entry'!$C$7)</f>
        <v>2888.4715903778188</v>
      </c>
      <c r="Y14" s="537">
        <f>X14*(1+'CAT - Data Entry'!$C$7)</f>
        <v>2975.1257380891534</v>
      </c>
      <c r="Z14" s="536">
        <f>Y14*(1+'CAT - Data Entry'!$C$7)</f>
        <v>3064.3795102318281</v>
      </c>
      <c r="AA14" s="537">
        <f>Z14*(1+'CAT - Data Entry'!$C$7)</f>
        <v>3156.3108955387829</v>
      </c>
      <c r="AB14" s="536">
        <f>AA14*(1+'CAT - Data Entry'!$C$7)</f>
        <v>3251.0002224049463</v>
      </c>
      <c r="AC14" s="538">
        <f>AB14*(1+'CAT - Data Entry'!$C$7)</f>
        <v>3348.5302290770946</v>
      </c>
    </row>
    <row r="15" spans="1:29" s="73" customFormat="1" x14ac:dyDescent="0.25">
      <c r="A15" s="72"/>
      <c r="B15" s="108" t="str">
        <f>'CAT - Data Entry'!B57</f>
        <v>Electricity or gasoline to power pump</v>
      </c>
      <c r="C15" s="80"/>
      <c r="D15" s="80"/>
      <c r="E15" s="80"/>
      <c r="F15" s="80"/>
      <c r="G15" s="80"/>
      <c r="H15" s="536">
        <f>'CAT - Data Entry'!C57</f>
        <v>3600</v>
      </c>
      <c r="I15" s="537">
        <f>'CAT - Cost Projections'!H15*(1+'CAT - Data Entry'!$C$7)</f>
        <v>3708</v>
      </c>
      <c r="J15" s="536">
        <f>I15*(1+'CAT - Data Entry'!$C$7)</f>
        <v>3819.2400000000002</v>
      </c>
      <c r="K15" s="537">
        <f>J15*(1+'CAT - Data Entry'!$C$7)</f>
        <v>3933.8172000000004</v>
      </c>
      <c r="L15" s="536">
        <f>K15*(1+'CAT - Data Entry'!$C$7)</f>
        <v>4051.8317160000006</v>
      </c>
      <c r="M15" s="537">
        <f>L15*(1+'CAT - Data Entry'!$C$7)</f>
        <v>4173.3866674800011</v>
      </c>
      <c r="N15" s="536">
        <f>M15*(1+'CAT - Data Entry'!$C$7)</f>
        <v>4298.5882675044013</v>
      </c>
      <c r="O15" s="537">
        <f>N15*(1+'CAT - Data Entry'!$C$7)</f>
        <v>4427.5459155295339</v>
      </c>
      <c r="P15" s="536">
        <f>O15*(1+'CAT - Data Entry'!$C$7)</f>
        <v>4560.3722929954201</v>
      </c>
      <c r="Q15" s="537">
        <f>P15*(1+'CAT - Data Entry'!$C$7)</f>
        <v>4697.1834617852828</v>
      </c>
      <c r="R15" s="536">
        <f>Q15*(1+'CAT - Data Entry'!$C$7)</f>
        <v>4838.098965638841</v>
      </c>
      <c r="S15" s="537">
        <f>R15*(1+'CAT - Data Entry'!$C$7)</f>
        <v>4983.241934608006</v>
      </c>
      <c r="T15" s="536">
        <f>S15*(1+'CAT - Data Entry'!$C$7)</f>
        <v>5132.739192646246</v>
      </c>
      <c r="U15" s="537">
        <f>T15*(1+'CAT - Data Entry'!$C$7)</f>
        <v>5286.721368425634</v>
      </c>
      <c r="V15" s="536">
        <f>U15*(1+'CAT - Data Entry'!$C$7)</f>
        <v>5445.323009478403</v>
      </c>
      <c r="W15" s="537">
        <f>V15*(1+'CAT - Data Entry'!$C$7)</f>
        <v>5608.682699762755</v>
      </c>
      <c r="X15" s="536">
        <f>W15*(1+'CAT - Data Entry'!$C$7)</f>
        <v>5776.9431807556375</v>
      </c>
      <c r="Y15" s="537">
        <f>X15*(1+'CAT - Data Entry'!$C$7)</f>
        <v>5950.2514761783068</v>
      </c>
      <c r="Z15" s="536">
        <f>Y15*(1+'CAT - Data Entry'!$C$7)</f>
        <v>6128.7590204636563</v>
      </c>
      <c r="AA15" s="537">
        <f>Z15*(1+'CAT - Data Entry'!$C$7)</f>
        <v>6312.6217910775658</v>
      </c>
      <c r="AB15" s="536">
        <f>AA15*(1+'CAT - Data Entry'!$C$7)</f>
        <v>6502.0004448098925</v>
      </c>
      <c r="AC15" s="538">
        <f>AB15*(1+'CAT - Data Entry'!$C$7)</f>
        <v>6697.0604581541893</v>
      </c>
    </row>
    <row r="16" spans="1:29" s="73" customFormat="1" x14ac:dyDescent="0.25">
      <c r="A16" s="72"/>
      <c r="B16" s="108" t="str">
        <f>'CAT - Data Entry'!B58</f>
        <v>Maintenance of pumps</v>
      </c>
      <c r="C16" s="80"/>
      <c r="D16" s="80"/>
      <c r="E16" s="80"/>
      <c r="F16" s="80"/>
      <c r="G16" s="80"/>
      <c r="H16" s="536">
        <f>'CAT - Data Entry'!C58</f>
        <v>1500</v>
      </c>
      <c r="I16" s="537">
        <f>'CAT - Cost Projections'!H16*(1+'CAT - Data Entry'!$C$7)</f>
        <v>1545</v>
      </c>
      <c r="J16" s="536">
        <f>I16*(1+'CAT - Data Entry'!$C$7)</f>
        <v>1591.3500000000001</v>
      </c>
      <c r="K16" s="537">
        <f>J16*(1+'CAT - Data Entry'!$C$7)</f>
        <v>1639.0905000000002</v>
      </c>
      <c r="L16" s="536">
        <f>K16*(1+'CAT - Data Entry'!$C$7)</f>
        <v>1688.2632150000004</v>
      </c>
      <c r="M16" s="537">
        <f>L16*(1+'CAT - Data Entry'!$C$7)</f>
        <v>1738.9111114500004</v>
      </c>
      <c r="N16" s="536">
        <f>M16*(1+'CAT - Data Entry'!$C$7)</f>
        <v>1791.0784447935005</v>
      </c>
      <c r="O16" s="537">
        <f>N16*(1+'CAT - Data Entry'!$C$7)</f>
        <v>1844.8107981373055</v>
      </c>
      <c r="P16" s="536">
        <f>O16*(1+'CAT - Data Entry'!$C$7)</f>
        <v>1900.1551220814247</v>
      </c>
      <c r="Q16" s="537">
        <f>P16*(1+'CAT - Data Entry'!$C$7)</f>
        <v>1957.1597757438674</v>
      </c>
      <c r="R16" s="536">
        <f>Q16*(1+'CAT - Data Entry'!$C$7)</f>
        <v>2015.8745690161834</v>
      </c>
      <c r="S16" s="537">
        <f>R16*(1+'CAT - Data Entry'!$C$7)</f>
        <v>2076.3508060866689</v>
      </c>
      <c r="T16" s="536">
        <f>S16*(1+'CAT - Data Entry'!$C$7)</f>
        <v>2138.641330269269</v>
      </c>
      <c r="U16" s="537">
        <f>T16*(1+'CAT - Data Entry'!$C$7)</f>
        <v>2202.8005701773473</v>
      </c>
      <c r="V16" s="536">
        <f>U16*(1+'CAT - Data Entry'!$C$7)</f>
        <v>2268.8845872826678</v>
      </c>
      <c r="W16" s="537">
        <f>V16*(1+'CAT - Data Entry'!$C$7)</f>
        <v>2336.951124901148</v>
      </c>
      <c r="X16" s="536">
        <f>W16*(1+'CAT - Data Entry'!$C$7)</f>
        <v>2407.0596586481824</v>
      </c>
      <c r="Y16" s="537">
        <f>X16*(1+'CAT - Data Entry'!$C$7)</f>
        <v>2479.2714484076282</v>
      </c>
      <c r="Z16" s="536">
        <f>Y16*(1+'CAT - Data Entry'!$C$7)</f>
        <v>2553.6495918598571</v>
      </c>
      <c r="AA16" s="537">
        <f>Z16*(1+'CAT - Data Entry'!$C$7)</f>
        <v>2630.2590796156528</v>
      </c>
      <c r="AB16" s="536">
        <f>AA16*(1+'CAT - Data Entry'!$C$7)</f>
        <v>2709.1668520041226</v>
      </c>
      <c r="AC16" s="538">
        <f>AB16*(1+'CAT - Data Entry'!$C$7)</f>
        <v>2790.4418575642462</v>
      </c>
    </row>
    <row r="17" spans="1:30" s="73" customFormat="1" x14ac:dyDescent="0.25">
      <c r="A17" s="72"/>
      <c r="B17" s="108" t="str">
        <f>'CAT - Data Entry'!B59</f>
        <v>Tubing, accessories and other materials</v>
      </c>
      <c r="C17" s="80"/>
      <c r="D17" s="80"/>
      <c r="E17" s="80"/>
      <c r="F17" s="80"/>
      <c r="G17" s="80"/>
      <c r="H17" s="536">
        <f>'CAT - Data Entry'!C59</f>
        <v>1200</v>
      </c>
      <c r="I17" s="537">
        <f>'CAT - Cost Projections'!H17*(1+'CAT - Data Entry'!$C$7)</f>
        <v>1236</v>
      </c>
      <c r="J17" s="536">
        <f>I17*(1+'CAT - Data Entry'!$C$7)</f>
        <v>1273.08</v>
      </c>
      <c r="K17" s="537">
        <f>J17*(1+'CAT - Data Entry'!$C$7)</f>
        <v>1311.2724000000001</v>
      </c>
      <c r="L17" s="536">
        <f>K17*(1+'CAT - Data Entry'!$C$7)</f>
        <v>1350.610572</v>
      </c>
      <c r="M17" s="537">
        <f>L17*(1+'CAT - Data Entry'!$C$7)</f>
        <v>1391.12888916</v>
      </c>
      <c r="N17" s="536">
        <f>M17*(1+'CAT - Data Entry'!$C$7)</f>
        <v>1432.8627558348001</v>
      </c>
      <c r="O17" s="537">
        <f>N17*(1+'CAT - Data Entry'!$C$7)</f>
        <v>1475.848638509844</v>
      </c>
      <c r="P17" s="536">
        <f>O17*(1+'CAT - Data Entry'!$C$7)</f>
        <v>1520.1240976651393</v>
      </c>
      <c r="Q17" s="537">
        <f>P17*(1+'CAT - Data Entry'!$C$7)</f>
        <v>1565.7278205950936</v>
      </c>
      <c r="R17" s="536">
        <f>Q17*(1+'CAT - Data Entry'!$C$7)</f>
        <v>1612.6996552129465</v>
      </c>
      <c r="S17" s="537">
        <f>R17*(1+'CAT - Data Entry'!$C$7)</f>
        <v>1661.0806448693349</v>
      </c>
      <c r="T17" s="536">
        <f>S17*(1+'CAT - Data Entry'!$C$7)</f>
        <v>1710.913064215415</v>
      </c>
      <c r="U17" s="537">
        <f>T17*(1+'CAT - Data Entry'!$C$7)</f>
        <v>1762.2404561418775</v>
      </c>
      <c r="V17" s="536">
        <f>U17*(1+'CAT - Data Entry'!$C$7)</f>
        <v>1815.1076698261338</v>
      </c>
      <c r="W17" s="537">
        <f>V17*(1+'CAT - Data Entry'!$C$7)</f>
        <v>1869.5608999209178</v>
      </c>
      <c r="X17" s="536">
        <f>W17*(1+'CAT - Data Entry'!$C$7)</f>
        <v>1925.6477269185455</v>
      </c>
      <c r="Y17" s="537">
        <f>X17*(1+'CAT - Data Entry'!$C$7)</f>
        <v>1983.4171587261019</v>
      </c>
      <c r="Z17" s="536">
        <f>Y17*(1+'CAT - Data Entry'!$C$7)</f>
        <v>2042.9196734878849</v>
      </c>
      <c r="AA17" s="537">
        <f>Z17*(1+'CAT - Data Entry'!$C$7)</f>
        <v>2104.2072636925213</v>
      </c>
      <c r="AB17" s="536">
        <f>AA17*(1+'CAT - Data Entry'!$C$7)</f>
        <v>2167.3334816032971</v>
      </c>
      <c r="AC17" s="538">
        <f>AB17*(1+'CAT - Data Entry'!$C$7)</f>
        <v>2232.353486051396</v>
      </c>
    </row>
    <row r="18" spans="1:30" s="73" customFormat="1" x14ac:dyDescent="0.25">
      <c r="A18" s="72"/>
      <c r="B18" s="108" t="str">
        <f>'CAT - Data Entry'!B60</f>
        <v>Chlorine</v>
      </c>
      <c r="C18" s="80"/>
      <c r="D18" s="80"/>
      <c r="E18" s="80"/>
      <c r="F18" s="80"/>
      <c r="G18" s="80"/>
      <c r="H18" s="536">
        <f>'CAT - Data Entry'!C60</f>
        <v>1240</v>
      </c>
      <c r="I18" s="537">
        <f>'CAT - Cost Projections'!H18*(1+'CAT - Data Entry'!$C$7)</f>
        <v>1277.2</v>
      </c>
      <c r="J18" s="536">
        <f>'CAT - Cost Projections'!I18*(1+'CAT - Data Entry'!$C$7)</f>
        <v>1315.5160000000001</v>
      </c>
      <c r="K18" s="537">
        <f>'CAT - Cost Projections'!J18*(1+'CAT - Data Entry'!$C$7)</f>
        <v>1354.9814800000001</v>
      </c>
      <c r="L18" s="536">
        <f>'CAT - Cost Projections'!K18*(1+'CAT - Data Entry'!$C$7)</f>
        <v>1395.6309244000001</v>
      </c>
      <c r="M18" s="537">
        <f>'CAT - Cost Projections'!L18*(1+'CAT - Data Entry'!$C$7)</f>
        <v>1437.4998521320001</v>
      </c>
      <c r="N18" s="536">
        <f>'CAT - Cost Projections'!M18*(1+'CAT - Data Entry'!$C$7)</f>
        <v>1480.6248476959602</v>
      </c>
      <c r="O18" s="537">
        <f>'CAT - Cost Projections'!N18*(1+'CAT - Data Entry'!$C$7)</f>
        <v>1525.0435931268389</v>
      </c>
      <c r="P18" s="536">
        <f>'CAT - Cost Projections'!O18*(1+'CAT - Data Entry'!$C$7)</f>
        <v>1570.7949009206441</v>
      </c>
      <c r="Q18" s="537">
        <f>'CAT - Cost Projections'!P18*(1+'CAT - Data Entry'!$C$7)</f>
        <v>1617.9187479482634</v>
      </c>
      <c r="R18" s="536">
        <f>'CAT - Cost Projections'!Q18*(1+'CAT - Data Entry'!$C$7)</f>
        <v>1666.4563103867115</v>
      </c>
      <c r="S18" s="537">
        <f>'CAT - Cost Projections'!R18*(1+'CAT - Data Entry'!$C$7)</f>
        <v>1716.4499996983129</v>
      </c>
      <c r="T18" s="536">
        <f>'CAT - Cost Projections'!S18*(1+'CAT - Data Entry'!$C$7)</f>
        <v>1767.9434996892624</v>
      </c>
      <c r="U18" s="537">
        <f>'CAT - Cost Projections'!T18*(1+'CAT - Data Entry'!$C$7)</f>
        <v>1820.9818046799403</v>
      </c>
      <c r="V18" s="536">
        <f>'CAT - Cost Projections'!U18*(1+'CAT - Data Entry'!$C$7)</f>
        <v>1875.6112588203387</v>
      </c>
      <c r="W18" s="537">
        <f>'CAT - Cost Projections'!V18*(1+'CAT - Data Entry'!$C$7)</f>
        <v>1931.8795965849488</v>
      </c>
      <c r="X18" s="536">
        <f>'CAT - Cost Projections'!W18*(1+'CAT - Data Entry'!$C$7)</f>
        <v>1989.8359844824972</v>
      </c>
      <c r="Y18" s="537">
        <f>'CAT - Cost Projections'!X18*(1+'CAT - Data Entry'!$C$7)</f>
        <v>2049.5310640169723</v>
      </c>
      <c r="Z18" s="536">
        <f>'CAT - Cost Projections'!Y18*(1+'CAT - Data Entry'!$C$7)</f>
        <v>2111.0169959374816</v>
      </c>
      <c r="AA18" s="537">
        <f>'CAT - Cost Projections'!Z18*(1+'CAT - Data Entry'!$C$7)</f>
        <v>2174.3475058156059</v>
      </c>
      <c r="AB18" s="536">
        <f>'CAT - Cost Projections'!AA18*(1+'CAT - Data Entry'!$C$7)</f>
        <v>2239.577930990074</v>
      </c>
      <c r="AC18" s="538">
        <f>'CAT - Cost Projections'!AB18*(1+'CAT - Data Entry'!$C$7)</f>
        <v>2306.7652689197762</v>
      </c>
    </row>
    <row r="19" spans="1:30" s="73" customFormat="1" x14ac:dyDescent="0.25">
      <c r="A19" s="72"/>
      <c r="B19" s="108" t="str">
        <f>'CAT - Data Entry'!B61</f>
        <v>Other materials</v>
      </c>
      <c r="C19" s="80"/>
      <c r="D19" s="80"/>
      <c r="E19" s="80"/>
      <c r="F19" s="80"/>
      <c r="G19" s="80"/>
      <c r="H19" s="536">
        <f>'CAT - Data Entry'!C61</f>
        <v>5840</v>
      </c>
      <c r="I19" s="537">
        <f>'CAT - Cost Projections'!H19*(1+'CAT - Data Entry'!$C$7)</f>
        <v>6015.2</v>
      </c>
      <c r="J19" s="536">
        <f>'CAT - Cost Projections'!I19*(1+'CAT - Data Entry'!$C$7)</f>
        <v>6195.6559999999999</v>
      </c>
      <c r="K19" s="537">
        <f>'CAT - Cost Projections'!J19*(1+'CAT - Data Entry'!$C$7)</f>
        <v>6381.5256799999997</v>
      </c>
      <c r="L19" s="536">
        <f>'CAT - Cost Projections'!K19*(1+'CAT - Data Entry'!$C$7)</f>
        <v>6572.9714504000003</v>
      </c>
      <c r="M19" s="537">
        <f>'CAT - Cost Projections'!L19*(1+'CAT - Data Entry'!$C$7)</f>
        <v>6770.1605939120009</v>
      </c>
      <c r="N19" s="536">
        <f>'CAT - Cost Projections'!M19*(1+'CAT - Data Entry'!$C$7)</f>
        <v>6973.2654117293614</v>
      </c>
      <c r="O19" s="537">
        <f>'CAT - Cost Projections'!N19*(1+'CAT - Data Entry'!$C$7)</f>
        <v>7182.4633740812424</v>
      </c>
      <c r="P19" s="536">
        <f>'CAT - Cost Projections'!O19*(1+'CAT - Data Entry'!$C$7)</f>
        <v>7397.9372753036796</v>
      </c>
      <c r="Q19" s="537">
        <f>'CAT - Cost Projections'!P19*(1+'CAT - Data Entry'!$C$7)</f>
        <v>7619.8753935627901</v>
      </c>
      <c r="R19" s="536">
        <f>'CAT - Cost Projections'!Q19*(1+'CAT - Data Entry'!$C$7)</f>
        <v>7848.4716553696744</v>
      </c>
      <c r="S19" s="537">
        <f>'CAT - Cost Projections'!R19*(1+'CAT - Data Entry'!$C$7)</f>
        <v>8083.9258050307644</v>
      </c>
      <c r="T19" s="536">
        <f>'CAT - Cost Projections'!S19*(1+'CAT - Data Entry'!$C$7)</f>
        <v>8326.4435791816868</v>
      </c>
      <c r="U19" s="537">
        <f>'CAT - Cost Projections'!T19*(1+'CAT - Data Entry'!$C$7)</f>
        <v>8576.236886557137</v>
      </c>
      <c r="V19" s="536">
        <f>'CAT - Cost Projections'!U19*(1+'CAT - Data Entry'!$C$7)</f>
        <v>8833.5239931538508</v>
      </c>
      <c r="W19" s="537">
        <f>'CAT - Cost Projections'!V19*(1+'CAT - Data Entry'!$C$7)</f>
        <v>9098.5297129484661</v>
      </c>
      <c r="X19" s="536">
        <f>'CAT - Cost Projections'!W19*(1+'CAT - Data Entry'!$C$7)</f>
        <v>9371.48560433692</v>
      </c>
      <c r="Y19" s="537">
        <f>'CAT - Cost Projections'!X19*(1+'CAT - Data Entry'!$C$7)</f>
        <v>9652.6301724670284</v>
      </c>
      <c r="Z19" s="536">
        <f>'CAT - Cost Projections'!Y19*(1+'CAT - Data Entry'!$C$7)</f>
        <v>9942.2090776410387</v>
      </c>
      <c r="AA19" s="537">
        <f>'CAT - Cost Projections'!Z19*(1+'CAT - Data Entry'!$C$7)</f>
        <v>10240.475349970269</v>
      </c>
      <c r="AB19" s="536">
        <f>'CAT - Cost Projections'!AA19*(1+'CAT - Data Entry'!$C$7)</f>
        <v>10547.689610469377</v>
      </c>
      <c r="AC19" s="538">
        <f>'CAT - Cost Projections'!AB19*(1+'CAT - Data Entry'!$C$7)</f>
        <v>10864.120298783459</v>
      </c>
    </row>
    <row r="20" spans="1:30" s="73" customFormat="1" x14ac:dyDescent="0.25">
      <c r="A20" s="72"/>
      <c r="B20" s="108" t="str">
        <f>'CAT - Data Entry'!B62</f>
        <v>Additional expenditure on annual operation and maintenance</v>
      </c>
      <c r="C20" s="80"/>
      <c r="D20" s="80"/>
      <c r="E20" s="80"/>
      <c r="F20" s="80"/>
      <c r="G20" s="80"/>
      <c r="H20" s="536">
        <f>'CAT - Data Entry'!C62</f>
        <v>1830</v>
      </c>
      <c r="I20" s="537">
        <f>'CAT - Cost Projections'!H20*(1+'CAT - Data Entry'!$C$7)</f>
        <v>1884.9</v>
      </c>
      <c r="J20" s="536">
        <f>'CAT - Cost Projections'!I20*(1+'CAT - Data Entry'!$C$7)</f>
        <v>1941.4470000000001</v>
      </c>
      <c r="K20" s="537">
        <f>'CAT - Cost Projections'!J20*(1+'CAT - Data Entry'!$C$7)</f>
        <v>1999.6904100000002</v>
      </c>
      <c r="L20" s="536">
        <f>'CAT - Cost Projections'!K20*(1+'CAT - Data Entry'!$C$7)</f>
        <v>2059.6811223000004</v>
      </c>
      <c r="M20" s="537">
        <f>'CAT - Cost Projections'!L20*(1+'CAT - Data Entry'!$C$7)</f>
        <v>2121.4715559690003</v>
      </c>
      <c r="N20" s="536">
        <f>'CAT - Cost Projections'!M20*(1+'CAT - Data Entry'!$C$7)</f>
        <v>2185.1157026480705</v>
      </c>
      <c r="O20" s="537">
        <f>'CAT - Cost Projections'!N20*(1+'CAT - Data Entry'!$C$7)</f>
        <v>2250.6691737275128</v>
      </c>
      <c r="P20" s="536">
        <f>'CAT - Cost Projections'!O20*(1+'CAT - Data Entry'!$C$7)</f>
        <v>2318.1892489393381</v>
      </c>
      <c r="Q20" s="537">
        <f>'CAT - Cost Projections'!P20*(1+'CAT - Data Entry'!$C$7)</f>
        <v>2387.7349264075183</v>
      </c>
      <c r="R20" s="536">
        <f>'CAT - Cost Projections'!Q20*(1+'CAT - Data Entry'!$C$7)</f>
        <v>2459.3669741997437</v>
      </c>
      <c r="S20" s="537">
        <f>'CAT - Cost Projections'!R20*(1+'CAT - Data Entry'!$C$7)</f>
        <v>2533.1479834257361</v>
      </c>
      <c r="T20" s="536">
        <f>'CAT - Cost Projections'!S20*(1+'CAT - Data Entry'!$C$7)</f>
        <v>2609.1424229285085</v>
      </c>
      <c r="U20" s="537">
        <f>'CAT - Cost Projections'!T20*(1+'CAT - Data Entry'!$C$7)</f>
        <v>2687.416695616364</v>
      </c>
      <c r="V20" s="536">
        <f>'CAT - Cost Projections'!U20*(1+'CAT - Data Entry'!$C$7)</f>
        <v>2768.039196484855</v>
      </c>
      <c r="W20" s="537">
        <f>'CAT - Cost Projections'!V20*(1+'CAT - Data Entry'!$C$7)</f>
        <v>2851.0803723794006</v>
      </c>
      <c r="X20" s="536">
        <f>'CAT - Cost Projections'!W20*(1+'CAT - Data Entry'!$C$7)</f>
        <v>2936.6127835507828</v>
      </c>
      <c r="Y20" s="537">
        <f>'CAT - Cost Projections'!X20*(1+'CAT - Data Entry'!$C$7)</f>
        <v>3024.7111670573063</v>
      </c>
      <c r="Z20" s="536">
        <f>'CAT - Cost Projections'!Y20*(1+'CAT - Data Entry'!$C$7)</f>
        <v>3115.4525020690257</v>
      </c>
      <c r="AA20" s="537">
        <f>'CAT - Cost Projections'!Z20*(1+'CAT - Data Entry'!$C$7)</f>
        <v>3208.9160771310967</v>
      </c>
      <c r="AB20" s="536">
        <f>'CAT - Cost Projections'!AA20*(1+'CAT - Data Entry'!$C$7)</f>
        <v>3305.1835594450295</v>
      </c>
      <c r="AC20" s="538">
        <f>'CAT - Cost Projections'!AB20*(1+'CAT - Data Entry'!$C$7)</f>
        <v>3404.3390662283805</v>
      </c>
    </row>
    <row r="21" spans="1:30" s="81" customFormat="1" ht="18.75" customHeight="1" x14ac:dyDescent="0.25">
      <c r="B21" s="539" t="s">
        <v>477</v>
      </c>
      <c r="C21" s="540"/>
      <c r="D21" s="540"/>
      <c r="E21" s="540"/>
      <c r="F21" s="540"/>
      <c r="G21" s="540"/>
      <c r="H21" s="540">
        <f>SUM(H$11:H20)</f>
        <v>24810</v>
      </c>
      <c r="I21" s="540">
        <f>SUM(I$11:I20)</f>
        <v>25554.300000000003</v>
      </c>
      <c r="J21" s="540">
        <f>SUM(J$11:J20)</f>
        <v>26320.929</v>
      </c>
      <c r="K21" s="540">
        <f>SUM(K$11:K20)</f>
        <v>27110.556869999997</v>
      </c>
      <c r="L21" s="540">
        <f>SUM(L$11:L20)</f>
        <v>27923.873576100003</v>
      </c>
      <c r="M21" s="540">
        <f>SUM(M$11:M20)</f>
        <v>28761.589783383009</v>
      </c>
      <c r="N21" s="540">
        <f>SUM(N$11:N20)</f>
        <v>29624.437476884494</v>
      </c>
      <c r="O21" s="540">
        <f>SUM(O$11:O20)</f>
        <v>30513.170601191032</v>
      </c>
      <c r="P21" s="540">
        <f>SUM(P$11:P20)</f>
        <v>31428.565719226764</v>
      </c>
      <c r="Q21" s="540">
        <f>SUM(Q$11:Q20)</f>
        <v>32371.422690803571</v>
      </c>
      <c r="R21" s="540">
        <f>SUM(R$11:R20)</f>
        <v>33342.565371527671</v>
      </c>
      <c r="S21" s="540">
        <f>SUM(S$11:S20)</f>
        <v>34342.842332673506</v>
      </c>
      <c r="T21" s="540">
        <f>SUM(T$11:T20)</f>
        <v>35373.127602653709</v>
      </c>
      <c r="U21" s="540">
        <f>SUM(U$11:U20)</f>
        <v>36434.321430733318</v>
      </c>
      <c r="V21" s="540">
        <f>SUM(V$11:V20)</f>
        <v>37527.351073655322</v>
      </c>
      <c r="W21" s="540">
        <f>SUM(W$11:W20)</f>
        <v>38653.171605864984</v>
      </c>
      <c r="X21" s="540">
        <f>SUM(X$11:X20)</f>
        <v>39812.766754040931</v>
      </c>
      <c r="Y21" s="540">
        <f>SUM(Y$11:Y20)</f>
        <v>41007.149756662162</v>
      </c>
      <c r="Z21" s="540">
        <f>SUM(Z$11:Z20)</f>
        <v>42237.364249362028</v>
      </c>
      <c r="AA21" s="540">
        <f>SUM(AA$11:AA20)</f>
        <v>43504.485176842893</v>
      </c>
      <c r="AB21" s="540">
        <f>SUM(AB$11:AB20)</f>
        <v>44809.619732148181</v>
      </c>
      <c r="AC21" s="541">
        <f>SUM(AC$11:AC20)</f>
        <v>46153.908324112614</v>
      </c>
    </row>
    <row r="22" spans="1:30" s="72" customFormat="1" x14ac:dyDescent="0.25">
      <c r="B22" s="542"/>
      <c r="C22" s="543"/>
      <c r="D22" s="543"/>
      <c r="E22" s="543"/>
      <c r="F22" s="543"/>
      <c r="G22" s="543"/>
      <c r="H22" s="543"/>
      <c r="I22" s="543"/>
      <c r="J22" s="543"/>
      <c r="K22" s="543"/>
      <c r="L22" s="543"/>
      <c r="M22" s="543"/>
      <c r="N22" s="543"/>
      <c r="O22" s="543"/>
      <c r="P22" s="543"/>
      <c r="Q22" s="543"/>
      <c r="R22" s="543"/>
      <c r="S22" s="543"/>
      <c r="T22" s="543"/>
      <c r="U22" s="543"/>
      <c r="V22" s="543"/>
      <c r="W22" s="543"/>
      <c r="X22" s="543"/>
      <c r="Y22" s="543"/>
      <c r="Z22" s="543"/>
      <c r="AA22" s="543"/>
      <c r="AB22" s="543"/>
      <c r="AC22" s="543"/>
    </row>
    <row r="23" spans="1:30" s="72" customFormat="1" ht="22.5" hidden="1" customHeight="1" x14ac:dyDescent="0.3">
      <c r="B23" s="101"/>
      <c r="C23" s="82"/>
      <c r="D23" s="543"/>
      <c r="E23" s="543"/>
      <c r="F23" s="543"/>
      <c r="G23" s="543"/>
      <c r="H23" s="543"/>
      <c r="I23" s="543"/>
      <c r="J23" s="543"/>
      <c r="K23" s="543"/>
      <c r="L23" s="543"/>
      <c r="M23" s="543"/>
      <c r="N23" s="543"/>
      <c r="O23" s="543"/>
      <c r="P23" s="543"/>
      <c r="Q23" s="543"/>
      <c r="R23" s="543"/>
      <c r="S23" s="543"/>
      <c r="T23" s="543"/>
      <c r="U23" s="543"/>
      <c r="V23" s="543"/>
      <c r="W23" s="543"/>
    </row>
    <row r="24" spans="1:30" s="68" customFormat="1" ht="30" x14ac:dyDescent="0.25">
      <c r="B24" s="102"/>
      <c r="C24" s="104" t="s">
        <v>135</v>
      </c>
      <c r="D24" s="103"/>
      <c r="E24" s="103"/>
      <c r="F24" s="104" t="s">
        <v>246</v>
      </c>
      <c r="G24" s="104" t="s">
        <v>136</v>
      </c>
      <c r="H24" s="109">
        <f>'CAT - Data Entry'!$C$6</f>
        <v>2015</v>
      </c>
      <c r="I24" s="109">
        <f t="shared" ref="I24:AC24" si="2">H24+1</f>
        <v>2016</v>
      </c>
      <c r="J24" s="109">
        <f t="shared" si="2"/>
        <v>2017</v>
      </c>
      <c r="K24" s="109">
        <f t="shared" si="2"/>
        <v>2018</v>
      </c>
      <c r="L24" s="109">
        <f t="shared" si="2"/>
        <v>2019</v>
      </c>
      <c r="M24" s="109">
        <f t="shared" si="2"/>
        <v>2020</v>
      </c>
      <c r="N24" s="109">
        <f t="shared" si="2"/>
        <v>2021</v>
      </c>
      <c r="O24" s="109">
        <f t="shared" si="2"/>
        <v>2022</v>
      </c>
      <c r="P24" s="109">
        <f t="shared" si="2"/>
        <v>2023</v>
      </c>
      <c r="Q24" s="109">
        <f t="shared" si="2"/>
        <v>2024</v>
      </c>
      <c r="R24" s="109">
        <f t="shared" si="2"/>
        <v>2025</v>
      </c>
      <c r="S24" s="109">
        <f t="shared" si="2"/>
        <v>2026</v>
      </c>
      <c r="T24" s="109">
        <f t="shared" si="2"/>
        <v>2027</v>
      </c>
      <c r="U24" s="109">
        <f t="shared" si="2"/>
        <v>2028</v>
      </c>
      <c r="V24" s="109">
        <f t="shared" si="2"/>
        <v>2029</v>
      </c>
      <c r="W24" s="109">
        <f t="shared" si="2"/>
        <v>2030</v>
      </c>
      <c r="X24" s="109">
        <f t="shared" si="2"/>
        <v>2031</v>
      </c>
      <c r="Y24" s="109">
        <f t="shared" si="2"/>
        <v>2032</v>
      </c>
      <c r="Z24" s="109">
        <f t="shared" si="2"/>
        <v>2033</v>
      </c>
      <c r="AA24" s="109">
        <f t="shared" si="2"/>
        <v>2034</v>
      </c>
      <c r="AB24" s="109">
        <f t="shared" si="2"/>
        <v>2035</v>
      </c>
      <c r="AC24" s="110">
        <f t="shared" si="2"/>
        <v>2036</v>
      </c>
    </row>
    <row r="25" spans="1:30" s="99" customFormat="1" x14ac:dyDescent="0.25">
      <c r="A25" s="83"/>
      <c r="B25" s="111" t="str">
        <f>'CAT - Data Entry'!E21</f>
        <v xml:space="preserve">Meters </v>
      </c>
      <c r="C25" s="113">
        <f>IF(ISNUMBER('CAT - Data Entry'!G21),'CAT - Data Entry'!G21,)</f>
        <v>2012</v>
      </c>
      <c r="D25" s="84"/>
      <c r="E25" s="84"/>
      <c r="F25" s="544">
        <f>'CAT - Data Entry'!F21*'CAT - Data Entry'!$F$31</f>
        <v>50</v>
      </c>
      <c r="G25" s="85">
        <f>'CAT - Data Entry'!H21</f>
        <v>5</v>
      </c>
      <c r="H25" s="536">
        <f>IF(OR((H$24=$C25+$G25),(H$24=$C25+$G25*2),(H$24=$C25+$G25*3),(H$24=$C25+$G25*4),(H$24=$C25+$G25*5),(H$24=$C25+$G25*6),(H$24=$C25+$G25*7),(H$24=$C25+$G25*8),(H$24=$C25+$G25*9),(H$24=$C25+$G25*10),(H$24=$C25+$G25*11),(H$24=$C25+$G25*12),(H$24=$C25+$G25*13),(H$24=$C25+$G25*14)),$F25*((1+'CAT - Data Entry'!$C$7)^('CAT - Cost Projections'!H$24-'CAT - Cost Projections'!$C25)),0)</f>
        <v>0</v>
      </c>
      <c r="I25" s="537">
        <f>IF(OR((I$24=$C25+$G25),(I$24=$C25+$G25*2),(I$24=$C25+$G25*3),(I$24=$C25+$G25*4),(I$24=$C25+$G25*5),(I$24=$C25+$G25*6),(I$24=$C25+$G25*7),(I$24=$C25+$G25*8),(I$24=$C25+$G25*9),(I$24=$C25+$G25*10),(I$24=$C25+$G25*11),(I$24=$C25+$G25*12),(I$24=$C25+$G25*13),(I$24=$C25+$G25*14)),$F25*((1+'CAT - Data Entry'!$C$7)^('CAT - Cost Projections'!I$24-'CAT - Cost Projections'!$C25)),0)</f>
        <v>0</v>
      </c>
      <c r="J25" s="536">
        <f>IF(OR((J$24=$C25+$G25),(J$24=$C25+$G25*2),(J$24=$C25+$G25*3),(J$24=$C25+$G25*4),(J$24=$C25+$G25*5),(J$24=$C25+$G25*6),(J$24=$C25+$G25*7),(J$24=$C25+$G25*8),(J$24=$C25+$G25*9),(J$24=$C25+$G25*10),(J$24=$C25+$G25*11),(J$24=$C25+$G25*12),(J$24=$C25+$G25*13),(J$24=$C25+$G25*14)),$F25*((1+'CAT - Data Entry'!$C$7)^('CAT - Cost Projections'!J$24-'CAT - Cost Projections'!$C25)),0)</f>
        <v>57.963703714999994</v>
      </c>
      <c r="K25" s="545">
        <f>IF(OR((K$24=$C25+$G25),(K$24=$C25+$G25*2),(K$24=$C25+$G25*3),(K$24=$C25+$G25*4),(K$24=$C25+$G25*5),(K$24=$C25+$G25*6),(K$24=$C25+$G25*7),(K$24=$C25+$G25*8),(K$24=$C25+$G25*9),(K$24=$C25+$G25*10),(K$24=$C25+$G25*11),(K$24=$C25+$G25*12),(K$24=$C25+$G25*13),(K$24=$C25+$G25*14)),$F25*((1+'CAT - Data Entry'!$C$7)^('CAT - Cost Projections'!K$24-'CAT - Cost Projections'!$C25)),0)</f>
        <v>0</v>
      </c>
      <c r="L25" s="536">
        <f>IF(OR((L$24=$C25+$G25),(L$24=$C25+$G25*2),(L$24=$C25+$G25*3),(L$24=$C25+$G25*4),(L$24=$C25+$G25*5),(L$24=$C25+$G25*6),(L$24=$C25+$G25*7),(L$24=$C25+$G25*8),(L$24=$C25+$G25*9),(L$24=$C25+$G25*10),(L$24=$C25+$G25*11),(L$24=$C25+$G25*12),(L$24=$C25+$G25*13),(L$24=$C25+$G25*14)),$F25*((1+'CAT - Data Entry'!$C$7)^('CAT - Cost Projections'!L$24-'CAT - Cost Projections'!$C25)),0)</f>
        <v>0</v>
      </c>
      <c r="M25" s="545">
        <f>IF(OR((M$24=$C25+$G25),(M$24=$C25+$G25*2),(M$24=$C25+$G25*3),(M$24=$C25+$G25*4),(M$24=$C25+$G25*5),(M$24=$C25+$G25*6),(M$24=$C25+$G25*7),(M$24=$C25+$G25*8),(M$24=$C25+$G25*9),(M$24=$C25+$G25*10),(M$24=$C25+$G25*11),(M$24=$C25+$G25*12),(M$24=$C25+$G25*13),(M$24=$C25+$G25*14)),$F25*((1+'CAT - Data Entry'!$C$7)^('CAT - Cost Projections'!M$24-'CAT - Cost Projections'!$C25)),0)</f>
        <v>0</v>
      </c>
      <c r="N25" s="536">
        <f>IF(OR((N$24=$C25+$G25),(N$24=$C25+$G25*2),(N$24=$C25+$G25*3),(N$24=$C25+$G25*4),(N$24=$C25+$G25*5),(N$24=$C25+$G25*6),(N$24=$C25+$G25*7),(N$24=$C25+$G25*8),(N$24=$C25+$G25*9),(N$24=$C25+$G25*10),(N$24=$C25+$G25*11),(N$24=$C25+$G25*12),(N$24=$C25+$G25*13),(N$24=$C25+$G25*14)),$F25*((1+'CAT - Data Entry'!$C$7)^('CAT - Cost Projections'!N$24-'CAT - Cost Projections'!$C25)),0)</f>
        <v>0</v>
      </c>
      <c r="O25" s="545">
        <f>IF(OR((O$24=$C25+$G25),(O$24=$C25+$G25*2),(O$24=$C25+$G25*3),(O$24=$C25+$G25*4),(O$24=$C25+$G25*5),(O$24=$C25+$G25*6),(O$24=$C25+$G25*7),(O$24=$C25+$G25*8),(O$24=$C25+$G25*9),(O$24=$C25+$G25*10),(O$24=$C25+$G25*11),(O$24=$C25+$G25*12),(O$24=$C25+$G25*13),(O$24=$C25+$G25*14)),$F25*((1+'CAT - Data Entry'!$C$7)^('CAT - Cost Projections'!O$24-'CAT - Cost Projections'!$C25)),0)</f>
        <v>67.195818967206094</v>
      </c>
      <c r="P25" s="536">
        <f>IF(OR((P$24=$C25+$G25),(P$24=$C25+$G25*2),(P$24=$C25+$G25*3),(P$24=$C25+$G25*4),(P$24=$C25+$G25*5),(P$24=$C25+$G25*6),(P$24=$C25+$G25*7),(P$24=$C25+$G25*8),(P$24=$C25+$G25*9),(P$24=$C25+$G25*10),(P$24=$C25+$G25*11),(P$24=$C25+$G25*12),(P$24=$C25+$G25*13),(P$24=$C25+$G25*14)),$F25*((1+'CAT - Data Entry'!$C$7)^('CAT - Cost Projections'!P$24-'CAT - Cost Projections'!$C25)),0)</f>
        <v>0</v>
      </c>
      <c r="Q25" s="545">
        <f>IF(OR((Q$24=$C25+$G25),(Q$24=$C25+$G25*2),(Q$24=$C25+$G25*3),(Q$24=$C25+$G25*4),(Q$24=$C25+$G25*5),(Q$24=$C25+$G25*6),(Q$24=$C25+$G25*7),(Q$24=$C25+$G25*8),(Q$24=$C25+$G25*9),(Q$24=$C25+$G25*10),(Q$24=$C25+$G25*11),(Q$24=$C25+$G25*12),(Q$24=$C25+$G25*13),(Q$24=$C25+$G25*14)),$F25*((1+'CAT - Data Entry'!$C$7)^('CAT - Cost Projections'!Q$24-'CAT - Cost Projections'!$C25)),0)</f>
        <v>0</v>
      </c>
      <c r="R25" s="536">
        <f>IF(OR((R$24=$C25+$G25),(R$24=$C25+$G25*2),(R$24=$C25+$G25*3),(R$24=$C25+$G25*4),(R$24=$C25+$G25*5),(R$24=$C25+$G25*6),(R$24=$C25+$G25*7),(R$24=$C25+$G25*8),(R$24=$C25+$G25*9),(R$24=$C25+$G25*10),(R$24=$C25+$G25*11),(R$24=$C25+$G25*12),(R$24=$C25+$G25*13),(R$24=$C25+$G25*14)),$F25*((1+'CAT - Data Entry'!$C$7)^('CAT - Cost Projections'!R$24-'CAT - Cost Projections'!$C25)),0)</f>
        <v>0</v>
      </c>
      <c r="S25" s="545">
        <f>IF(OR((S$24=$C25+$G25),(S$24=$C25+$G25*2),(S$24=$C25+$G25*3),(S$24=$C25+$G25*4),(S$24=$C25+$G25*5),(S$24=$C25+$G25*6),(S$24=$C25+$G25*7),(S$24=$C25+$G25*8),(S$24=$C25+$G25*9),(S$24=$C25+$G25*10),(S$24=$C25+$G25*11),(S$24=$C25+$G25*12),(S$24=$C25+$G25*13),(S$24=$C25+$G25*14)),$F25*((1+'CAT - Data Entry'!$C$7)^('CAT - Cost Projections'!S$24-'CAT - Cost Projections'!$C25)),0)</f>
        <v>0</v>
      </c>
      <c r="T25" s="536">
        <f>IF(OR((T$24=$C25+$G25),(T$24=$C25+$G25*2),(T$24=$C25+$G25*3),(T$24=$C25+$G25*4),(T$24=$C25+$G25*5),(T$24=$C25+$G25*6),(T$24=$C25+$G25*7),(T$24=$C25+$G25*8),(T$24=$C25+$G25*9),(T$24=$C25+$G25*10),(T$24=$C25+$G25*11),(T$24=$C25+$G25*12),(T$24=$C25+$G25*13),(T$24=$C25+$G25*14)),$F25*((1+'CAT - Data Entry'!$C$7)^('CAT - Cost Projections'!T$24-'CAT - Cost Projections'!$C25)),0)</f>
        <v>77.898370830038218</v>
      </c>
      <c r="U25" s="545">
        <f>IF(OR((U$24=$C25+$G25),(U$24=$C25+$G25*2),(U$24=$C25+$G25*3),(U$24=$C25+$G25*4),(U$24=$C25+$G25*5),(U$24=$C25+$G25*6),(U$24=$C25+$G25*7),(U$24=$C25+$G25*8),(U$24=$C25+$G25*9),(U$24=$C25+$G25*10),(U$24=$C25+$G25*11),(U$24=$C25+$G25*12),(U$24=$C25+$G25*13),(U$24=$C25+$G25*14)),$F25*((1+'CAT - Data Entry'!$C$7)^('CAT - Cost Projections'!U$24-'CAT - Cost Projections'!$C25)),0)</f>
        <v>0</v>
      </c>
      <c r="V25" s="536">
        <f>IF(OR((V$24=$C25+$G25),(V$24=$C25+$G25*2),(V$24=$C25+$G25*3),(V$24=$C25+$G25*4),(V$24=$C25+$G25*5),(V$24=$C25+$G25*6),(V$24=$C25+$G25*7),(V$24=$C25+$G25*8),(V$24=$C25+$G25*9),(V$24=$C25+$G25*10),(V$24=$C25+$G25*11),(V$24=$C25+$G25*12),(V$24=$C25+$G25*13),(V$24=$C25+$G25*14)),$F25*((1+'CAT - Data Entry'!$C$7)^('CAT - Cost Projections'!V$24-'CAT - Cost Projections'!$C25)),0)</f>
        <v>0</v>
      </c>
      <c r="W25" s="545">
        <f>IF(OR((W$24=$C25+$G25),(W$24=$C25+$G25*2),(W$24=$C25+$G25*3),(W$24=$C25+$G25*4),(W$24=$C25+$G25*5),(W$24=$C25+$G25*6),(W$24=$C25+$G25*7),(W$24=$C25+$G25*8),(W$24=$C25+$G25*9),(W$24=$C25+$G25*10),(W$24=$C25+$G25*11),(W$24=$C25+$G25*12),(W$24=$C25+$G25*13),(W$24=$C25+$G25*14)),$F25*((1+'CAT - Data Entry'!$C$7)^('CAT - Cost Projections'!W$24-'CAT - Cost Projections'!$C25)),0)</f>
        <v>0</v>
      </c>
      <c r="X25" s="536">
        <f>IF(OR((X$24=$C25+$G25),(X$24=$C25+$G25*2),(X$24=$C25+$G25*3),(X$24=$C25+$G25*4),(X$24=$C25+$G25*5),(X$24=$C25+$G25*6),(X$24=$C25+$G25*7),(X$24=$C25+$G25*8),(X$24=$C25+$G25*9),(X$24=$C25+$G25*10),(X$24=$C25+$G25*11),(X$24=$C25+$G25*12),(X$24=$C25+$G25*13),(X$24=$C25+$G25*14)),$F25*((1+'CAT - Data Entry'!$C$7)^('CAT - Cost Projections'!X$24-'CAT - Cost Projections'!$C25)),0)</f>
        <v>0</v>
      </c>
      <c r="Y25" s="545">
        <f>IF(OR((Y$24=$C25+$G25),(Y$24=$C25+$G25*2),(Y$24=$C25+$G25*3),(Y$24=$C25+$G25*4),(Y$24=$C25+$G25*5),(Y$24=$C25+$G25*6),(Y$24=$C25+$G25*7),(Y$24=$C25+$G25*8),(Y$24=$C25+$G25*9),(Y$24=$C25+$G25*10),(Y$24=$C25+$G25*11),(Y$24=$C25+$G25*12),(Y$24=$C25+$G25*13),(Y$24=$C25+$G25*14)),$F25*((1+'CAT - Data Entry'!$C$7)^('CAT - Cost Projections'!Y$24-'CAT - Cost Projections'!$C25)),0)</f>
        <v>90.305561733470668</v>
      </c>
      <c r="Z25" s="536">
        <f>IF(OR((Z$24=$C25+$G25),(Z$24=$C25+$G25*2),(Z$24=$C25+$G25*3),(Z$24=$C25+$G25*4),(Z$24=$C25+$G25*5),(Z$24=$C25+$G25*6),(Z$24=$C25+$G25*7),(Z$24=$C25+$G25*8),(Z$24=$C25+$G25*9),(Z$24=$C25+$G25*10),(Z$24=$C25+$G25*11),(Z$24=$C25+$G25*12),(Z$24=$C25+$G25*13),(Z$24=$C25+$G25*14)),$F25*((1+'CAT - Data Entry'!$C$7)^('CAT - Cost Projections'!Z$24-'CAT - Cost Projections'!$C25)),0)</f>
        <v>0</v>
      </c>
      <c r="AA25" s="545">
        <f>IF(OR((AA$24=$C25+$G25),(AA$24=$C25+$G25*2),(AA$24=$C25+$G25*3),(AA$24=$C25+$G25*4),(AA$24=$C25+$G25*5),(AA$24=$C25+$G25*6),(AA$24=$C25+$G25*7),(AA$24=$C25+$G25*8),(AA$24=$C25+$G25*9),(AA$24=$C25+$G25*10),(AA$24=$C25+$G25*11),(AA$24=$C25+$G25*12),(AA$24=$C25+$G25*13),(AA$24=$C25+$G25*14)),$F25*((1+'CAT - Data Entry'!$C$7)^('CAT - Cost Projections'!AA$24-'CAT - Cost Projections'!$C25)),0)</f>
        <v>0</v>
      </c>
      <c r="AB25" s="536">
        <f>IF(OR((AB$24=$C25+$G25),(AB$24=$C25+$G25*2),(AB$24=$C25+$G25*3),(AB$24=$C25+$G25*4),(AB$24=$C25+$G25*5),(AB$24=$C25+$G25*6),(AB$24=$C25+$G25*7),(AB$24=$C25+$G25*8),(AB$24=$C25+$G25*9),(AB$24=$C25+$G25*10),(AB$24=$C25+$G25*11),(AB$24=$C25+$G25*12),(AB$24=$C25+$G25*13),(AB$24=$C25+$G25*14)),$F25*((1+'CAT - Data Entry'!$C$7)^('CAT - Cost Projections'!AB$24-'CAT - Cost Projections'!$C25)),0)</f>
        <v>0</v>
      </c>
      <c r="AC25" s="546">
        <f>IF(OR((AC$24=$C25+$G25),(AC$24=$C25+$G25*2),(AC$24=$C25+$G25*3),(AC$24=$C25+$G25*4),(AC$24=$C25+$G25*5),(AC$24=$C25+$G25*6),(AC$24=$C25+$G25*7),(AC$24=$C25+$G25*8),(AC$24=$C25+$G25*9),(AC$24=$C25+$G25*10),(AC$24=$C25+$G25*11),(AC$24=$C25+$G25*12),(AC$24=$C25+$G25*13),(AC$24=$C25+$G25*14)),$F25*((1+'CAT - Data Entry'!$C$7)^('CAT - Cost Projections'!AC$24-'CAT - Cost Projections'!$C25)),0)</f>
        <v>0</v>
      </c>
    </row>
    <row r="26" spans="1:30" s="99" customFormat="1" x14ac:dyDescent="0.25">
      <c r="A26" s="83"/>
      <c r="B26" s="111" t="str">
        <f>'CAT - Data Entry'!E22</f>
        <v xml:space="preserve">Valves </v>
      </c>
      <c r="C26" s="113">
        <f>IF(ISNUMBER('CAT - Data Entry'!G22),'CAT - Data Entry'!G22,)</f>
        <v>2014</v>
      </c>
      <c r="D26" s="84"/>
      <c r="E26" s="84"/>
      <c r="F26" s="544">
        <f>'CAT - Data Entry'!F22*'CAT - Data Entry'!$F$31</f>
        <v>75</v>
      </c>
      <c r="G26" s="85">
        <f>'CAT - Data Entry'!H22</f>
        <v>2</v>
      </c>
      <c r="H26" s="536">
        <f>IF(OR((H$24=$C26+$G26),(H$24=$C26+$G26*2),(H$24=$C26+$G26*3),(H$24=$C26+$G26*4),(H$24=$C26+$G26*5),(H$24=$C26+$G26*6),(H$24=$C26+$G26*7),(H$24=$C26+$G26*8),(H$24=$C26+$G26*9),(H$24=$C26+$G26*10),(H$24=$C26+$G26*11),(H$24=$C26+$G26*12),(H$24=$C26+$G26*13),(H$24=$C26+$G26*14)),$F26*((1+'CAT - Data Entry'!$C$7)^('CAT - Cost Projections'!H$24-'CAT - Cost Projections'!$C26)),0)</f>
        <v>0</v>
      </c>
      <c r="I26" s="537">
        <f>IF(OR((I$24=$C26+$G26),(I$24=$C26+$G26*2),(I$24=$C26+$G26*3),(I$24=$C26+$G26*4),(I$24=$C26+$G26*5),(I$24=$C26+$G26*6),(I$24=$C26+$G26*7),(I$24=$C26+$G26*8),(I$24=$C26+$G26*9),(I$24=$C26+$G26*10),(I$24=$C26+$G26*11),(I$24=$C26+$G26*12),(I$24=$C26+$G26*13),(I$24=$C26+$G26*14)),$F26*((1+'CAT - Data Entry'!$C$7)^('CAT - Cost Projections'!I$24-'CAT - Cost Projections'!$C26)),0)</f>
        <v>79.567499999999995</v>
      </c>
      <c r="J26" s="536">
        <f>IF(OR((J$24=$C26+$G26),(J$24=$C26+$G26*2),(J$24=$C26+$G26*3),(J$24=$C26+$G26*4),(J$24=$C26+$G26*5),(J$24=$C26+$G26*6),(J$24=$C26+$G26*7),(J$24=$C26+$G26*8),(J$24=$C26+$G26*9),(J$24=$C26+$G26*10),(J$24=$C26+$G26*11),(J$24=$C26+$G26*12),(J$24=$C26+$G26*13),(J$24=$C26+$G26*14)),$F26*((1+'CAT - Data Entry'!$C$7)^('CAT - Cost Projections'!J$24-'CAT - Cost Projections'!$C26)),0)</f>
        <v>0</v>
      </c>
      <c r="K26" s="545">
        <f>IF(OR((K$24=$C26+$G26),(K$24=$C26+$G26*2),(K$24=$C26+$G26*3),(K$24=$C26+$G26*4),(K$24=$C26+$G26*5),(K$24=$C26+$G26*6),(K$24=$C26+$G26*7),(K$24=$C26+$G26*8),(K$24=$C26+$G26*9),(K$24=$C26+$G26*10),(K$24=$C26+$G26*11),(K$24=$C26+$G26*12),(K$24=$C26+$G26*13),(K$24=$C26+$G26*14)),$F26*((1+'CAT - Data Entry'!$C$7)^('CAT - Cost Projections'!K$24-'CAT - Cost Projections'!$C26)),0)</f>
        <v>84.413160749999989</v>
      </c>
      <c r="L26" s="536">
        <f>IF(OR((L$24=$C26+$G26),(L$24=$C26+$G26*2),(L$24=$C26+$G26*3),(L$24=$C26+$G26*4),(L$24=$C26+$G26*5),(L$24=$C26+$G26*6),(L$24=$C26+$G26*7),(L$24=$C26+$G26*8),(L$24=$C26+$G26*9),(L$24=$C26+$G26*10),(L$24=$C26+$G26*11),(L$24=$C26+$G26*12),(L$24=$C26+$G26*13),(L$24=$C26+$G26*14)),$F26*((1+'CAT - Data Entry'!$C$7)^('CAT - Cost Projections'!L$24-'CAT - Cost Projections'!$C26)),0)</f>
        <v>0</v>
      </c>
      <c r="M26" s="545">
        <f>IF(OR((M$24=$C26+$G26),(M$24=$C26+$G26*2),(M$24=$C26+$G26*3),(M$24=$C26+$G26*4),(M$24=$C26+$G26*5),(M$24=$C26+$G26*6),(M$24=$C26+$G26*7),(M$24=$C26+$G26*8),(M$24=$C26+$G26*9),(M$24=$C26+$G26*10),(M$24=$C26+$G26*11),(M$24=$C26+$G26*12),(M$24=$C26+$G26*13),(M$24=$C26+$G26*14)),$F26*((1+'CAT - Data Entry'!$C$7)^('CAT - Cost Projections'!M$24-'CAT - Cost Projections'!$C26)),0)</f>
        <v>89.553922239674989</v>
      </c>
      <c r="N26" s="536">
        <f>IF(OR((N$24=$C26+$G26),(N$24=$C26+$G26*2),(N$24=$C26+$G26*3),(N$24=$C26+$G26*4),(N$24=$C26+$G26*5),(N$24=$C26+$G26*6),(N$24=$C26+$G26*7),(N$24=$C26+$G26*8),(N$24=$C26+$G26*9),(N$24=$C26+$G26*10),(N$24=$C26+$G26*11),(N$24=$C26+$G26*12),(N$24=$C26+$G26*13),(N$24=$C26+$G26*14)),$F26*((1+'CAT - Data Entry'!$C$7)^('CAT - Cost Projections'!N$24-'CAT - Cost Projections'!$C26)),0)</f>
        <v>0</v>
      </c>
      <c r="O26" s="545">
        <f>IF(OR((O$24=$C26+$G26),(O$24=$C26+$G26*2),(O$24=$C26+$G26*3),(O$24=$C26+$G26*4),(O$24=$C26+$G26*5),(O$24=$C26+$G26*6),(O$24=$C26+$G26*7),(O$24=$C26+$G26*8),(O$24=$C26+$G26*9),(O$24=$C26+$G26*10),(O$24=$C26+$G26*11),(O$24=$C26+$G26*12),(O$24=$C26+$G26*13),(O$24=$C26+$G26*14)),$F26*((1+'CAT - Data Entry'!$C$7)^('CAT - Cost Projections'!O$24-'CAT - Cost Projections'!$C26)),0)</f>
        <v>95.007756104071191</v>
      </c>
      <c r="P26" s="536">
        <f>IF(OR((P$24=$C26+$G26),(P$24=$C26+$G26*2),(P$24=$C26+$G26*3),(P$24=$C26+$G26*4),(P$24=$C26+$G26*5),(P$24=$C26+$G26*6),(P$24=$C26+$G26*7),(P$24=$C26+$G26*8),(P$24=$C26+$G26*9),(P$24=$C26+$G26*10),(P$24=$C26+$G26*11),(P$24=$C26+$G26*12),(P$24=$C26+$G26*13),(P$24=$C26+$G26*14)),$F26*((1+'CAT - Data Entry'!$C$7)^('CAT - Cost Projections'!P$24-'CAT - Cost Projections'!$C26)),0)</f>
        <v>0</v>
      </c>
      <c r="Q26" s="545">
        <f>IF(OR((Q$24=$C26+$G26),(Q$24=$C26+$G26*2),(Q$24=$C26+$G26*3),(Q$24=$C26+$G26*4),(Q$24=$C26+$G26*5),(Q$24=$C26+$G26*6),(Q$24=$C26+$G26*7),(Q$24=$C26+$G26*8),(Q$24=$C26+$G26*9),(Q$24=$C26+$G26*10),(Q$24=$C26+$G26*11),(Q$24=$C26+$G26*12),(Q$24=$C26+$G26*13),(Q$24=$C26+$G26*14)),$F26*((1+'CAT - Data Entry'!$C$7)^('CAT - Cost Projections'!Q$24-'CAT - Cost Projections'!$C26)),0)</f>
        <v>100.79372845080913</v>
      </c>
      <c r="R26" s="536">
        <f>IF(OR((R$24=$C26+$G26),(R$24=$C26+$G26*2),(R$24=$C26+$G26*3),(R$24=$C26+$G26*4),(R$24=$C26+$G26*5),(R$24=$C26+$G26*6),(R$24=$C26+$G26*7),(R$24=$C26+$G26*8),(R$24=$C26+$G26*9),(R$24=$C26+$G26*10),(R$24=$C26+$G26*11),(R$24=$C26+$G26*12),(R$24=$C26+$G26*13),(R$24=$C26+$G26*14)),$F26*((1+'CAT - Data Entry'!$C$7)^('CAT - Cost Projections'!R$24-'CAT - Cost Projections'!$C26)),0)</f>
        <v>0</v>
      </c>
      <c r="S26" s="545">
        <f>IF(OR((S$24=$C26+$G26),(S$24=$C26+$G26*2),(S$24=$C26+$G26*3),(S$24=$C26+$G26*4),(S$24=$C26+$G26*5),(S$24=$C26+$G26*6),(S$24=$C26+$G26*7),(S$24=$C26+$G26*8),(S$24=$C26+$G26*9),(S$24=$C26+$G26*10),(S$24=$C26+$G26*11),(S$24=$C26+$G26*12),(S$24=$C26+$G26*13),(S$24=$C26+$G26*14)),$F26*((1+'CAT - Data Entry'!$C$7)^('CAT - Cost Projections'!S$24-'CAT - Cost Projections'!$C26)),0)</f>
        <v>106.9320665134634</v>
      </c>
      <c r="T26" s="536">
        <f>IF(OR((T$24=$C26+$G26),(T$24=$C26+$G26*2),(T$24=$C26+$G26*3),(T$24=$C26+$G26*4),(T$24=$C26+$G26*5),(T$24=$C26+$G26*6),(T$24=$C26+$G26*7),(T$24=$C26+$G26*8),(T$24=$C26+$G26*9),(T$24=$C26+$G26*10),(T$24=$C26+$G26*11),(T$24=$C26+$G26*12),(T$24=$C26+$G26*13),(T$24=$C26+$G26*14)),$F26*((1+'CAT - Data Entry'!$C$7)^('CAT - Cost Projections'!T$24-'CAT - Cost Projections'!$C26)),0)</f>
        <v>0</v>
      </c>
      <c r="U26" s="545">
        <f>IF(OR((U$24=$C26+$G26),(U$24=$C26+$G26*2),(U$24=$C26+$G26*3),(U$24=$C26+$G26*4),(U$24=$C26+$G26*5),(U$24=$C26+$G26*6),(U$24=$C26+$G26*7),(U$24=$C26+$G26*8),(U$24=$C26+$G26*9),(U$24=$C26+$G26*10),(U$24=$C26+$G26*11),(U$24=$C26+$G26*12),(U$24=$C26+$G26*13),(U$24=$C26+$G26*14)),$F26*((1+'CAT - Data Entry'!$C$7)^('CAT - Cost Projections'!U$24-'CAT - Cost Projections'!$C26)),0)</f>
        <v>113.44422936413332</v>
      </c>
      <c r="V26" s="536">
        <f>IF(OR((V$24=$C26+$G26),(V$24=$C26+$G26*2),(V$24=$C26+$G26*3),(V$24=$C26+$G26*4),(V$24=$C26+$G26*5),(V$24=$C26+$G26*6),(V$24=$C26+$G26*7),(V$24=$C26+$G26*8),(V$24=$C26+$G26*9),(V$24=$C26+$G26*10),(V$24=$C26+$G26*11),(V$24=$C26+$G26*12),(V$24=$C26+$G26*13),(V$24=$C26+$G26*14)),$F26*((1+'CAT - Data Entry'!$C$7)^('CAT - Cost Projections'!V$24-'CAT - Cost Projections'!$C26)),0)</f>
        <v>0</v>
      </c>
      <c r="W26" s="545">
        <f>IF(OR((W$24=$C26+$G26),(W$24=$C26+$G26*2),(W$24=$C26+$G26*3),(W$24=$C26+$G26*4),(W$24=$C26+$G26*5),(W$24=$C26+$G26*6),(W$24=$C26+$G26*7),(W$24=$C26+$G26*8),(W$24=$C26+$G26*9),(W$24=$C26+$G26*10),(W$24=$C26+$G26*11),(W$24=$C26+$G26*12),(W$24=$C26+$G26*13),(W$24=$C26+$G26*14)),$F26*((1+'CAT - Data Entry'!$C$7)^('CAT - Cost Projections'!W$24-'CAT - Cost Projections'!$C26)),0)</f>
        <v>120.35298293240903</v>
      </c>
      <c r="X26" s="536">
        <f>IF(OR((X$24=$C26+$G26),(X$24=$C26+$G26*2),(X$24=$C26+$G26*3),(X$24=$C26+$G26*4),(X$24=$C26+$G26*5),(X$24=$C26+$G26*6),(X$24=$C26+$G26*7),(X$24=$C26+$G26*8),(X$24=$C26+$G26*9),(X$24=$C26+$G26*10),(X$24=$C26+$G26*11),(X$24=$C26+$G26*12),(X$24=$C26+$G26*13),(X$24=$C26+$G26*14)),$F26*((1+'CAT - Data Entry'!$C$7)^('CAT - Cost Projections'!X$24-'CAT - Cost Projections'!$C26)),0)</f>
        <v>0</v>
      </c>
      <c r="Y26" s="545">
        <f>IF(OR((Y$24=$C26+$G26),(Y$24=$C26+$G26*2),(Y$24=$C26+$G26*3),(Y$24=$C26+$G26*4),(Y$24=$C26+$G26*5),(Y$24=$C26+$G26*6),(Y$24=$C26+$G26*7),(Y$24=$C26+$G26*8),(Y$24=$C26+$G26*9),(Y$24=$C26+$G26*10),(Y$24=$C26+$G26*11),(Y$24=$C26+$G26*12),(Y$24=$C26+$G26*13),(Y$24=$C26+$G26*14)),$F26*((1+'CAT - Data Entry'!$C$7)^('CAT - Cost Projections'!Y$24-'CAT - Cost Projections'!$C26)),0)</f>
        <v>127.68247959299275</v>
      </c>
      <c r="Z26" s="536">
        <f>IF(OR((Z$24=$C26+$G26),(Z$24=$C26+$G26*2),(Z$24=$C26+$G26*3),(Z$24=$C26+$G26*4),(Z$24=$C26+$G26*5),(Z$24=$C26+$G26*6),(Z$24=$C26+$G26*7),(Z$24=$C26+$G26*8),(Z$24=$C26+$G26*9),(Z$24=$C26+$G26*10),(Z$24=$C26+$G26*11),(Z$24=$C26+$G26*12),(Z$24=$C26+$G26*13),(Z$24=$C26+$G26*14)),$F26*((1+'CAT - Data Entry'!$C$7)^('CAT - Cost Projections'!Z$24-'CAT - Cost Projections'!$C26)),0)</f>
        <v>0</v>
      </c>
      <c r="AA26" s="545">
        <f>IF(OR((AA$24=$C26+$G26),(AA$24=$C26+$G26*2),(AA$24=$C26+$G26*3),(AA$24=$C26+$G26*4),(AA$24=$C26+$G26*5),(AA$24=$C26+$G26*6),(AA$24=$C26+$G26*7),(AA$24=$C26+$G26*8),(AA$24=$C26+$G26*9),(AA$24=$C26+$G26*10),(AA$24=$C26+$G26*11),(AA$24=$C26+$G26*12),(AA$24=$C26+$G26*13),(AA$24=$C26+$G26*14)),$F26*((1+'CAT - Data Entry'!$C$7)^('CAT - Cost Projections'!AA$24-'CAT - Cost Projections'!$C26)),0)</f>
        <v>135.45834260020598</v>
      </c>
      <c r="AB26" s="536">
        <f>IF(OR((AB$24=$C26+$G26),(AB$24=$C26+$G26*2),(AB$24=$C26+$G26*3),(AB$24=$C26+$G26*4),(AB$24=$C26+$G26*5),(AB$24=$C26+$G26*6),(AB$24=$C26+$G26*7),(AB$24=$C26+$G26*8),(AB$24=$C26+$G26*9),(AB$24=$C26+$G26*10),(AB$24=$C26+$G26*11),(AB$24=$C26+$G26*12),(AB$24=$C26+$G26*13),(AB$24=$C26+$G26*14)),$F26*((1+'CAT - Data Entry'!$C$7)^('CAT - Cost Projections'!AB$24-'CAT - Cost Projections'!$C26)),0)</f>
        <v>0</v>
      </c>
      <c r="AC26" s="546">
        <f>IF(OR((AC$24=$C26+$G26),(AC$24=$C26+$G26*2),(AC$24=$C26+$G26*3),(AC$24=$C26+$G26*4),(AC$24=$C26+$G26*5),(AC$24=$C26+$G26*6),(AC$24=$C26+$G26*7),(AC$24=$C26+$G26*8),(AC$24=$C26+$G26*9),(AC$24=$C26+$G26*10),(AC$24=$C26+$G26*11),(AC$24=$C26+$G26*12),(AC$24=$C26+$G26*13),(AC$24=$C26+$G26*14)),$F26*((1+'CAT - Data Entry'!$C$7)^('CAT - Cost Projections'!AC$24-'CAT - Cost Projections'!$C26)),0)</f>
        <v>143.70775566455853</v>
      </c>
    </row>
    <row r="27" spans="1:30" s="99" customFormat="1" x14ac:dyDescent="0.25">
      <c r="A27" s="83"/>
      <c r="B27" s="111" t="str">
        <f>'CAT - Data Entry'!E23</f>
        <v xml:space="preserve">Tap </v>
      </c>
      <c r="C27" s="85">
        <f>IF(ISNUMBER('CAT - Data Entry'!G23),'CAT - Data Entry'!G23,)</f>
        <v>2014</v>
      </c>
      <c r="D27" s="84"/>
      <c r="E27" s="84"/>
      <c r="F27" s="544">
        <f>'CAT - Data Entry'!F23*'CAT - Data Entry'!$F$31</f>
        <v>50</v>
      </c>
      <c r="G27" s="85">
        <f>'CAT - Data Entry'!H23</f>
        <v>2</v>
      </c>
      <c r="H27" s="536">
        <f>IF(OR((H$33=$C27+$G27),(H$33=$C27+$G27*2),(H$33=$C27+$G27*3)),$F27*((1+'CAT - Data Entry'!$C$7)^('CAT - Cost Projections'!H$33-'CAT - Cost Projections'!$C27)),0)</f>
        <v>0</v>
      </c>
      <c r="I27" s="537">
        <f>IF(OR((I$33=$C27+$G27),(I$33=$C27+$G27*2),(I$33=$C27+$G27*3)),$F27*((1+'CAT - Data Entry'!$C$7)^('CAT - Cost Projections'!I$33-'CAT - Cost Projections'!$C27)),0)</f>
        <v>53.044999999999995</v>
      </c>
      <c r="J27" s="536">
        <f>IF(OR((J$33=$C27+$G27),(J$33=$C27+$G27*2),(J$33=$C27+$G27*3)),$F27*((1+'CAT - Data Entry'!$C$7)^('CAT - Cost Projections'!J$33-'CAT - Cost Projections'!$C27)),0)</f>
        <v>0</v>
      </c>
      <c r="K27" s="545">
        <f>IF(OR((K$33=$C27+$G27),(K$33=$C27+$G27*2),(K$33=$C27+$G27*3)),$F27*((1+'CAT - Data Entry'!$C$7)^('CAT - Cost Projections'!K$33-'CAT - Cost Projections'!$C27)),0)</f>
        <v>56.275440499999995</v>
      </c>
      <c r="L27" s="536">
        <f>IF(OR((L$33=$C27+$G27),(L$33=$C27+$G27*2),(L$33=$C27+$G27*3)),$F27*((1+'CAT - Data Entry'!$C$7)^('CAT - Cost Projections'!L$33-'CAT - Cost Projections'!$C27)),0)</f>
        <v>0</v>
      </c>
      <c r="M27" s="545">
        <f>IF(OR((M$33=$C27+$G27),(M$33=$C27+$G27*2),(M$33=$C27+$G27*3)),$F27*((1+'CAT - Data Entry'!$C$7)^('CAT - Cost Projections'!M$33-'CAT - Cost Projections'!$C27)),0)</f>
        <v>59.702614826449995</v>
      </c>
      <c r="N27" s="536">
        <f>IF(OR((N$33=$C27+$G27),(N$33=$C27+$G27*2),(N$33=$C27+$G27*3)),$F27*((1+'CAT - Data Entry'!$C$7)^('CAT - Cost Projections'!N$33-'CAT - Cost Projections'!$C27)),0)</f>
        <v>0</v>
      </c>
      <c r="O27" s="545">
        <f>IF(OR((O$33=$C27+$G27),(O$33=$C27+$G27*2),(O$33=$C27+$G27*3)),$F27*((1+'CAT - Data Entry'!$C$7)^('CAT - Cost Projections'!O$33-'CAT - Cost Projections'!$C27)),0)</f>
        <v>0</v>
      </c>
      <c r="P27" s="536">
        <f>IF(OR((P$33=$C27+$G27),(P$33=$C27+$G27*2),(P$33=$C27+$G27*3)),$F27*((1+'CAT - Data Entry'!$C$7)^('CAT - Cost Projections'!P$33-'CAT - Cost Projections'!$C27)),0)</f>
        <v>0</v>
      </c>
      <c r="Q27" s="545">
        <f>IF(OR((Q$33=$C27+$G27),(Q$33=$C27+$G27*2),(Q$33=$C27+$G27*3)),$F27*((1+'CAT - Data Entry'!$C$7)^('CAT - Cost Projections'!Q$33-'CAT - Cost Projections'!$C27)),0)</f>
        <v>0</v>
      </c>
      <c r="R27" s="536">
        <f>IF(OR((R$33=$C27+$G27),(R$33=$C27+$G27*2),(R$33=$C27+$G27*3)),$F27*((1+'CAT - Data Entry'!$C$7)^('CAT - Cost Projections'!R$33-'CAT - Cost Projections'!$C27)),0)</f>
        <v>0</v>
      </c>
      <c r="S27" s="545">
        <f>IF(OR((S$33=$C27+$G27),(S$33=$C27+$G27*2),(S$33=$C27+$G27*3)),$F27*((1+'CAT - Data Entry'!$C$7)^('CAT - Cost Projections'!S$33-'CAT - Cost Projections'!$C27)),0)</f>
        <v>0</v>
      </c>
      <c r="T27" s="536">
        <f>IF(OR((T$33=$C27+$G27),(T$33=$C27+$G27*2),(T$33=$C27+$G27*3)),$F27*((1+'CAT - Data Entry'!$C$7)^('CAT - Cost Projections'!T$33-'CAT - Cost Projections'!$C27)),0)</f>
        <v>0</v>
      </c>
      <c r="U27" s="545">
        <f>IF(OR((U$33=$C27+$G27),(U$33=$C27+$G27*2),(U$33=$C27+$G27*3)),$F27*((1+'CAT - Data Entry'!$C$7)^('CAT - Cost Projections'!U$33-'CAT - Cost Projections'!$C27)),0)</f>
        <v>0</v>
      </c>
      <c r="V27" s="536">
        <f>IF(OR((V$33=$C27+$G27),(V$33=$C27+$G27*2),(V$33=$C27+$G27*3)),$F27*((1+'CAT - Data Entry'!$C$7)^('CAT - Cost Projections'!V$33-'CAT - Cost Projections'!$C27)),0)</f>
        <v>0</v>
      </c>
      <c r="W27" s="545">
        <f>IF(OR((W$33=$C27+$G27),(W$33=$C27+$G27*2),(W$33=$C27+$G27*3)),$F27*((1+'CAT - Data Entry'!$C$7)^('CAT - Cost Projections'!W$33-'CAT - Cost Projections'!$C27)),0)</f>
        <v>0</v>
      </c>
      <c r="X27" s="536">
        <f>IF(OR((X$33=$C27+$G27),(X$33=$C27+$G27*2),(X$33=$C27+$G27*3)),$F27*((1+'CAT - Data Entry'!$C$7)^('CAT - Cost Projections'!X$33-'CAT - Cost Projections'!$C27)),0)</f>
        <v>0</v>
      </c>
      <c r="Y27" s="545">
        <f>IF(OR((Y$33=$C27+$G27),(Y$33=$C27+$G27*2),(Y$33=$C27+$G27*3)),$F27*((1+'CAT - Data Entry'!$C$7)^('CAT - Cost Projections'!Y$33-'CAT - Cost Projections'!$C27)),0)</f>
        <v>0</v>
      </c>
      <c r="Z27" s="536">
        <f>IF(OR((Z$33=$C27+$G27),(Z$33=$C27+$G27*2),(Z$33=$C27+$G27*3)),$F27*((1+'CAT - Data Entry'!$C$7)^('CAT - Cost Projections'!Z$33-'CAT - Cost Projections'!$C27)),0)</f>
        <v>0</v>
      </c>
      <c r="AA27" s="545">
        <f>IF(OR((AA$33=$C27+$G27),(AA$33=$C27+$G27*2),(AA$33=$C27+$G27*3)),$F27*((1+'CAT - Data Entry'!$C$7)^('CAT - Cost Projections'!AA$33-'CAT - Cost Projections'!$C27)),0)</f>
        <v>0</v>
      </c>
      <c r="AB27" s="536">
        <f>IF(OR((AB$33=$C27+$G27),(AB$33=$C27+$G27*2),(AB$33=$C27+$G27*3)),$F27*((1+'CAT - Data Entry'!$C$7)^('CAT - Cost Projections'!AB$33-'CAT - Cost Projections'!$C27)),0)</f>
        <v>0</v>
      </c>
      <c r="AC27" s="546">
        <f>IF(OR((AC$33=$C27+$G27),(AC$33=$C27+$G27*2),(AC$33=$C27+$G27*3)),$F27*((1+'CAT - Data Entry'!$C$7)^('CAT - Cost Projections'!AC$33-'CAT - Cost Projections'!$C27)),0)</f>
        <v>0</v>
      </c>
    </row>
    <row r="28" spans="1:30" s="321" customFormat="1" ht="18.75" customHeight="1" x14ac:dyDescent="0.25">
      <c r="B28" s="322" t="s">
        <v>137</v>
      </c>
      <c r="C28" s="547"/>
      <c r="D28" s="547"/>
      <c r="E28" s="548"/>
      <c r="F28" s="547"/>
      <c r="G28" s="548"/>
      <c r="H28" s="547">
        <f>SUM(H$25:H27)</f>
        <v>0</v>
      </c>
      <c r="I28" s="547">
        <f>SUM(I$25:I27)</f>
        <v>132.61249999999998</v>
      </c>
      <c r="J28" s="547">
        <f>SUM(J$25:J27)</f>
        <v>57.963703714999994</v>
      </c>
      <c r="K28" s="547">
        <f>SUM(K$25:K27)</f>
        <v>140.68860124999998</v>
      </c>
      <c r="L28" s="547">
        <f>SUM(L$25:L27)</f>
        <v>0</v>
      </c>
      <c r="M28" s="547">
        <f>SUM(M$25:M27)</f>
        <v>149.25653706612499</v>
      </c>
      <c r="N28" s="547">
        <f>SUM(N$25:N27)</f>
        <v>0</v>
      </c>
      <c r="O28" s="547">
        <f>SUM(O$25:O27)</f>
        <v>162.20357507127727</v>
      </c>
      <c r="P28" s="547">
        <f>SUM(P$25:P27)</f>
        <v>0</v>
      </c>
      <c r="Q28" s="547">
        <f>SUM(Q$25:Q27)</f>
        <v>100.79372845080913</v>
      </c>
      <c r="R28" s="547">
        <f>SUM(R$25:R27)</f>
        <v>0</v>
      </c>
      <c r="S28" s="547">
        <f>SUM(S$25:S27)</f>
        <v>106.9320665134634</v>
      </c>
      <c r="T28" s="547">
        <f>SUM(T$25:T27)</f>
        <v>77.898370830038218</v>
      </c>
      <c r="U28" s="547">
        <f>SUM(U$25:U27)</f>
        <v>113.44422936413332</v>
      </c>
      <c r="V28" s="547">
        <f>SUM(V$25:V27)</f>
        <v>0</v>
      </c>
      <c r="W28" s="547">
        <f>SUM(W$25:W27)</f>
        <v>120.35298293240903</v>
      </c>
      <c r="X28" s="547">
        <f>SUM(X$25:X27)</f>
        <v>0</v>
      </c>
      <c r="Y28" s="547">
        <f>SUM(Y$25:Y27)</f>
        <v>217.98804132646342</v>
      </c>
      <c r="Z28" s="547">
        <f>SUM(Z$25:Z27)</f>
        <v>0</v>
      </c>
      <c r="AA28" s="547">
        <f>SUM(AA$25:AA27)</f>
        <v>135.45834260020598</v>
      </c>
      <c r="AB28" s="547">
        <f>SUM(AB$25:AB27)</f>
        <v>0</v>
      </c>
      <c r="AC28" s="549">
        <f>SUM(AC$25:AC27)</f>
        <v>143.70775566455853</v>
      </c>
    </row>
    <row r="29" spans="1:30" s="83" customFormat="1" ht="9" customHeight="1" x14ac:dyDescent="0.25">
      <c r="B29" s="320"/>
      <c r="C29" s="550"/>
      <c r="D29" s="550"/>
      <c r="E29" s="551"/>
      <c r="F29" s="550"/>
      <c r="G29" s="551"/>
      <c r="H29" s="552"/>
      <c r="I29" s="552"/>
      <c r="J29" s="552"/>
      <c r="K29" s="552"/>
      <c r="L29" s="552"/>
      <c r="M29" s="552"/>
      <c r="N29" s="552"/>
      <c r="O29" s="552"/>
      <c r="P29" s="552"/>
      <c r="Q29" s="552"/>
      <c r="R29" s="552"/>
      <c r="S29" s="552"/>
      <c r="T29" s="552"/>
      <c r="U29" s="552"/>
      <c r="V29" s="552"/>
      <c r="W29" s="552"/>
      <c r="X29" s="552"/>
      <c r="Y29" s="552"/>
      <c r="Z29" s="552"/>
      <c r="AA29" s="552"/>
      <c r="AB29" s="552"/>
      <c r="AC29" s="553"/>
    </row>
    <row r="30" spans="1:30" s="100" customFormat="1" ht="18.75" customHeight="1" x14ac:dyDescent="0.25">
      <c r="A30" s="554"/>
      <c r="B30" s="555" t="s">
        <v>478</v>
      </c>
      <c r="C30" s="556"/>
      <c r="D30" s="557"/>
      <c r="E30" s="557"/>
      <c r="F30" s="557"/>
      <c r="G30" s="557"/>
      <c r="H30" s="557">
        <f t="shared" ref="H30:AC30" si="3">H21+H28</f>
        <v>24810</v>
      </c>
      <c r="I30" s="557">
        <f t="shared" si="3"/>
        <v>25686.912500000002</v>
      </c>
      <c r="J30" s="557">
        <f t="shared" si="3"/>
        <v>26378.892703714999</v>
      </c>
      <c r="K30" s="557">
        <f t="shared" si="3"/>
        <v>27251.245471249997</v>
      </c>
      <c r="L30" s="557">
        <f t="shared" si="3"/>
        <v>27923.873576100003</v>
      </c>
      <c r="M30" s="557">
        <f t="shared" si="3"/>
        <v>28910.846320449135</v>
      </c>
      <c r="N30" s="557">
        <f t="shared" si="3"/>
        <v>29624.437476884494</v>
      </c>
      <c r="O30" s="557">
        <f t="shared" si="3"/>
        <v>30675.37417626231</v>
      </c>
      <c r="P30" s="557">
        <f t="shared" si="3"/>
        <v>31428.565719226764</v>
      </c>
      <c r="Q30" s="557">
        <f t="shared" si="3"/>
        <v>32472.216419254379</v>
      </c>
      <c r="R30" s="557">
        <f t="shared" si="3"/>
        <v>33342.565371527671</v>
      </c>
      <c r="S30" s="557">
        <f t="shared" si="3"/>
        <v>34449.774399186972</v>
      </c>
      <c r="T30" s="557">
        <f t="shared" si="3"/>
        <v>35451.025973483745</v>
      </c>
      <c r="U30" s="557">
        <f t="shared" si="3"/>
        <v>36547.765660097451</v>
      </c>
      <c r="V30" s="557">
        <f t="shared" si="3"/>
        <v>37527.351073655322</v>
      </c>
      <c r="W30" s="557">
        <f t="shared" si="3"/>
        <v>38773.524588797394</v>
      </c>
      <c r="X30" s="557">
        <f t="shared" si="3"/>
        <v>39812.766754040931</v>
      </c>
      <c r="Y30" s="557">
        <f t="shared" si="3"/>
        <v>41225.137797988624</v>
      </c>
      <c r="Z30" s="557">
        <f t="shared" si="3"/>
        <v>42237.364249362028</v>
      </c>
      <c r="AA30" s="557">
        <f t="shared" si="3"/>
        <v>43639.943519443099</v>
      </c>
      <c r="AB30" s="557">
        <f t="shared" si="3"/>
        <v>44809.619732148181</v>
      </c>
      <c r="AC30" s="558">
        <f t="shared" si="3"/>
        <v>46297.616079777174</v>
      </c>
      <c r="AD30" s="554"/>
    </row>
    <row r="31" spans="1:30" s="86" customFormat="1" x14ac:dyDescent="0.25">
      <c r="B31" s="87"/>
      <c r="C31" s="88"/>
      <c r="D31" s="543"/>
      <c r="E31" s="543"/>
      <c r="F31" s="543"/>
      <c r="G31" s="543"/>
      <c r="H31" s="543"/>
      <c r="I31" s="543"/>
      <c r="J31" s="543"/>
      <c r="K31" s="543"/>
      <c r="L31" s="543"/>
      <c r="M31" s="543"/>
      <c r="N31" s="543"/>
      <c r="O31" s="543"/>
      <c r="P31" s="543"/>
      <c r="Q31" s="543"/>
      <c r="R31" s="543"/>
      <c r="S31" s="543"/>
      <c r="T31" s="543"/>
      <c r="U31" s="543"/>
      <c r="V31" s="543"/>
      <c r="W31" s="543"/>
      <c r="X31" s="543"/>
      <c r="Y31" s="543"/>
      <c r="Z31" s="543"/>
      <c r="AA31" s="543"/>
      <c r="AB31" s="543"/>
      <c r="AC31" s="559"/>
    </row>
    <row r="32" spans="1:30" s="90" customFormat="1" ht="18.75" x14ac:dyDescent="0.3">
      <c r="A32" s="89"/>
      <c r="B32" s="66" t="s">
        <v>479</v>
      </c>
      <c r="H32" s="89"/>
      <c r="I32" s="89"/>
      <c r="J32" s="114" t="s">
        <v>138</v>
      </c>
      <c r="K32" s="91"/>
      <c r="L32" s="91"/>
      <c r="M32" s="91"/>
      <c r="N32" s="91"/>
      <c r="O32" s="91"/>
      <c r="P32" s="91"/>
      <c r="Q32" s="91"/>
      <c r="R32" s="91"/>
      <c r="S32" s="91"/>
      <c r="T32" s="91"/>
      <c r="U32" s="91"/>
      <c r="V32" s="91"/>
      <c r="W32" s="91"/>
      <c r="X32" s="91"/>
      <c r="Y32" s="91"/>
      <c r="Z32" s="91"/>
      <c r="AA32" s="91"/>
      <c r="AB32" s="91"/>
      <c r="AC32" s="91"/>
    </row>
    <row r="33" spans="1:30" s="68" customFormat="1" ht="30" x14ac:dyDescent="0.25">
      <c r="B33" s="102" t="s">
        <v>260</v>
      </c>
      <c r="C33" s="301" t="s">
        <v>135</v>
      </c>
      <c r="D33" s="103"/>
      <c r="E33" s="103"/>
      <c r="F33" s="104" t="s">
        <v>246</v>
      </c>
      <c r="G33" s="104" t="s">
        <v>139</v>
      </c>
      <c r="H33" s="104">
        <f>'CAT - Data Entry'!$C$6</f>
        <v>2015</v>
      </c>
      <c r="I33" s="104">
        <f>H33+1</f>
        <v>2016</v>
      </c>
      <c r="J33" s="104">
        <f>I33+1</f>
        <v>2017</v>
      </c>
      <c r="K33" s="104">
        <f t="shared" ref="K33:AC33" si="4">J33+1</f>
        <v>2018</v>
      </c>
      <c r="L33" s="104">
        <f t="shared" si="4"/>
        <v>2019</v>
      </c>
      <c r="M33" s="104">
        <f t="shared" si="4"/>
        <v>2020</v>
      </c>
      <c r="N33" s="104">
        <f t="shared" si="4"/>
        <v>2021</v>
      </c>
      <c r="O33" s="104">
        <f t="shared" si="4"/>
        <v>2022</v>
      </c>
      <c r="P33" s="104">
        <f t="shared" si="4"/>
        <v>2023</v>
      </c>
      <c r="Q33" s="104">
        <f t="shared" si="4"/>
        <v>2024</v>
      </c>
      <c r="R33" s="104">
        <f t="shared" si="4"/>
        <v>2025</v>
      </c>
      <c r="S33" s="104">
        <f t="shared" si="4"/>
        <v>2026</v>
      </c>
      <c r="T33" s="104">
        <f t="shared" si="4"/>
        <v>2027</v>
      </c>
      <c r="U33" s="104">
        <f t="shared" si="4"/>
        <v>2028</v>
      </c>
      <c r="V33" s="104">
        <f t="shared" si="4"/>
        <v>2029</v>
      </c>
      <c r="W33" s="104">
        <f t="shared" si="4"/>
        <v>2030</v>
      </c>
      <c r="X33" s="104">
        <f t="shared" si="4"/>
        <v>2031</v>
      </c>
      <c r="Y33" s="104">
        <f t="shared" si="4"/>
        <v>2032</v>
      </c>
      <c r="Z33" s="104">
        <f t="shared" si="4"/>
        <v>2033</v>
      </c>
      <c r="AA33" s="104">
        <f t="shared" si="4"/>
        <v>2034</v>
      </c>
      <c r="AB33" s="104">
        <f t="shared" si="4"/>
        <v>2035</v>
      </c>
      <c r="AC33" s="105">
        <f t="shared" si="4"/>
        <v>2036</v>
      </c>
    </row>
    <row r="34" spans="1:30" s="73" customFormat="1" x14ac:dyDescent="0.25">
      <c r="A34" s="72"/>
      <c r="B34" s="112" t="s">
        <v>140</v>
      </c>
      <c r="C34" s="118"/>
      <c r="D34" s="93"/>
      <c r="E34" s="93"/>
      <c r="F34" s="118"/>
      <c r="G34" s="118"/>
      <c r="H34" s="498"/>
      <c r="I34" s="499"/>
      <c r="J34" s="500"/>
      <c r="K34" s="499"/>
      <c r="L34" s="500"/>
      <c r="M34" s="499"/>
      <c r="N34" s="500"/>
      <c r="O34" s="499"/>
      <c r="P34" s="500"/>
      <c r="Q34" s="499"/>
      <c r="R34" s="500"/>
      <c r="S34" s="499"/>
      <c r="T34" s="500"/>
      <c r="U34" s="499"/>
      <c r="V34" s="500"/>
      <c r="W34" s="499"/>
      <c r="X34" s="500"/>
      <c r="Y34" s="499"/>
      <c r="Z34" s="500"/>
      <c r="AA34" s="499"/>
      <c r="AB34" s="500"/>
      <c r="AC34" s="501"/>
      <c r="AD34" s="116"/>
    </row>
    <row r="35" spans="1:30" s="72" customFormat="1" x14ac:dyDescent="0.25">
      <c r="B35" s="125" t="str">
        <f>'CAT - Data Entry'!E12</f>
        <v>Water Intake</v>
      </c>
      <c r="C35" s="113">
        <f>IF(ISNUMBER('CAT - Data Entry'!G12),'CAT - Data Entry'!G12,)</f>
        <v>2014</v>
      </c>
      <c r="D35" s="84"/>
      <c r="E35" s="84"/>
      <c r="F35" s="544">
        <f>'CAT - Data Entry'!F12*'CAT - Data Entry'!$F$29</f>
        <v>4000</v>
      </c>
      <c r="G35" s="85">
        <f>'CAT - Data Entry'!H12</f>
        <v>2</v>
      </c>
      <c r="H35" s="560">
        <f>IF(OR((H$33=$C35+$G35),(H$33=$C35+$G35*2),(H$33=$C35+$G35*3)),$F35*((1+'CAT - Data Entry'!$C$7)^('CAT - Cost Projections'!H$33-'CAT - Cost Projections'!$C35)),0)</f>
        <v>0</v>
      </c>
      <c r="I35" s="545">
        <f>IF(OR((I$33=$C35+$G35),(I$33=$C35+$G35*2),(I$33=$C35+$G35*3)),$F35*((1+'CAT - Data Entry'!$C$7)^('CAT - Cost Projections'!I$33-'CAT - Cost Projections'!$C35)),0)</f>
        <v>4243.5999999999995</v>
      </c>
      <c r="J35" s="536">
        <f>IF(OR((J$33=$C35+$G35),(J$33=$C35+$G35*2),(J$33=$C35+$G35*3)),$F35*((1+'CAT - Data Entry'!$C$7)^('CAT - Cost Projections'!J$33-'CAT - Cost Projections'!$C35)),0)</f>
        <v>0</v>
      </c>
      <c r="K35" s="545">
        <f>IF(OR((K$33=$C35+$G35),(K$33=$C35+$G35*2),(K$33=$C35+$G35*3)),$F35*((1+'CAT - Data Entry'!$C$7)^('CAT - Cost Projections'!K$33-'CAT - Cost Projections'!$C35)),0)</f>
        <v>4502.0352399999992</v>
      </c>
      <c r="L35" s="536">
        <f>IF(OR((L$33=$C35+$G35),(L$33=$C35+$G35*2),(L$33=$C35+$G35*3)),$F35*((1+'CAT - Data Entry'!$C$7)^('CAT - Cost Projections'!L$33-'CAT - Cost Projections'!$C35)),0)</f>
        <v>0</v>
      </c>
      <c r="M35" s="545">
        <f>IF(OR((M$33=$C35+$G35),(M$33=$C35+$G35*2),(M$33=$C35+$G35*3)),$F35*((1+'CAT - Data Entry'!$C$7)^('CAT - Cost Projections'!M$33-'CAT - Cost Projections'!$C35)),0)</f>
        <v>4776.2091861159997</v>
      </c>
      <c r="N35" s="536">
        <f>IF(OR((N$33=$C35+$G35),(N$33=$C35+$G35*2),(N$33=$C35+$G35*3)),$F35*((1+'CAT - Data Entry'!$C$7)^('CAT - Cost Projections'!N$33-'CAT - Cost Projections'!$C35)),0)</f>
        <v>0</v>
      </c>
      <c r="O35" s="545">
        <f>IF(OR((O$33=$C35+$G35),(O$33=$C35+$G35*2),(O$33=$C35+$G35*3)),$F35*((1+'CAT - Data Entry'!$C$7)^('CAT - Cost Projections'!O$33-'CAT - Cost Projections'!$C35)),0)</f>
        <v>0</v>
      </c>
      <c r="P35" s="536">
        <f>IF(OR((P$33=$C35+$G35),(P$33=$C35+$G35*2),(P$33=$C35+$G35*3)),$F35*((1+'CAT - Data Entry'!$C$7)^('CAT - Cost Projections'!P$33-'CAT - Cost Projections'!$C35)),0)</f>
        <v>0</v>
      </c>
      <c r="Q35" s="545">
        <f>IF(OR((Q$33=$C35+$G35),(Q$33=$C35+$G35*2),(Q$33=$C35+$G35*3)),$F35*((1+'CAT - Data Entry'!$C$7)^('CAT - Cost Projections'!Q$33-'CAT - Cost Projections'!$C35)),0)</f>
        <v>0</v>
      </c>
      <c r="R35" s="536">
        <f>IF(OR((R$33=$C35+$G35),(R$33=$C35+$G35*2),(R$33=$C35+$G35*3)),$F35*((1+'CAT - Data Entry'!$C$7)^('CAT - Cost Projections'!R$33-'CAT - Cost Projections'!$C35)),0)</f>
        <v>0</v>
      </c>
      <c r="S35" s="545">
        <f>IF(OR((S$33=$C35+$G35),(S$33=$C35+$G35*2),(S$33=$C35+$G35*3)),$F35*((1+'CAT - Data Entry'!$C$7)^('CAT - Cost Projections'!S$33-'CAT - Cost Projections'!$C35)),0)</f>
        <v>0</v>
      </c>
      <c r="T35" s="536">
        <f>IF(OR((T$33=$C35+$G35),(T$33=$C35+$G35*2),(T$33=$C35+$G35*3)),$F35*((1+'CAT - Data Entry'!$C$7)^('CAT - Cost Projections'!T$33-'CAT - Cost Projections'!$C35)),0)</f>
        <v>0</v>
      </c>
      <c r="U35" s="545">
        <f>IF(OR((U$33=$C35+$G35),(U$33=$C35+$G35*2),(U$33=$C35+$G35*3)),$F35*((1+'CAT - Data Entry'!$C$7)^('CAT - Cost Projections'!U$33-'CAT - Cost Projections'!$C35)),0)</f>
        <v>0</v>
      </c>
      <c r="V35" s="536">
        <f>IF(OR((V$33=$C35+$G35),(V$33=$C35+$G35*2),(V$33=$C35+$G35*3)),$F35*((1+'CAT - Data Entry'!$C$7)^('CAT - Cost Projections'!V$33-'CAT - Cost Projections'!$C35)),0)</f>
        <v>0</v>
      </c>
      <c r="W35" s="545">
        <f>IF(OR((W$33=$C35+$G35),(W$33=$C35+$G35*2),(W$33=$C35+$G35*3)),$F35*((1+'CAT - Data Entry'!$C$7)^('CAT - Cost Projections'!W$33-'CAT - Cost Projections'!$C35)),0)</f>
        <v>0</v>
      </c>
      <c r="X35" s="536">
        <f>IF(OR((X$33=$C35+$G35),(X$33=$C35+$G35*2),(X$33=$C35+$G35*3)),$F35*((1+'CAT - Data Entry'!$C$7)^('CAT - Cost Projections'!X$33-'CAT - Cost Projections'!$C35)),0)</f>
        <v>0</v>
      </c>
      <c r="Y35" s="545">
        <f>IF(OR((Y$33=$C35+$G35),(Y$33=$C35+$G35*2),(Y$33=$C35+$G35*3)),$F35*((1+'CAT - Data Entry'!$C$7)^('CAT - Cost Projections'!Y$33-'CAT - Cost Projections'!$C35)),0)</f>
        <v>0</v>
      </c>
      <c r="Z35" s="536">
        <f>IF(OR((Z$33=$C35+$G35),(Z$33=$C35+$G35*2),(Z$33=$C35+$G35*3)),$F35*((1+'CAT - Data Entry'!$C$7)^('CAT - Cost Projections'!Z$33-'CAT - Cost Projections'!$C35)),0)</f>
        <v>0</v>
      </c>
      <c r="AA35" s="545">
        <f>IF(OR((AA$33=$C35+$G35),(AA$33=$C35+$G35*2),(AA$33=$C35+$G35*3)),$F35*((1+'CAT - Data Entry'!$C$7)^('CAT - Cost Projections'!AA$33-'CAT - Cost Projections'!$C35)),0)</f>
        <v>0</v>
      </c>
      <c r="AB35" s="536">
        <f>IF(OR((AB$33=$C35+$G35),(AB$33=$C35+$G35*2),(AB$33=$C35+$G35*3)),$F35*((1+'CAT - Data Entry'!$C$7)^('CAT - Cost Projections'!AB$33-'CAT - Cost Projections'!$C35)),0)</f>
        <v>0</v>
      </c>
      <c r="AC35" s="546">
        <f>IF(OR((AC$33=$C35+$G35),(AC$33=$C35+$G35*2),(AC$33=$C35+$G35*3)),$F35*((1+'CAT - Data Entry'!$C$7)^('CAT - Cost Projections'!AC$33-'CAT - Cost Projections'!$C35)),0)</f>
        <v>0</v>
      </c>
      <c r="AD35" s="117"/>
    </row>
    <row r="36" spans="1:30" s="72" customFormat="1" x14ac:dyDescent="0.25">
      <c r="B36" s="125" t="str">
        <f>'CAT - Data Entry'!E13</f>
        <v>Conduction Line</v>
      </c>
      <c r="C36" s="113">
        <f>IF(ISNUMBER('CAT - Data Entry'!G13),'CAT - Data Entry'!G13,)</f>
        <v>2014</v>
      </c>
      <c r="D36" s="84"/>
      <c r="E36" s="84"/>
      <c r="F36" s="544">
        <f>'CAT - Data Entry'!F13*'CAT - Data Entry'!$F$29</f>
        <v>4000</v>
      </c>
      <c r="G36" s="85">
        <f>'CAT - Data Entry'!H13</f>
        <v>3</v>
      </c>
      <c r="H36" s="560">
        <f>IF(OR((H$33=$C36+$G36),(H$33=$C36+$G36*2),(H$33=$C36+$G36*3), (H$33=$C36+$G36*4), (H$33=$C36+$G36*5), (H$33=$C36+$G36*6), (H$33=$C36+$G36*7)),$F36*((1+'CAT - Data Entry'!$C$7)^('CAT - Cost Projections'!H$33-'CAT - Cost Projections'!$C36)),0)</f>
        <v>0</v>
      </c>
      <c r="I36" s="545">
        <f>IF(OR((I$33=$C36+$G36),(I$33=$C36+$G36*2),(I$33=$C36+$G36*3), (I$33=$C36+$G36*4), (I$33=$C36+$G36*5), (I$33=$C36+$G36*6), (I$33=$C36+$G36*7)),$F36*((1+'CAT - Data Entry'!$C$7)^('CAT - Cost Projections'!I$33-'CAT - Cost Projections'!$C36)),0)</f>
        <v>0</v>
      </c>
      <c r="J36" s="536">
        <f>IF(OR((J$33=$C36+$G36),(J$33=$C36+$G36*2),(J$33=$C36+$G36*3), (J$33=$C36+$G36*4), (J$33=$C36+$G36*5), (J$33=$C36+$G36*6), (J$33=$C36+$G36*7)),$F36*((1+'CAT - Data Entry'!$C$7)^('CAT - Cost Projections'!J$33-'CAT - Cost Projections'!$C36)),0)</f>
        <v>4370.9080000000004</v>
      </c>
      <c r="K36" s="545">
        <f>IF(OR((K$33=$C36+$G36),(K$33=$C36+$G36*2),(K$33=$C36+$G36*3), (K$33=$C36+$G36*4), (K$33=$C36+$G36*5), (K$33=$C36+$G36*6), (K$33=$C36+$G36*7)),$F36*((1+'CAT - Data Entry'!$C$7)^('CAT - Cost Projections'!K$33-'CAT - Cost Projections'!$C36)),0)</f>
        <v>0</v>
      </c>
      <c r="L36" s="536">
        <f>IF(OR((L$33=$C36+$G36),(L$33=$C36+$G36*2),(L$33=$C36+$G36*3), (L$33=$C36+$G36*4), (L$33=$C36+$G36*5), (L$33=$C36+$G36*6), (L$33=$C36+$G36*7)),$F36*((1+'CAT - Data Entry'!$C$7)^('CAT - Cost Projections'!L$33-'CAT - Cost Projections'!$C36)),0)</f>
        <v>0</v>
      </c>
      <c r="M36" s="545">
        <f>IF(OR((M$33=$C36+$G36),(M$33=$C36+$G36*2),(M$33=$C36+$G36*3), (M$33=$C36+$G36*4), (M$33=$C36+$G36*5), (M$33=$C36+$G36*6), (M$33=$C36+$G36*7)),$F36*((1+'CAT - Data Entry'!$C$7)^('CAT - Cost Projections'!M$33-'CAT - Cost Projections'!$C36)),0)</f>
        <v>4776.2091861159997</v>
      </c>
      <c r="N36" s="536">
        <f>IF(OR((N$33=$C36+$G36),(N$33=$C36+$G36*2),(N$33=$C36+$G36*3), (N$33=$C36+$G36*4), (N$33=$C36+$G36*5), (N$33=$C36+$G36*6), (N$33=$C36+$G36*7)),$F36*((1+'CAT - Data Entry'!$C$7)^('CAT - Cost Projections'!N$33-'CAT - Cost Projections'!$C36)),0)</f>
        <v>0</v>
      </c>
      <c r="O36" s="545">
        <f>IF(OR((O$33=$C36+$G36),(O$33=$C36+$G36*2),(O$33=$C36+$G36*3), (O$33=$C36+$G36*4), (O$33=$C36+$G36*5), (O$33=$C36+$G36*6), (O$33=$C36+$G36*7)),$F36*((1+'CAT - Data Entry'!$C$7)^('CAT - Cost Projections'!O$33-'CAT - Cost Projections'!$C36)),0)</f>
        <v>0</v>
      </c>
      <c r="P36" s="536">
        <f>IF(OR((P$33=$C36+$G36),(P$33=$C36+$G36*2),(P$33=$C36+$G36*3), (P$33=$C36+$G36*4), (P$33=$C36+$G36*5), (P$33=$C36+$G36*6), (P$33=$C36+$G36*7)),$F36*((1+'CAT - Data Entry'!$C$7)^('CAT - Cost Projections'!P$33-'CAT - Cost Projections'!$C36)),0)</f>
        <v>5219.0927353169782</v>
      </c>
      <c r="Q36" s="545">
        <f>IF(OR((Q$33=$C36+$G36),(Q$33=$C36+$G36*2),(Q$33=$C36+$G36*3), (Q$33=$C36+$G36*4), (Q$33=$C36+$G36*5), (Q$33=$C36+$G36*6), (Q$33=$C36+$G36*7)),$F36*((1+'CAT - Data Entry'!$C$7)^('CAT - Cost Projections'!Q$33-'CAT - Cost Projections'!$C36)),0)</f>
        <v>0</v>
      </c>
      <c r="R36" s="536">
        <f>IF(OR((R$33=$C36+$G36),(R$33=$C36+$G36*2),(R$33=$C36+$G36*3), (R$33=$C36+$G36*4), (R$33=$C36+$G36*5), (R$33=$C36+$G36*6), (R$33=$C36+$G36*7)),$F36*((1+'CAT - Data Entry'!$C$7)^('CAT - Cost Projections'!R$33-'CAT - Cost Projections'!$C36)),0)</f>
        <v>0</v>
      </c>
      <c r="S36" s="545">
        <f>IF(OR((S$33=$C36+$G36),(S$33=$C36+$G36*2),(S$33=$C36+$G36*3), (S$33=$C36+$G36*4), (S$33=$C36+$G36*5), (S$33=$C36+$G36*6), (S$33=$C36+$G36*7)),$F36*((1+'CAT - Data Entry'!$C$7)^('CAT - Cost Projections'!S$33-'CAT - Cost Projections'!$C36)),0)</f>
        <v>5703.0435473847147</v>
      </c>
      <c r="T36" s="536">
        <f>IF(OR((T$33=$C36+$G36),(T$33=$C36+$G36*2),(T$33=$C36+$G36*3), (T$33=$C36+$G36*4), (T$33=$C36+$G36*5), (T$33=$C36+$G36*6), (T$33=$C36+$G36*7)),$F36*((1+'CAT - Data Entry'!$C$7)^('CAT - Cost Projections'!T$33-'CAT - Cost Projections'!$C36)),0)</f>
        <v>0</v>
      </c>
      <c r="U36" s="545">
        <f>IF(OR((U$33=$C36+$G36),(U$33=$C36+$G36*2),(U$33=$C36+$G36*3), (U$33=$C36+$G36*4), (U$33=$C36+$G36*5), (U$33=$C36+$G36*6), (U$33=$C36+$G36*7)),$F36*((1+'CAT - Data Entry'!$C$7)^('CAT - Cost Projections'!U$33-'CAT - Cost Projections'!$C36)),0)</f>
        <v>0</v>
      </c>
      <c r="V36" s="536">
        <f>IF(OR((V$33=$C36+$G36),(V$33=$C36+$G36*2),(V$33=$C36+$G36*3), (V$33=$C36+$G36*4), (V$33=$C36+$G36*5), (V$33=$C36+$G36*6), (V$33=$C36+$G36*7)),$F36*((1+'CAT - Data Entry'!$C$7)^('CAT - Cost Projections'!V$33-'CAT - Cost Projections'!$C36)),0)</f>
        <v>6231.8696664030576</v>
      </c>
      <c r="W36" s="545">
        <f>IF(OR((W$33=$C36+$G36),(W$33=$C36+$G36*2),(W$33=$C36+$G36*3), (W$33=$C36+$G36*4), (W$33=$C36+$G36*5), (W$33=$C36+$G36*6), (W$33=$C36+$G36*7)),$F36*((1+'CAT - Data Entry'!$C$7)^('CAT - Cost Projections'!W$33-'CAT - Cost Projections'!$C36)),0)</f>
        <v>0</v>
      </c>
      <c r="X36" s="536">
        <f>IF(OR((X$33=$C36+$G36),(X$33=$C36+$G36*2),(X$33=$C36+$G36*3), (X$33=$C36+$G36*4), (X$33=$C36+$G36*5), (X$33=$C36+$G36*6), (X$33=$C36+$G36*7)),$F36*((1+'CAT - Data Entry'!$C$7)^('CAT - Cost Projections'!X$33-'CAT - Cost Projections'!$C36)),0)</f>
        <v>0</v>
      </c>
      <c r="Y36" s="545">
        <f>IF(OR((Y$33=$C36+$G36),(Y$33=$C36+$G36*2),(Y$33=$C36+$G36*3), (Y$33=$C36+$G36*4), (Y$33=$C36+$G36*5), (Y$33=$C36+$G36*6), (Y$33=$C36+$G36*7)),$F36*((1+'CAT - Data Entry'!$C$7)^('CAT - Cost Projections'!Y$33-'CAT - Cost Projections'!$C36)),0)</f>
        <v>6809.7322449596131</v>
      </c>
      <c r="Z36" s="536">
        <f>IF(OR((Z$33=$C36+$G36),(Z$33=$C36+$G36*2),(Z$33=$C36+$G36*3), (Z$33=$C36+$G36*4), (Z$33=$C36+$G36*5), (Z$33=$C36+$G36*6), (Z$33=$C36+$G36*7)),$F36*((1+'CAT - Data Entry'!$C$7)^('CAT - Cost Projections'!Z$33-'CAT - Cost Projections'!$C36)),0)</f>
        <v>0</v>
      </c>
      <c r="AA36" s="545">
        <f>IF(OR((AA$33=$C36+$G36),(AA$33=$C36+$G36*2),(AA$33=$C36+$G36*3), (AA$33=$C36+$G36*4), (AA$33=$C36+$G36*5), (AA$33=$C36+$G36*6), (AA$33=$C36+$G36*7)),$F36*((1+'CAT - Data Entry'!$C$7)^('CAT - Cost Projections'!AA$33-'CAT - Cost Projections'!$C36)),0)</f>
        <v>0</v>
      </c>
      <c r="AB36" s="536">
        <f>IF(OR((AB$33=$C36+$G36),(AB$33=$C36+$G36*2),(AB$33=$C36+$G36*3), (AB$33=$C36+$G36*4), (AB$33=$C36+$G36*5), (AB$33=$C36+$G36*6), (AB$33=$C36+$G36*7)),$F36*((1+'CAT - Data Entry'!$C$7)^('CAT - Cost Projections'!AB$33-'CAT - Cost Projections'!$C36)),0)</f>
        <v>7441.1782868379814</v>
      </c>
      <c r="AC36" s="546">
        <f>IF(OR((AC$33=$C36+$G36),(AC$33=$C36+$G36*2),(AC$33=$C36+$G36*3), (AC$33=$C36+$G36*4), (AC$33=$C36+$G36*5), (AC$33=$C36+$G36*6), (AC$33=$C36+$G36*7)),$F36*((1+'CAT - Data Entry'!$C$7)^('CAT - Cost Projections'!AC$33-'CAT - Cost Projections'!$C36)),0)</f>
        <v>0</v>
      </c>
      <c r="AD36" s="117"/>
    </row>
    <row r="37" spans="1:30" s="72" customFormat="1" x14ac:dyDescent="0.25">
      <c r="B37" s="125" t="str">
        <f>'CAT - Data Entry'!E14</f>
        <v>Storage Tank</v>
      </c>
      <c r="C37" s="113">
        <f>IF(ISNUMBER('CAT - Data Entry'!G14),'CAT - Data Entry'!G14,)</f>
        <v>2014</v>
      </c>
      <c r="D37" s="84"/>
      <c r="E37" s="84"/>
      <c r="F37" s="544">
        <f>'CAT - Data Entry'!F14*'CAT - Data Entry'!$F$29</f>
        <v>500</v>
      </c>
      <c r="G37" s="85">
        <f>'CAT - Data Entry'!H14</f>
        <v>5</v>
      </c>
      <c r="H37" s="560">
        <f>IF(OR((H$33=$C37+$G37),(H$33=$C37+$G37*2),(H$33=$C37+$G37*3)),$F37*((1+'CAT - Data Entry'!$C$7)^('CAT - Cost Projections'!H$33-'CAT - Cost Projections'!$C37)),0)</f>
        <v>0</v>
      </c>
      <c r="I37" s="545">
        <f>IF(OR((I$33=$C37+$G37),(I$33=$C37+$G37*2),(I$33=$C37+$G37*3)),$F37*((1+'CAT - Data Entry'!$C$7)^('CAT - Cost Projections'!I$33-'CAT - Cost Projections'!$C37)),0)</f>
        <v>0</v>
      </c>
      <c r="J37" s="536">
        <f>IF(OR((J$33=$C37+$G37),(J$33=$C37+$G37*2),(J$33=$C37+$G37*3)),$F37*((1+'CAT - Data Entry'!$C$7)^('CAT - Cost Projections'!J$33-'CAT - Cost Projections'!$C37)),0)</f>
        <v>0</v>
      </c>
      <c r="K37" s="545">
        <f>IF(OR((K$33=$C37+$G37),(K$33=$C37+$G37*2),(K$33=$C37+$G37*3)),$F37*((1+'CAT - Data Entry'!$C$7)^('CAT - Cost Projections'!K$33-'CAT - Cost Projections'!$C37)),0)</f>
        <v>0</v>
      </c>
      <c r="L37" s="536">
        <f>IF(OR((L$33=$C37+$G37),(L$33=$C37+$G37*2),(L$33=$C37+$G37*3)),$F37*((1+'CAT - Data Entry'!$C$7)^('CAT - Cost Projections'!L$33-'CAT - Cost Projections'!$C37)),0)</f>
        <v>579.63703714999997</v>
      </c>
      <c r="M37" s="545">
        <f>IF(OR((M$33=$C37+$G37),(M$33=$C37+$G37*2),(M$33=$C37+$G37*3)),$F37*((1+'CAT - Data Entry'!$C$7)^('CAT - Cost Projections'!M$33-'CAT - Cost Projections'!$C37)),0)</f>
        <v>0</v>
      </c>
      <c r="N37" s="536">
        <f>IF(OR((N$33=$C37+$G37),(N$33=$C37+$G37*2),(N$33=$C37+$G37*3)),$F37*((1+'CAT - Data Entry'!$C$7)^('CAT - Cost Projections'!N$33-'CAT - Cost Projections'!$C37)),0)</f>
        <v>0</v>
      </c>
      <c r="O37" s="545">
        <f>IF(OR((O$33=$C37+$G37),(O$33=$C37+$G37*2),(O$33=$C37+$G37*3)),$F37*((1+'CAT - Data Entry'!$C$7)^('CAT - Cost Projections'!O$33-'CAT - Cost Projections'!$C37)),0)</f>
        <v>0</v>
      </c>
      <c r="P37" s="536">
        <f>IF(OR((P$33=$C37+$G37),(P$33=$C37+$G37*2),(P$33=$C37+$G37*3)),$F37*((1+'CAT - Data Entry'!$C$7)^('CAT - Cost Projections'!P$33-'CAT - Cost Projections'!$C37)),0)</f>
        <v>0</v>
      </c>
      <c r="Q37" s="545">
        <f>IF(OR((Q$33=$C37+$G37),(Q$33=$C37+$G37*2),(Q$33=$C37+$G37*3)),$F37*((1+'CAT - Data Entry'!$C$7)^('CAT - Cost Projections'!Q$33-'CAT - Cost Projections'!$C37)),0)</f>
        <v>671.95818967206094</v>
      </c>
      <c r="R37" s="536">
        <f>IF(OR((R$33=$C37+$G37),(R$33=$C37+$G37*2),(R$33=$C37+$G37*3)),$F37*((1+'CAT - Data Entry'!$C$7)^('CAT - Cost Projections'!R$33-'CAT - Cost Projections'!$C37)),0)</f>
        <v>0</v>
      </c>
      <c r="S37" s="545">
        <f>IF(OR((S$33=$C37+$G37),(S$33=$C37+$G37*2),(S$33=$C37+$G37*3)),$F37*((1+'CAT - Data Entry'!$C$7)^('CAT - Cost Projections'!S$33-'CAT - Cost Projections'!$C37)),0)</f>
        <v>0</v>
      </c>
      <c r="T37" s="536">
        <f>IF(OR((T$33=$C37+$G37),(T$33=$C37+$G37*2),(T$33=$C37+$G37*3)),$F37*((1+'CAT - Data Entry'!$C$7)^('CAT - Cost Projections'!T$33-'CAT - Cost Projections'!$C37)),0)</f>
        <v>0</v>
      </c>
      <c r="U37" s="545">
        <f>IF(OR((U$33=$C37+$G37),(U$33=$C37+$G37*2),(U$33=$C37+$G37*3)),$F37*((1+'CAT - Data Entry'!$C$7)^('CAT - Cost Projections'!U$33-'CAT - Cost Projections'!$C37)),0)</f>
        <v>0</v>
      </c>
      <c r="V37" s="536">
        <f>IF(OR((V$33=$C37+$G37),(V$33=$C37+$G37*2),(V$33=$C37+$G37*3)),$F37*((1+'CAT - Data Entry'!$C$7)^('CAT - Cost Projections'!V$33-'CAT - Cost Projections'!$C37)),0)</f>
        <v>778.9837083003822</v>
      </c>
      <c r="W37" s="545">
        <f>IF(OR((W$33=$C37+$G37),(W$33=$C37+$G37*2),(W$33=$C37+$G37*3)),$F37*((1+'CAT - Data Entry'!$C$7)^('CAT - Cost Projections'!W$33-'CAT - Cost Projections'!$C37)),0)</f>
        <v>0</v>
      </c>
      <c r="X37" s="536">
        <f>IF(OR((X$33=$C37+$G37),(X$33=$C37+$G37*2),(X$33=$C37+$G37*3)),$F37*((1+'CAT - Data Entry'!$C$7)^('CAT - Cost Projections'!X$33-'CAT - Cost Projections'!$C37)),0)</f>
        <v>0</v>
      </c>
      <c r="Y37" s="545">
        <f>IF(OR((Y$33=$C37+$G37),(Y$33=$C37+$G37*2),(Y$33=$C37+$G37*3)),$F37*((1+'CAT - Data Entry'!$C$7)^('CAT - Cost Projections'!Y$33-'CAT - Cost Projections'!$C37)),0)</f>
        <v>0</v>
      </c>
      <c r="Z37" s="536">
        <f>IF(OR((Z$33=$C37+$G37),(Z$33=$C37+$G37*2),(Z$33=$C37+$G37*3)),$F37*((1+'CAT - Data Entry'!$C$7)^('CAT - Cost Projections'!Z$33-'CAT - Cost Projections'!$C37)),0)</f>
        <v>0</v>
      </c>
      <c r="AA37" s="545">
        <f>IF(OR((AA$33=$C37+$G37),(AA$33=$C37+$G37*2),(AA$33=$C37+$G37*3)),$F37*((1+'CAT - Data Entry'!$C$7)^('CAT - Cost Projections'!AA$33-'CAT - Cost Projections'!$C37)),0)</f>
        <v>0</v>
      </c>
      <c r="AB37" s="536">
        <f>IF(OR((AB$33=$C37+$G37),(AB$33=$C37+$G37*2),(AB$33=$C37+$G37*3)),$F37*((1+'CAT - Data Entry'!$C$7)^('CAT - Cost Projections'!AB$33-'CAT - Cost Projections'!$C37)),0)</f>
        <v>0</v>
      </c>
      <c r="AC37" s="546">
        <f>IF(OR((AC$33=$C37+$G37),(AC$33=$C37+$G37*2),(AC$33=$C37+$G37*3)),$F37*((1+'CAT - Data Entry'!$C$7)^('CAT - Cost Projections'!AC$33-'CAT - Cost Projections'!$C37)),0)</f>
        <v>0</v>
      </c>
      <c r="AD37" s="117"/>
    </row>
    <row r="38" spans="1:30" s="72" customFormat="1" x14ac:dyDescent="0.25">
      <c r="B38" s="125" t="str">
        <f>'CAT - Data Entry'!E15</f>
        <v>Distribution and Connection Network</v>
      </c>
      <c r="C38" s="113">
        <f>IF(ISNUMBER('CAT - Data Entry'!G15),'CAT - Data Entry'!G15,)</f>
        <v>2014</v>
      </c>
      <c r="D38" s="84"/>
      <c r="E38" s="84"/>
      <c r="F38" s="544">
        <f>'CAT - Data Entry'!F15*'CAT - Data Entry'!$F$29</f>
        <v>500</v>
      </c>
      <c r="G38" s="85">
        <f>'CAT - Data Entry'!H15</f>
        <v>3</v>
      </c>
      <c r="H38" s="560">
        <f>IF(OR((H$33=$C38+$G38),(H$33=$C38+$G38*2),(H$33=$C38+$G38*3)),$F38*((1+'CAT - Data Entry'!$C$7)^('CAT - Cost Projections'!H$33-'CAT - Cost Projections'!$C38)),0)</f>
        <v>0</v>
      </c>
      <c r="I38" s="545">
        <f>IF(OR((I$33=$C38+$G38),(I$33=$C38+$G38*2),(I$33=$C38+$G38*3)),$F38*((1+'CAT - Data Entry'!$C$7)^('CAT - Cost Projections'!I$33-'CAT - Cost Projections'!$C38)),0)</f>
        <v>0</v>
      </c>
      <c r="J38" s="536">
        <f>IF(OR((J$33=$C38+$G38),(J$33=$C38+$G38*2),(J$33=$C38+$G38*3)),$F38*((1+'CAT - Data Entry'!$C$7)^('CAT - Cost Projections'!J$33-'CAT - Cost Projections'!$C38)),0)</f>
        <v>546.36350000000004</v>
      </c>
      <c r="K38" s="545">
        <f>IF(OR((K$33=$C38+$G38),(K$33=$C38+$G38*2),(K$33=$C38+$G38*3)),$F38*((1+'CAT - Data Entry'!$C$7)^('CAT - Cost Projections'!K$33-'CAT - Cost Projections'!$C38)),0)</f>
        <v>0</v>
      </c>
      <c r="L38" s="536">
        <f>IF(OR((L$33=$C38+$G38),(L$33=$C38+$G38*2),(L$33=$C38+$G38*3)),$F38*((1+'CAT - Data Entry'!$C$7)^('CAT - Cost Projections'!L$33-'CAT - Cost Projections'!$C38)),0)</f>
        <v>0</v>
      </c>
      <c r="M38" s="545">
        <f>IF(OR((M$33=$C38+$G38),(M$33=$C38+$G38*2),(M$33=$C38+$G38*3)),$F38*((1+'CAT - Data Entry'!$C$7)^('CAT - Cost Projections'!M$33-'CAT - Cost Projections'!$C38)),0)</f>
        <v>597.02614826449997</v>
      </c>
      <c r="N38" s="536">
        <f>IF(OR((N$33=$C38+$G38),(N$33=$C38+$G38*2),(N$33=$C38+$G38*3)),$F38*((1+'CAT - Data Entry'!$C$7)^('CAT - Cost Projections'!N$33-'CAT - Cost Projections'!$C38)),0)</f>
        <v>0</v>
      </c>
      <c r="O38" s="545">
        <f>IF(OR((O$33=$C38+$G38),(O$33=$C38+$G38*2),(O$33=$C38+$G38*3)),$F38*((1+'CAT - Data Entry'!$C$7)^('CAT - Cost Projections'!O$33-'CAT - Cost Projections'!$C38)),0)</f>
        <v>0</v>
      </c>
      <c r="P38" s="536">
        <f>IF(OR((P$33=$C38+$G38),(P$33=$C38+$G38*2),(P$33=$C38+$G38*3)),$F38*((1+'CAT - Data Entry'!$C$7)^('CAT - Cost Projections'!P$33-'CAT - Cost Projections'!$C38)),0)</f>
        <v>652.38659191462227</v>
      </c>
      <c r="Q38" s="545">
        <f>IF(OR((Q$33=$C38+$G38),(Q$33=$C38+$G38*2),(Q$33=$C38+$G38*3)),$F38*((1+'CAT - Data Entry'!$C$7)^('CAT - Cost Projections'!Q$33-'CAT - Cost Projections'!$C38)),0)</f>
        <v>0</v>
      </c>
      <c r="R38" s="536">
        <f>IF(OR((R$33=$C38+$G38),(R$33=$C38+$G38*2),(R$33=$C38+$G38*3)),$F38*((1+'CAT - Data Entry'!$C$7)^('CAT - Cost Projections'!R$33-'CAT - Cost Projections'!$C38)),0)</f>
        <v>0</v>
      </c>
      <c r="S38" s="545">
        <f>IF(OR((S$33=$C38+$G38),(S$33=$C38+$G38*2),(S$33=$C38+$G38*3)),$F38*((1+'CAT - Data Entry'!$C$7)^('CAT - Cost Projections'!S$33-'CAT - Cost Projections'!$C38)),0)</f>
        <v>0</v>
      </c>
      <c r="T38" s="536">
        <f>IF(OR((T$33=$C38+$G38),(T$33=$C38+$G38*2),(T$33=$C38+$G38*3)),$F38*((1+'CAT - Data Entry'!$C$7)^('CAT - Cost Projections'!T$33-'CAT - Cost Projections'!$C38)),0)</f>
        <v>0</v>
      </c>
      <c r="U38" s="545">
        <f>IF(OR((U$33=$C38+$G38),(U$33=$C38+$G38*2),(U$33=$C38+$G38*3)),$F38*((1+'CAT - Data Entry'!$C$7)^('CAT - Cost Projections'!U$33-'CAT - Cost Projections'!$C38)),0)</f>
        <v>0</v>
      </c>
      <c r="V38" s="536">
        <f>IF(OR((V$33=$C38+$G38),(V$33=$C38+$G38*2),(V$33=$C38+$G38*3)),$F38*((1+'CAT - Data Entry'!$C$7)^('CAT - Cost Projections'!V$33-'CAT - Cost Projections'!$C38)),0)</f>
        <v>0</v>
      </c>
      <c r="W38" s="545">
        <f>IF(OR((W$33=$C38+$G38),(W$33=$C38+$G38*2),(W$33=$C38+$G38*3)),$F38*((1+'CAT - Data Entry'!$C$7)^('CAT - Cost Projections'!W$33-'CAT - Cost Projections'!$C38)),0)</f>
        <v>0</v>
      </c>
      <c r="X38" s="536">
        <f>IF(OR((X$33=$C38+$G38),(X$33=$C38+$G38*2),(X$33=$C38+$G38*3)),$F38*((1+'CAT - Data Entry'!$C$7)^('CAT - Cost Projections'!X$33-'CAT - Cost Projections'!$C38)),0)</f>
        <v>0</v>
      </c>
      <c r="Y38" s="545">
        <f>IF(OR((Y$33=$C38+$G38),(Y$33=$C38+$G38*2),(Y$33=$C38+$G38*3)),$F38*((1+'CAT - Data Entry'!$C$7)^('CAT - Cost Projections'!Y$33-'CAT - Cost Projections'!$C38)),0)</f>
        <v>0</v>
      </c>
      <c r="Z38" s="536">
        <f>IF(OR((Z$33=$C38+$G38),(Z$33=$C38+$G38*2),(Z$33=$C38+$G38*3)),$F38*((1+'CAT - Data Entry'!$C$7)^('CAT - Cost Projections'!Z$33-'CAT - Cost Projections'!$C38)),0)</f>
        <v>0</v>
      </c>
      <c r="AA38" s="545">
        <f>IF(OR((AA$33=$C38+$G38),(AA$33=$C38+$G38*2),(AA$33=$C38+$G38*3)),$F38*((1+'CAT - Data Entry'!$C$7)^('CAT - Cost Projections'!AA$33-'CAT - Cost Projections'!$C38)),0)</f>
        <v>0</v>
      </c>
      <c r="AB38" s="536">
        <f>IF(OR((AB$33=$C38+$G38),(AB$33=$C38+$G38*2),(AB$33=$C38+$G38*3)),$F38*((1+'CAT - Data Entry'!$C$7)^('CAT - Cost Projections'!AB$33-'CAT - Cost Projections'!$C38)),0)</f>
        <v>0</v>
      </c>
      <c r="AC38" s="546">
        <f>IF(OR((AC$33=$C38+$G38),(AC$33=$C38+$G38*2),(AC$33=$C38+$G38*3)),$F38*((1+'CAT - Data Entry'!$C$7)^('CAT - Cost Projections'!AC$33-'CAT - Cost Projections'!$C38)),0)</f>
        <v>0</v>
      </c>
      <c r="AD38" s="117"/>
    </row>
    <row r="39" spans="1:30" s="72" customFormat="1" x14ac:dyDescent="0.25">
      <c r="B39" s="125" t="str">
        <f>'CAT - Data Entry'!E16</f>
        <v>Well</v>
      </c>
      <c r="C39" s="113">
        <f>IF(ISNUMBER('CAT - Data Entry'!G16),'CAT - Data Entry'!G16,)</f>
        <v>2014</v>
      </c>
      <c r="D39" s="84"/>
      <c r="E39" s="84"/>
      <c r="F39" s="544">
        <f>'CAT - Data Entry'!F16*'CAT - Data Entry'!$F$29</f>
        <v>500</v>
      </c>
      <c r="G39" s="85">
        <f>'CAT - Data Entry'!H16</f>
        <v>8</v>
      </c>
      <c r="H39" s="560">
        <f>IF(OR((H$33=$C39+$G39),(H$33=$C39+$G39*2),(H$33=$C39+$G39*3)),$F39*((1+'CAT - Data Entry'!$C$7)^('CAT - Cost Projections'!H$33-'CAT - Cost Projections'!$C39)),0)</f>
        <v>0</v>
      </c>
      <c r="I39" s="545">
        <f>IF(OR((I$33=$C39+$G39),(I$33=$C39+$G39*2),(I$33=$C39+$G39*3)),$F39*((1+'CAT - Data Entry'!$C$7)^('CAT - Cost Projections'!I$33-'CAT - Cost Projections'!$C39)),0)</f>
        <v>0</v>
      </c>
      <c r="J39" s="536">
        <f>IF(OR((J$33=$C39+$G39),(J$33=$C39+$G39*2),(J$33=$C39+$G39*3)),$F39*((1+'CAT - Data Entry'!$C$7)^('CAT - Cost Projections'!J$33-'CAT - Cost Projections'!$C39)),0)</f>
        <v>0</v>
      </c>
      <c r="K39" s="545">
        <f>IF(OR((K$33=$C39+$G39),(K$33=$C39+$G39*2),(K$33=$C39+$G39*3)),$F39*((1+'CAT - Data Entry'!$C$7)^('CAT - Cost Projections'!K$33-'CAT - Cost Projections'!$C39)),0)</f>
        <v>0</v>
      </c>
      <c r="L39" s="536">
        <f>IF(OR((L$33=$C39+$G39),(L$33=$C39+$G39*2),(L$33=$C39+$G39*3)),$F39*((1+'CAT - Data Entry'!$C$7)^('CAT - Cost Projections'!L$33-'CAT - Cost Projections'!$C39)),0)</f>
        <v>0</v>
      </c>
      <c r="M39" s="545">
        <f>IF(OR((M$33=$C39+$G39),(M$33=$C39+$G39*2),(M$33=$C39+$G39*3)),$F39*((1+'CAT - Data Entry'!$C$7)^('CAT - Cost Projections'!M$33-'CAT - Cost Projections'!$C39)),0)</f>
        <v>0</v>
      </c>
      <c r="N39" s="536">
        <f>IF(OR((N$33=$C39+$G39),(N$33=$C39+$G39*2),(N$33=$C39+$G39*3)),$F39*((1+'CAT - Data Entry'!$C$7)^('CAT - Cost Projections'!N$33-'CAT - Cost Projections'!$C39)),0)</f>
        <v>0</v>
      </c>
      <c r="O39" s="545">
        <f>IF(OR((O$33=$C39+$G39),(O$33=$C39+$G39*2),(O$33=$C39+$G39*3)),$F39*((1+'CAT - Data Entry'!$C$7)^('CAT - Cost Projections'!O$33-'CAT - Cost Projections'!$C39)),0)</f>
        <v>633.38504069380792</v>
      </c>
      <c r="P39" s="536">
        <f>IF(OR((P$33=$C39+$G39),(P$33=$C39+$G39*2),(P$33=$C39+$G39*3)),$F39*((1+'CAT - Data Entry'!$C$7)^('CAT - Cost Projections'!P$33-'CAT - Cost Projections'!$C39)),0)</f>
        <v>0</v>
      </c>
      <c r="Q39" s="545">
        <f>IF(OR((Q$33=$C39+$G39),(Q$33=$C39+$G39*2),(Q$33=$C39+$G39*3)),$F39*((1+'CAT - Data Entry'!$C$7)^('CAT - Cost Projections'!Q$33-'CAT - Cost Projections'!$C39)),0)</f>
        <v>0</v>
      </c>
      <c r="R39" s="536">
        <f>IF(OR((R$33=$C39+$G39),(R$33=$C39+$G39*2),(R$33=$C39+$G39*3)),$F39*((1+'CAT - Data Entry'!$C$7)^('CAT - Cost Projections'!R$33-'CAT - Cost Projections'!$C39)),0)</f>
        <v>0</v>
      </c>
      <c r="S39" s="545">
        <f>IF(OR((S$33=$C39+$G39),(S$33=$C39+$G39*2),(S$33=$C39+$G39*3)),$F39*((1+'CAT - Data Entry'!$C$7)^('CAT - Cost Projections'!S$33-'CAT - Cost Projections'!$C39)),0)</f>
        <v>0</v>
      </c>
      <c r="T39" s="536">
        <f>IF(OR((T$33=$C39+$G39),(T$33=$C39+$G39*2),(T$33=$C39+$G39*3)),$F39*((1+'CAT - Data Entry'!$C$7)^('CAT - Cost Projections'!T$33-'CAT - Cost Projections'!$C39)),0)</f>
        <v>0</v>
      </c>
      <c r="U39" s="545">
        <f>IF(OR((U$33=$C39+$G39),(U$33=$C39+$G39*2),(U$33=$C39+$G39*3)),$F39*((1+'CAT - Data Entry'!$C$7)^('CAT - Cost Projections'!U$33-'CAT - Cost Projections'!$C39)),0)</f>
        <v>0</v>
      </c>
      <c r="V39" s="536">
        <f>IF(OR((V$33=$C39+$G39),(V$33=$C39+$G39*2),(V$33=$C39+$G39*3)),$F39*((1+'CAT - Data Entry'!$C$7)^('CAT - Cost Projections'!V$33-'CAT - Cost Projections'!$C39)),0)</f>
        <v>0</v>
      </c>
      <c r="W39" s="545">
        <f>IF(OR((W$33=$C39+$G39),(W$33=$C39+$G39*2),(W$33=$C39+$G39*3)),$F39*((1+'CAT - Data Entry'!$C$7)^('CAT - Cost Projections'!W$33-'CAT - Cost Projections'!$C39)),0)</f>
        <v>802.35321954939354</v>
      </c>
      <c r="X39" s="536">
        <f>IF(OR((X$33=$C39+$G39),(X$33=$C39+$G39*2),(X$33=$C39+$G39*3)),$F39*((1+'CAT - Data Entry'!$C$7)^('CAT - Cost Projections'!X$33-'CAT - Cost Projections'!$C39)),0)</f>
        <v>0</v>
      </c>
      <c r="Y39" s="545">
        <f>IF(OR((Y$33=$C39+$G39),(Y$33=$C39+$G39*2),(Y$33=$C39+$G39*3)),$F39*((1+'CAT - Data Entry'!$C$7)^('CAT - Cost Projections'!Y$33-'CAT - Cost Projections'!$C39)),0)</f>
        <v>0</v>
      </c>
      <c r="Z39" s="536">
        <f>IF(OR((Z$33=$C39+$G39),(Z$33=$C39+$G39*2),(Z$33=$C39+$G39*3)),$F39*((1+'CAT - Data Entry'!$C$7)^('CAT - Cost Projections'!Z$33-'CAT - Cost Projections'!$C39)),0)</f>
        <v>0</v>
      </c>
      <c r="AA39" s="545">
        <f>IF(OR((AA$33=$C39+$G39),(AA$33=$C39+$G39*2),(AA$33=$C39+$G39*3)),$F39*((1+'CAT - Data Entry'!$C$7)^('CAT - Cost Projections'!AA$33-'CAT - Cost Projections'!$C39)),0)</f>
        <v>0</v>
      </c>
      <c r="AB39" s="536">
        <f>IF(OR((AB$33=$C39+$G39),(AB$33=$C39+$G39*2),(AB$33=$C39+$G39*3)),$F39*((1+'CAT - Data Entry'!$C$7)^('CAT - Cost Projections'!AB$33-'CAT - Cost Projections'!$C39)),0)</f>
        <v>0</v>
      </c>
      <c r="AC39" s="546">
        <f>IF(OR((AC$33=$C39+$G39),(AC$33=$C39+$G39*2),(AC$33=$C39+$G39*3)),$F39*((1+'CAT - Data Entry'!$C$7)^('CAT - Cost Projections'!AC$33-'CAT - Cost Projections'!$C39)),0)</f>
        <v>0</v>
      </c>
      <c r="AD39" s="117"/>
    </row>
    <row r="40" spans="1:30" s="72" customFormat="1" x14ac:dyDescent="0.25">
      <c r="B40" s="125" t="str">
        <f>'CAT - Data Entry'!E17</f>
        <v>Pump Station (pump house or sump pump)</v>
      </c>
      <c r="C40" s="113">
        <f>IF(ISNUMBER('CAT - Data Entry'!G17),'CAT - Data Entry'!G17,)</f>
        <v>2014</v>
      </c>
      <c r="D40" s="84"/>
      <c r="E40" s="84"/>
      <c r="F40" s="544">
        <f>'CAT - Data Entry'!F17*'CAT - Data Entry'!$F$29</f>
        <v>780</v>
      </c>
      <c r="G40" s="85">
        <f>'CAT - Data Entry'!H17</f>
        <v>10</v>
      </c>
      <c r="H40" s="560">
        <f>IF(OR((H$33=$C40+$G40),(H$33=$C40+$G40*2),(H$33=$C40+$G40*3)),$F40*((1+'CAT - Data Entry'!$C$7)^('CAT - Cost Projections'!H$33-'CAT - Cost Projections'!$C40)),0)</f>
        <v>0</v>
      </c>
      <c r="I40" s="545">
        <f>IF(OR((I$33=$C40+$G40),(I$33=$C40+$G40*2),(I$33=$C40+$G40*3)),$F40*((1+'CAT - Data Entry'!$C$7)^('CAT - Cost Projections'!I$33-'CAT - Cost Projections'!$C40)),0)</f>
        <v>0</v>
      </c>
      <c r="J40" s="536">
        <f>IF(OR((J$33=$C40+$G40),(J$33=$C40+$G40*2),(J$33=$C40+$G40*3)),$F40*((1+'CAT - Data Entry'!$C$7)^('CAT - Cost Projections'!J$33-'CAT - Cost Projections'!$C40)),0)</f>
        <v>0</v>
      </c>
      <c r="K40" s="545">
        <f>IF(OR((K$33=$C40+$G40),(K$33=$C40+$G40*2),(K$33=$C40+$G40*3)),$F40*((1+'CAT - Data Entry'!$C$7)^('CAT - Cost Projections'!K$33-'CAT - Cost Projections'!$C40)),0)</f>
        <v>0</v>
      </c>
      <c r="L40" s="536">
        <f>IF(OR((L$33=$C40+$G40),(L$33=$C40+$G40*2),(L$33=$C40+$G40*3)),$F40*((1+'CAT - Data Entry'!$C$7)^('CAT - Cost Projections'!L$33-'CAT - Cost Projections'!$C40)),0)</f>
        <v>0</v>
      </c>
      <c r="M40" s="545">
        <f>IF(OR((M$33=$C40+$G40),(M$33=$C40+$G40*2),(M$33=$C40+$G40*3)),$F40*((1+'CAT - Data Entry'!$C$7)^('CAT - Cost Projections'!M$33-'CAT - Cost Projections'!$C40)),0)</f>
        <v>0</v>
      </c>
      <c r="N40" s="536">
        <f>IF(OR((N$33=$C40+$G40),(N$33=$C40+$G40*2),(N$33=$C40+$G40*3)),$F40*((1+'CAT - Data Entry'!$C$7)^('CAT - Cost Projections'!N$33-'CAT - Cost Projections'!$C40)),0)</f>
        <v>0</v>
      </c>
      <c r="O40" s="545">
        <f>IF(OR((O$33=$C40+$G40),(O$33=$C40+$G40*2),(O$33=$C40+$G40*3)),$F40*((1+'CAT - Data Entry'!$C$7)^('CAT - Cost Projections'!O$33-'CAT - Cost Projections'!$C40)),0)</f>
        <v>0</v>
      </c>
      <c r="P40" s="536">
        <f>IF(OR((P$33=$C40+$G40),(P$33=$C40+$G40*2),(P$33=$C40+$G40*3)),$F40*((1+'CAT - Data Entry'!$C$7)^('CAT - Cost Projections'!P$33-'CAT - Cost Projections'!$C40)),0)</f>
        <v>0</v>
      </c>
      <c r="Q40" s="545">
        <f>IF(OR((Q$33=$C40+$G40),(Q$33=$C40+$G40*2),(Q$33=$C40+$G40*3)),$F40*((1+'CAT - Data Entry'!$C$7)^('CAT - Cost Projections'!Q$33-'CAT - Cost Projections'!$C40)),0)</f>
        <v>1048.254775888415</v>
      </c>
      <c r="R40" s="536">
        <f>IF(OR((R$33=$C40+$G40),(R$33=$C40+$G40*2),(R$33=$C40+$G40*3)),$F40*((1+'CAT - Data Entry'!$C$7)^('CAT - Cost Projections'!R$33-'CAT - Cost Projections'!$C40)),0)</f>
        <v>0</v>
      </c>
      <c r="S40" s="545">
        <f>IF(OR((S$33=$C40+$G40),(S$33=$C40+$G40*2),(S$33=$C40+$G40*3)),$F40*((1+'CAT - Data Entry'!$C$7)^('CAT - Cost Projections'!S$33-'CAT - Cost Projections'!$C40)),0)</f>
        <v>0</v>
      </c>
      <c r="T40" s="536">
        <f>IF(OR((T$33=$C40+$G40),(T$33=$C40+$G40*2),(T$33=$C40+$G40*3)),$F40*((1+'CAT - Data Entry'!$C$7)^('CAT - Cost Projections'!T$33-'CAT - Cost Projections'!$C40)),0)</f>
        <v>0</v>
      </c>
      <c r="U40" s="545">
        <f>IF(OR((U$33=$C40+$G40),(U$33=$C40+$G40*2),(U$33=$C40+$G40*3)),$F40*((1+'CAT - Data Entry'!$C$7)^('CAT - Cost Projections'!U$33-'CAT - Cost Projections'!$C40)),0)</f>
        <v>0</v>
      </c>
      <c r="V40" s="536">
        <f>IF(OR((V$33=$C40+$G40),(V$33=$C40+$G40*2),(V$33=$C40+$G40*3)),$F40*((1+'CAT - Data Entry'!$C$7)^('CAT - Cost Projections'!V$33-'CAT - Cost Projections'!$C40)),0)</f>
        <v>0</v>
      </c>
      <c r="W40" s="545">
        <f>IF(OR((W$33=$C40+$G40),(W$33=$C40+$G40*2),(W$33=$C40+$G40*3)),$F40*((1+'CAT - Data Entry'!$C$7)^('CAT - Cost Projections'!W$33-'CAT - Cost Projections'!$C40)),0)</f>
        <v>0</v>
      </c>
      <c r="X40" s="536">
        <f>IF(OR((X$33=$C40+$G40),(X$33=$C40+$G40*2),(X$33=$C40+$G40*3)),$F40*((1+'CAT - Data Entry'!$C$7)^('CAT - Cost Projections'!X$33-'CAT - Cost Projections'!$C40)),0)</f>
        <v>0</v>
      </c>
      <c r="Y40" s="545">
        <f>IF(OR((Y$33=$C40+$G40),(Y$33=$C40+$G40*2),(Y$33=$C40+$G40*3)),$F40*((1+'CAT - Data Entry'!$C$7)^('CAT - Cost Projections'!Y$33-'CAT - Cost Projections'!$C40)),0)</f>
        <v>0</v>
      </c>
      <c r="Z40" s="536">
        <f>IF(OR((Z$33=$C40+$G40),(Z$33=$C40+$G40*2),(Z$33=$C40+$G40*3)),$F40*((1+'CAT - Data Entry'!$C$7)^('CAT - Cost Projections'!Z$33-'CAT - Cost Projections'!$C40)),0)</f>
        <v>0</v>
      </c>
      <c r="AA40" s="545">
        <f>IF(OR((AA$33=$C40+$G40),(AA$33=$C40+$G40*2),(AA$33=$C40+$G40*3)),$F40*((1+'CAT - Data Entry'!$C$7)^('CAT - Cost Projections'!AA$33-'CAT - Cost Projections'!$C40)),0)</f>
        <v>1408.7667630421424</v>
      </c>
      <c r="AB40" s="536">
        <f>IF(OR((AB$33=$C40+$G40),(AB$33=$C40+$G40*2),(AB$33=$C40+$G40*3)),$F40*((1+'CAT - Data Entry'!$C$7)^('CAT - Cost Projections'!AB$33-'CAT - Cost Projections'!$C40)),0)</f>
        <v>0</v>
      </c>
      <c r="AC40" s="546">
        <f>IF(OR((AC$33=$C40+$G40),(AC$33=$C40+$G40*2),(AC$33=$C40+$G40*3)),$F40*((1+'CAT - Data Entry'!$C$7)^('CAT - Cost Projections'!AC$33-'CAT - Cost Projections'!$C40)),0)</f>
        <v>0</v>
      </c>
      <c r="AD40" s="117"/>
    </row>
    <row r="41" spans="1:30" s="72" customFormat="1" x14ac:dyDescent="0.25">
      <c r="B41" s="125" t="str">
        <f>'CAT - Data Entry'!E18</f>
        <v>Treatment Plant</v>
      </c>
      <c r="C41" s="85">
        <f>IF(ISNUMBER('CAT - Data Entry'!G18),'CAT - Data Entry'!G18,)</f>
        <v>2014</v>
      </c>
      <c r="D41" s="94"/>
      <c r="E41" s="94"/>
      <c r="F41" s="544">
        <f>'CAT - Data Entry'!F18*'CAT - Data Entry'!$F$29</f>
        <v>500</v>
      </c>
      <c r="G41" s="85">
        <f>'CAT - Data Entry'!H18</f>
        <v>10</v>
      </c>
      <c r="H41" s="560">
        <f>IF(OR((H$33=$C41+$G41),(H$33=$C41+$G41*2),(H$33=$C41+$G41*3)),$F41*((1+'CAT - Data Entry'!$C$7)^('CAT - Cost Projections'!H$33-'CAT - Cost Projections'!$C41)),0)</f>
        <v>0</v>
      </c>
      <c r="I41" s="545">
        <f>IF(OR((I$33=$C41+$G41),(I$33=$C41+$G41*2),(I$33=$C41+$G41*3)),$F41*((1+'CAT - Data Entry'!$C$7)^('CAT - Cost Projections'!I$33-'CAT - Cost Projections'!$C41)),0)</f>
        <v>0</v>
      </c>
      <c r="J41" s="536">
        <f>IF(OR((J$33=$C41+$G41),(J$33=$C41+$G41*2),(J$33=$C41+$G41*3)),$F41*((1+'CAT - Data Entry'!$C$7)^('CAT - Cost Projections'!J$33-'CAT - Cost Projections'!$C41)),0)</f>
        <v>0</v>
      </c>
      <c r="K41" s="545">
        <f>IF(OR((K$33=$C41+$G41),(K$33=$C41+$G41*2),(K$33=$C41+$G41*3)),$F41*((1+'CAT - Data Entry'!$C$7)^('CAT - Cost Projections'!K$33-'CAT - Cost Projections'!$C41)),0)</f>
        <v>0</v>
      </c>
      <c r="L41" s="536">
        <f>IF(OR((L$33=$C41+$G41),(L$33=$C41+$G41*2),(L$33=$C41+$G41*3)),$F41*((1+'CAT - Data Entry'!$C$7)^('CAT - Cost Projections'!L$33-'CAT - Cost Projections'!$C41)),0)</f>
        <v>0</v>
      </c>
      <c r="M41" s="545">
        <f>IF(OR((M$33=$C41+$G41),(M$33=$C41+$G41*2),(M$33=$C41+$G41*3)),$F41*((1+'CAT - Data Entry'!$C$7)^('CAT - Cost Projections'!M$33-'CAT - Cost Projections'!$C41)),0)</f>
        <v>0</v>
      </c>
      <c r="N41" s="536">
        <f>IF(OR((N$33=$C41+$G41),(N$33=$C41+$G41*2),(N$33=$C41+$G41*3)),$F41*((1+'CAT - Data Entry'!$C$7)^('CAT - Cost Projections'!N$33-'CAT - Cost Projections'!$C41)),0)</f>
        <v>0</v>
      </c>
      <c r="O41" s="545">
        <f>IF(OR((O$33=$C41+$G41),(O$33=$C41+$G41*2),(O$33=$C41+$G41*3)),$F41*((1+'CAT - Data Entry'!$C$7)^('CAT - Cost Projections'!O$33-'CAT - Cost Projections'!$C41)),0)</f>
        <v>0</v>
      </c>
      <c r="P41" s="536">
        <f>IF(OR((P$33=$C41+$G41),(P$33=$C41+$G41*2),(P$33=$C41+$G41*3)),$F41*((1+'CAT - Data Entry'!$C$7)^('CAT - Cost Projections'!P$33-'CAT - Cost Projections'!$C41)),0)</f>
        <v>0</v>
      </c>
      <c r="Q41" s="545">
        <f>IF(OR((Q$33=$C41+$G41),(Q$33=$C41+$G41*2),(Q$33=$C41+$G41*3)),$F41*((1+'CAT - Data Entry'!$C$7)^('CAT - Cost Projections'!Q$33-'CAT - Cost Projections'!$C41)),0)</f>
        <v>671.95818967206094</v>
      </c>
      <c r="R41" s="536">
        <f>IF(OR((R$33=$C41+$G41),(R$33=$C41+$G41*2),(R$33=$C41+$G41*3)),$F41*((1+'CAT - Data Entry'!$C$7)^('CAT - Cost Projections'!R$33-'CAT - Cost Projections'!$C41)),0)</f>
        <v>0</v>
      </c>
      <c r="S41" s="545">
        <f>IF(OR((S$33=$C41+$G41),(S$33=$C41+$G41*2),(S$33=$C41+$G41*3)),$F41*((1+'CAT - Data Entry'!$C$7)^('CAT - Cost Projections'!S$33-'CAT - Cost Projections'!$C41)),0)</f>
        <v>0</v>
      </c>
      <c r="T41" s="536">
        <f>IF(OR((T$33=$C41+$G41),(T$33=$C41+$G41*2),(T$33=$C41+$G41*3)),$F41*((1+'CAT - Data Entry'!$C$7)^('CAT - Cost Projections'!T$33-'CAT - Cost Projections'!$C41)),0)</f>
        <v>0</v>
      </c>
      <c r="U41" s="545">
        <f>IF(OR((U$33=$C41+$G41),(U$33=$C41+$G41*2),(U$33=$C41+$G41*3)),$F41*((1+'CAT - Data Entry'!$C$7)^('CAT - Cost Projections'!U$33-'CAT - Cost Projections'!$C41)),0)</f>
        <v>0</v>
      </c>
      <c r="V41" s="536">
        <f>IF(OR((V$33=$C41+$G41),(V$33=$C41+$G41*2),(V$33=$C41+$G41*3)),$F41*((1+'CAT - Data Entry'!$C$7)^('CAT - Cost Projections'!V$33-'CAT - Cost Projections'!$C41)),0)</f>
        <v>0</v>
      </c>
      <c r="W41" s="545">
        <f>IF(OR((W$33=$C41+$G41),(W$33=$C41+$G41*2),(W$33=$C41+$G41*3)),$F41*((1+'CAT - Data Entry'!$C$7)^('CAT - Cost Projections'!W$33-'CAT - Cost Projections'!$C41)),0)</f>
        <v>0</v>
      </c>
      <c r="X41" s="536">
        <f>IF(OR((X$33=$C41+$G41),(X$33=$C41+$G41*2),(X$33=$C41+$G41*3)),$F41*((1+'CAT - Data Entry'!$C$7)^('CAT - Cost Projections'!X$33-'CAT - Cost Projections'!$C41)),0)</f>
        <v>0</v>
      </c>
      <c r="Y41" s="545">
        <f>IF(OR((Y$33=$C41+$G41),(Y$33=$C41+$G41*2),(Y$33=$C41+$G41*3)),$F41*((1+'CAT - Data Entry'!$C$7)^('CAT - Cost Projections'!Y$33-'CAT - Cost Projections'!$C41)),0)</f>
        <v>0</v>
      </c>
      <c r="Z41" s="536">
        <f>IF(OR((Z$33=$C41+$G41),(Z$33=$C41+$G41*2),(Z$33=$C41+$G41*3)),$F41*((1+'CAT - Data Entry'!$C$7)^('CAT - Cost Projections'!Z$33-'CAT - Cost Projections'!$C41)),0)</f>
        <v>0</v>
      </c>
      <c r="AA41" s="545">
        <f>IF(OR((AA$33=$C41+$G41),(AA$33=$C41+$G41*2),(AA$33=$C41+$G41*3)),$F41*((1+'CAT - Data Entry'!$C$7)^('CAT - Cost Projections'!AA$33-'CAT - Cost Projections'!$C41)),0)</f>
        <v>903.05561733470665</v>
      </c>
      <c r="AB41" s="536">
        <f>IF(OR((AB$33=$C41+$G41),(AB$33=$C41+$G41*2),(AB$33=$C41+$G41*3)),$F41*((1+'CAT - Data Entry'!$C$7)^('CAT - Cost Projections'!AB$33-'CAT - Cost Projections'!$C41)),0)</f>
        <v>0</v>
      </c>
      <c r="AC41" s="546">
        <f>IF(OR((AC$33=$C41+$G41),(AC$33=$C41+$G41*2),(AC$33=$C41+$G41*3)),$F41*((1+'CAT - Data Entry'!$C$7)^('CAT - Cost Projections'!AC$33-'CAT - Cost Projections'!$C41)),0)</f>
        <v>0</v>
      </c>
      <c r="AD41" s="117"/>
    </row>
    <row r="42" spans="1:30" s="81" customFormat="1" ht="18.75" customHeight="1" x14ac:dyDescent="0.25">
      <c r="B42" s="126" t="s">
        <v>480</v>
      </c>
      <c r="C42" s="557"/>
      <c r="D42" s="557"/>
      <c r="E42" s="561"/>
      <c r="F42" s="557"/>
      <c r="G42" s="561"/>
      <c r="H42" s="557">
        <f>SUM(H35:H41)</f>
        <v>0</v>
      </c>
      <c r="I42" s="557">
        <f t="shared" ref="I42:AC42" si="5">SUM(I35:I41)</f>
        <v>4243.5999999999995</v>
      </c>
      <c r="J42" s="557">
        <f t="shared" si="5"/>
        <v>4917.2715000000007</v>
      </c>
      <c r="K42" s="557">
        <f t="shared" si="5"/>
        <v>4502.0352399999992</v>
      </c>
      <c r="L42" s="557">
        <f t="shared" si="5"/>
        <v>579.63703714999997</v>
      </c>
      <c r="M42" s="557">
        <f t="shared" si="5"/>
        <v>10149.4445204965</v>
      </c>
      <c r="N42" s="557">
        <f t="shared" si="5"/>
        <v>0</v>
      </c>
      <c r="O42" s="557">
        <f t="shared" si="5"/>
        <v>633.38504069380792</v>
      </c>
      <c r="P42" s="557">
        <f t="shared" si="5"/>
        <v>5871.4793272316001</v>
      </c>
      <c r="Q42" s="557">
        <f t="shared" si="5"/>
        <v>2392.1711552325369</v>
      </c>
      <c r="R42" s="557">
        <f t="shared" si="5"/>
        <v>0</v>
      </c>
      <c r="S42" s="557">
        <f t="shared" si="5"/>
        <v>5703.0435473847147</v>
      </c>
      <c r="T42" s="557">
        <f t="shared" si="5"/>
        <v>0</v>
      </c>
      <c r="U42" s="557">
        <f t="shared" si="5"/>
        <v>0</v>
      </c>
      <c r="V42" s="557">
        <f t="shared" si="5"/>
        <v>7010.8533747034398</v>
      </c>
      <c r="W42" s="557">
        <f t="shared" si="5"/>
        <v>802.35321954939354</v>
      </c>
      <c r="X42" s="557">
        <f t="shared" si="5"/>
        <v>0</v>
      </c>
      <c r="Y42" s="557">
        <f t="shared" si="5"/>
        <v>6809.7322449596131</v>
      </c>
      <c r="Z42" s="557">
        <f t="shared" si="5"/>
        <v>0</v>
      </c>
      <c r="AA42" s="557">
        <f t="shared" si="5"/>
        <v>2311.8223803768492</v>
      </c>
      <c r="AB42" s="557">
        <f>SUM(AB35:AB41)</f>
        <v>7441.1782868379814</v>
      </c>
      <c r="AC42" s="558">
        <f t="shared" si="5"/>
        <v>0</v>
      </c>
      <c r="AD42" s="119"/>
    </row>
    <row r="43" spans="1:30" s="72" customFormat="1" x14ac:dyDescent="0.25">
      <c r="B43" s="120"/>
      <c r="C43" s="98"/>
      <c r="D43" s="98"/>
      <c r="E43" s="98"/>
      <c r="F43" s="121"/>
      <c r="G43" s="98"/>
      <c r="H43" s="115"/>
      <c r="I43" s="122"/>
      <c r="J43" s="122"/>
      <c r="K43" s="122"/>
      <c r="L43" s="122"/>
      <c r="M43" s="122"/>
      <c r="N43" s="122"/>
      <c r="O43" s="122"/>
      <c r="P43" s="122"/>
      <c r="Q43" s="122"/>
      <c r="R43" s="122"/>
      <c r="S43" s="122"/>
      <c r="T43" s="122"/>
      <c r="U43" s="122"/>
      <c r="V43" s="122"/>
      <c r="W43" s="122"/>
      <c r="X43" s="122"/>
      <c r="Y43" s="122"/>
      <c r="Z43" s="122"/>
      <c r="AA43" s="122"/>
      <c r="AB43" s="122"/>
      <c r="AC43" s="122"/>
      <c r="AD43" s="117"/>
    </row>
    <row r="44" spans="1:30" s="73" customFormat="1" x14ac:dyDescent="0.25">
      <c r="A44" s="72"/>
      <c r="B44" s="77"/>
      <c r="G44" s="74"/>
      <c r="AD44" s="123"/>
    </row>
    <row r="45" spans="1:30" s="73" customFormat="1" x14ac:dyDescent="0.25">
      <c r="A45" s="72"/>
      <c r="B45" s="77"/>
      <c r="G45" s="74"/>
    </row>
    <row r="46" spans="1:30" s="73" customFormat="1" x14ac:dyDescent="0.25">
      <c r="A46" s="72"/>
      <c r="B46" s="77"/>
      <c r="G46" s="74"/>
    </row>
    <row r="47" spans="1:30" s="73" customFormat="1" x14ac:dyDescent="0.25">
      <c r="A47" s="72"/>
      <c r="B47" s="77"/>
      <c r="G47" s="74"/>
    </row>
    <row r="48" spans="1:30" s="73" customFormat="1" x14ac:dyDescent="0.25">
      <c r="A48" s="72"/>
      <c r="B48" s="77"/>
      <c r="G48" s="74"/>
    </row>
    <row r="49" spans="1:7" s="73" customFormat="1" x14ac:dyDescent="0.25">
      <c r="A49" s="72"/>
      <c r="B49" s="77"/>
      <c r="G49" s="74"/>
    </row>
    <row r="50" spans="1:7" s="73" customFormat="1" x14ac:dyDescent="0.25">
      <c r="A50" s="72"/>
      <c r="B50" s="77"/>
      <c r="G50" s="74"/>
    </row>
    <row r="51" spans="1:7" s="73" customFormat="1" x14ac:dyDescent="0.25">
      <c r="A51" s="72"/>
      <c r="B51" s="77"/>
      <c r="G51" s="74"/>
    </row>
    <row r="52" spans="1:7" s="73" customFormat="1" x14ac:dyDescent="0.25">
      <c r="A52" s="72"/>
      <c r="B52" s="77"/>
      <c r="G52" s="74"/>
    </row>
    <row r="53" spans="1:7" s="73" customFormat="1" x14ac:dyDescent="0.25">
      <c r="A53" s="72"/>
      <c r="B53" s="77"/>
      <c r="G53" s="74"/>
    </row>
    <row r="54" spans="1:7" s="73" customFormat="1" x14ac:dyDescent="0.25">
      <c r="A54" s="72"/>
      <c r="B54" s="77"/>
      <c r="G54" s="74"/>
    </row>
    <row r="55" spans="1:7" s="73" customFormat="1" x14ac:dyDescent="0.25">
      <c r="A55" s="72"/>
      <c r="B55" s="77"/>
      <c r="G55" s="74"/>
    </row>
    <row r="56" spans="1:7" s="73" customFormat="1" x14ac:dyDescent="0.25">
      <c r="A56" s="72"/>
      <c r="B56" s="77"/>
      <c r="G56" s="74"/>
    </row>
    <row r="57" spans="1:7" s="73" customFormat="1" x14ac:dyDescent="0.25">
      <c r="A57" s="72"/>
      <c r="B57" s="77"/>
      <c r="G57" s="74"/>
    </row>
    <row r="58" spans="1:7" s="73" customFormat="1" x14ac:dyDescent="0.25">
      <c r="A58" s="72"/>
      <c r="B58" s="77"/>
      <c r="G58" s="74"/>
    </row>
    <row r="59" spans="1:7" s="73" customFormat="1" x14ac:dyDescent="0.25">
      <c r="A59" s="72"/>
      <c r="B59" s="77"/>
      <c r="G59" s="74"/>
    </row>
    <row r="60" spans="1:7" s="73" customFormat="1" x14ac:dyDescent="0.25">
      <c r="A60" s="72"/>
      <c r="B60" s="77"/>
      <c r="G60" s="74"/>
    </row>
    <row r="61" spans="1:7" s="73" customFormat="1" x14ac:dyDescent="0.25">
      <c r="A61" s="72"/>
      <c r="B61" s="77"/>
      <c r="G61" s="74"/>
    </row>
    <row r="62" spans="1:7" s="73" customFormat="1" x14ac:dyDescent="0.25">
      <c r="A62" s="72"/>
      <c r="B62" s="77"/>
      <c r="G62" s="74"/>
    </row>
    <row r="63" spans="1:7" s="73" customFormat="1" x14ac:dyDescent="0.25">
      <c r="A63" s="72"/>
      <c r="B63" s="77"/>
      <c r="G63" s="74"/>
    </row>
    <row r="64" spans="1:7" s="73" customFormat="1" x14ac:dyDescent="0.25">
      <c r="A64" s="72"/>
      <c r="B64" s="77"/>
      <c r="G64" s="74"/>
    </row>
    <row r="65" spans="1:29" s="73" customFormat="1" x14ac:dyDescent="0.25">
      <c r="A65" s="72"/>
      <c r="B65" s="77"/>
      <c r="G65" s="74"/>
    </row>
    <row r="66" spans="1:29" s="73" customFormat="1" x14ac:dyDescent="0.25">
      <c r="A66" s="72"/>
      <c r="B66" s="77"/>
      <c r="G66" s="74"/>
    </row>
    <row r="67" spans="1:29" s="73" customFormat="1" x14ac:dyDescent="0.25">
      <c r="A67" s="72"/>
      <c r="B67" s="77"/>
      <c r="G67" s="74"/>
    </row>
    <row r="68" spans="1:29" s="73" customFormat="1" x14ac:dyDescent="0.25">
      <c r="A68" s="72"/>
      <c r="B68" s="77"/>
      <c r="G68" s="74"/>
      <c r="W68" s="124"/>
      <c r="Y68" s="124"/>
      <c r="AA68" s="124"/>
      <c r="AC68" s="124"/>
    </row>
    <row r="69" spans="1:29" s="73" customFormat="1" x14ac:dyDescent="0.25">
      <c r="A69" s="72"/>
      <c r="B69" s="77"/>
      <c r="G69" s="74"/>
      <c r="W69" s="124"/>
      <c r="Y69" s="124"/>
      <c r="AA69" s="124"/>
      <c r="AC69" s="124"/>
    </row>
    <row r="70" spans="1:29" s="73" customFormat="1" x14ac:dyDescent="0.25">
      <c r="A70" s="72"/>
      <c r="B70" s="77"/>
      <c r="G70" s="74"/>
    </row>
    <row r="71" spans="1:29" s="73" customFormat="1" x14ac:dyDescent="0.25">
      <c r="A71" s="72"/>
      <c r="B71" s="77"/>
      <c r="G71" s="74"/>
    </row>
    <row r="72" spans="1:29" s="73" customFormat="1" x14ac:dyDescent="0.25">
      <c r="A72" s="72"/>
      <c r="B72" s="77"/>
      <c r="G72" s="74"/>
    </row>
    <row r="73" spans="1:29" s="73" customFormat="1" x14ac:dyDescent="0.25">
      <c r="A73" s="72"/>
      <c r="B73" s="77"/>
      <c r="G73" s="74"/>
    </row>
    <row r="74" spans="1:29" s="73" customFormat="1" x14ac:dyDescent="0.25">
      <c r="A74" s="72"/>
      <c r="B74" s="77"/>
      <c r="G74" s="74"/>
    </row>
    <row r="75" spans="1:29" s="73" customFormat="1" x14ac:dyDescent="0.25">
      <c r="A75" s="72"/>
      <c r="B75" s="77"/>
      <c r="G75" s="74"/>
    </row>
    <row r="76" spans="1:29" s="73" customFormat="1" x14ac:dyDescent="0.25">
      <c r="A76" s="72"/>
      <c r="B76" s="77"/>
      <c r="G76" s="74"/>
    </row>
    <row r="77" spans="1:29" s="73" customFormat="1" x14ac:dyDescent="0.25">
      <c r="A77" s="72"/>
      <c r="B77" s="77"/>
      <c r="G77" s="74"/>
    </row>
    <row r="78" spans="1:29" s="73" customFormat="1" x14ac:dyDescent="0.25">
      <c r="A78" s="72"/>
      <c r="B78" s="77"/>
      <c r="G78" s="74"/>
    </row>
    <row r="79" spans="1:29" s="73" customFormat="1" x14ac:dyDescent="0.25">
      <c r="A79" s="72"/>
      <c r="B79" s="77"/>
      <c r="G79" s="74"/>
    </row>
    <row r="80" spans="1:29" s="73" customFormat="1" x14ac:dyDescent="0.25">
      <c r="A80" s="72"/>
      <c r="B80" s="77"/>
      <c r="G80" s="74"/>
    </row>
    <row r="81" spans="1:7" s="73" customFormat="1" x14ac:dyDescent="0.25">
      <c r="A81" s="72"/>
      <c r="B81" s="77"/>
      <c r="G81" s="74"/>
    </row>
    <row r="82" spans="1:7" s="73" customFormat="1" x14ac:dyDescent="0.25">
      <c r="A82" s="72"/>
      <c r="B82" s="77"/>
      <c r="G82" s="74"/>
    </row>
    <row r="83" spans="1:7" s="73" customFormat="1" x14ac:dyDescent="0.25">
      <c r="A83" s="72"/>
      <c r="B83" s="77"/>
      <c r="G83" s="74"/>
    </row>
    <row r="84" spans="1:7" s="73" customFormat="1" x14ac:dyDescent="0.25">
      <c r="A84" s="72"/>
      <c r="B84" s="77"/>
      <c r="G84" s="74"/>
    </row>
    <row r="85" spans="1:7" s="73" customFormat="1" x14ac:dyDescent="0.25">
      <c r="A85" s="72"/>
      <c r="B85" s="77"/>
      <c r="G85" s="74"/>
    </row>
    <row r="86" spans="1:7" s="73" customFormat="1" x14ac:dyDescent="0.25">
      <c r="A86" s="72"/>
      <c r="B86" s="77"/>
      <c r="G86" s="74"/>
    </row>
    <row r="87" spans="1:7" s="73" customFormat="1" x14ac:dyDescent="0.25">
      <c r="A87" s="72"/>
      <c r="B87" s="77"/>
      <c r="G87" s="74"/>
    </row>
    <row r="88" spans="1:7" s="73" customFormat="1" x14ac:dyDescent="0.25">
      <c r="A88" s="72"/>
      <c r="B88" s="77"/>
      <c r="G88" s="74"/>
    </row>
    <row r="89" spans="1:7" s="73" customFormat="1" x14ac:dyDescent="0.25">
      <c r="A89" s="72"/>
      <c r="B89" s="77"/>
      <c r="G89" s="74"/>
    </row>
    <row r="90" spans="1:7" s="73" customFormat="1" x14ac:dyDescent="0.25">
      <c r="A90" s="72"/>
      <c r="B90" s="77"/>
      <c r="G90" s="74"/>
    </row>
    <row r="91" spans="1:7" s="73" customFormat="1" x14ac:dyDescent="0.25">
      <c r="A91" s="72"/>
      <c r="B91" s="77"/>
      <c r="G91" s="74"/>
    </row>
    <row r="92" spans="1:7" s="73" customFormat="1" x14ac:dyDescent="0.25">
      <c r="A92" s="72"/>
      <c r="B92" s="77"/>
      <c r="G92" s="74"/>
    </row>
    <row r="93" spans="1:7" s="73" customFormat="1" x14ac:dyDescent="0.25">
      <c r="A93" s="72"/>
      <c r="B93" s="77"/>
      <c r="G93" s="74"/>
    </row>
    <row r="94" spans="1:7" s="73" customFormat="1" x14ac:dyDescent="0.25">
      <c r="A94" s="72"/>
      <c r="B94" s="77"/>
      <c r="G94" s="74"/>
    </row>
    <row r="95" spans="1:7" s="73" customFormat="1" x14ac:dyDescent="0.25">
      <c r="A95" s="72"/>
      <c r="B95" s="77"/>
      <c r="G95" s="74"/>
    </row>
    <row r="96" spans="1:7" s="73" customFormat="1" x14ac:dyDescent="0.25">
      <c r="A96" s="72"/>
      <c r="B96" s="77"/>
      <c r="G96" s="74"/>
    </row>
    <row r="97" spans="1:7" s="73" customFormat="1" x14ac:dyDescent="0.25">
      <c r="A97" s="72"/>
      <c r="B97" s="77"/>
      <c r="G97" s="74"/>
    </row>
    <row r="98" spans="1:7" s="73" customFormat="1" x14ac:dyDescent="0.25">
      <c r="A98" s="72"/>
      <c r="B98" s="77"/>
      <c r="G98" s="74"/>
    </row>
    <row r="99" spans="1:7" s="73" customFormat="1" x14ac:dyDescent="0.25">
      <c r="A99" s="72"/>
      <c r="B99" s="77"/>
      <c r="G99" s="74"/>
    </row>
    <row r="100" spans="1:7" s="73" customFormat="1" x14ac:dyDescent="0.25">
      <c r="A100" s="72"/>
      <c r="B100" s="77"/>
      <c r="G100" s="74"/>
    </row>
    <row r="101" spans="1:7" s="73" customFormat="1" x14ac:dyDescent="0.25">
      <c r="A101" s="72"/>
      <c r="B101" s="77"/>
      <c r="G101" s="74"/>
    </row>
    <row r="102" spans="1:7" s="73" customFormat="1" x14ac:dyDescent="0.25">
      <c r="A102" s="72"/>
      <c r="B102" s="77"/>
      <c r="G102" s="74"/>
    </row>
    <row r="103" spans="1:7" s="73" customFormat="1" x14ac:dyDescent="0.25">
      <c r="A103" s="72"/>
      <c r="B103" s="77"/>
      <c r="G103" s="74"/>
    </row>
    <row r="104" spans="1:7" s="73" customFormat="1" x14ac:dyDescent="0.25">
      <c r="A104" s="72"/>
      <c r="B104" s="77"/>
      <c r="G104" s="74"/>
    </row>
    <row r="105" spans="1:7" s="73" customFormat="1" x14ac:dyDescent="0.25">
      <c r="A105" s="72"/>
      <c r="B105" s="77"/>
      <c r="G105" s="74"/>
    </row>
    <row r="106" spans="1:7" s="73" customFormat="1" x14ac:dyDescent="0.25">
      <c r="A106" s="72"/>
      <c r="B106" s="77"/>
      <c r="G106" s="74"/>
    </row>
    <row r="107" spans="1:7" s="73" customFormat="1" x14ac:dyDescent="0.25">
      <c r="A107" s="72"/>
      <c r="B107" s="77"/>
      <c r="G107" s="74"/>
    </row>
    <row r="108" spans="1:7" s="73" customFormat="1" x14ac:dyDescent="0.25">
      <c r="A108" s="72"/>
      <c r="B108" s="77"/>
      <c r="G108" s="74"/>
    </row>
    <row r="109" spans="1:7" s="73" customFormat="1" x14ac:dyDescent="0.25">
      <c r="A109" s="72"/>
      <c r="B109" s="77"/>
      <c r="G109" s="74"/>
    </row>
    <row r="110" spans="1:7" s="73" customFormat="1" x14ac:dyDescent="0.25">
      <c r="A110" s="72"/>
      <c r="B110" s="77"/>
      <c r="G110" s="74"/>
    </row>
    <row r="111" spans="1:7" s="73" customFormat="1" x14ac:dyDescent="0.25">
      <c r="A111" s="72"/>
      <c r="B111" s="77"/>
      <c r="G111" s="74"/>
    </row>
    <row r="112" spans="1:7" s="73" customFormat="1" x14ac:dyDescent="0.25">
      <c r="A112" s="72"/>
      <c r="B112" s="77"/>
      <c r="G112" s="74"/>
    </row>
    <row r="113" spans="1:7" s="73" customFormat="1" x14ac:dyDescent="0.25">
      <c r="A113" s="72"/>
      <c r="B113" s="77"/>
      <c r="G113" s="74"/>
    </row>
    <row r="114" spans="1:7" s="73" customFormat="1" x14ac:dyDescent="0.25">
      <c r="A114" s="72"/>
      <c r="B114" s="77"/>
      <c r="G114" s="74"/>
    </row>
    <row r="115" spans="1:7" s="73" customFormat="1" x14ac:dyDescent="0.25">
      <c r="A115" s="72"/>
      <c r="B115" s="77"/>
      <c r="G115" s="74"/>
    </row>
    <row r="116" spans="1:7" s="73" customFormat="1" x14ac:dyDescent="0.25">
      <c r="A116" s="72"/>
      <c r="B116" s="77"/>
      <c r="G116" s="74"/>
    </row>
    <row r="117" spans="1:7" s="73" customFormat="1" x14ac:dyDescent="0.25">
      <c r="A117" s="72"/>
      <c r="B117" s="77"/>
      <c r="G117" s="74"/>
    </row>
    <row r="118" spans="1:7" s="73" customFormat="1" x14ac:dyDescent="0.25">
      <c r="A118" s="72"/>
      <c r="B118" s="77"/>
      <c r="G118" s="74"/>
    </row>
    <row r="119" spans="1:7" s="73" customFormat="1" x14ac:dyDescent="0.25">
      <c r="A119" s="72"/>
      <c r="B119" s="77"/>
      <c r="G119" s="74"/>
    </row>
    <row r="120" spans="1:7" s="73" customFormat="1" x14ac:dyDescent="0.25">
      <c r="A120" s="72"/>
      <c r="B120" s="77"/>
      <c r="G120" s="74"/>
    </row>
    <row r="121" spans="1:7" s="73" customFormat="1" x14ac:dyDescent="0.25">
      <c r="A121" s="72"/>
      <c r="B121" s="77"/>
      <c r="G121" s="74"/>
    </row>
    <row r="122" spans="1:7" s="73" customFormat="1" x14ac:dyDescent="0.25">
      <c r="A122" s="72"/>
      <c r="B122" s="77"/>
      <c r="G122" s="74"/>
    </row>
    <row r="123" spans="1:7" s="73" customFormat="1" x14ac:dyDescent="0.25">
      <c r="A123" s="72"/>
      <c r="B123" s="77"/>
      <c r="G123" s="74"/>
    </row>
    <row r="124" spans="1:7" s="73" customFormat="1" x14ac:dyDescent="0.25">
      <c r="A124" s="72"/>
      <c r="B124" s="77"/>
      <c r="G124" s="74"/>
    </row>
    <row r="125" spans="1:7" s="73" customFormat="1" x14ac:dyDescent="0.25">
      <c r="A125" s="72"/>
      <c r="B125" s="77"/>
      <c r="G125" s="74"/>
    </row>
    <row r="126" spans="1:7" s="73" customFormat="1" x14ac:dyDescent="0.25">
      <c r="A126" s="72"/>
      <c r="B126" s="77"/>
      <c r="G126" s="74"/>
    </row>
    <row r="127" spans="1:7" s="73" customFormat="1" x14ac:dyDescent="0.25">
      <c r="A127" s="72"/>
      <c r="B127" s="77"/>
      <c r="G127" s="74"/>
    </row>
    <row r="128" spans="1:7" s="73" customFormat="1" x14ac:dyDescent="0.25">
      <c r="A128" s="72"/>
      <c r="B128" s="77"/>
      <c r="G128" s="74"/>
    </row>
    <row r="129" spans="1:7" s="73" customFormat="1" x14ac:dyDescent="0.25">
      <c r="A129" s="72"/>
      <c r="B129" s="77"/>
      <c r="G129" s="74"/>
    </row>
    <row r="130" spans="1:7" s="73" customFormat="1" x14ac:dyDescent="0.25">
      <c r="A130" s="72"/>
      <c r="B130" s="77"/>
      <c r="G130" s="74"/>
    </row>
    <row r="131" spans="1:7" s="73" customFormat="1" x14ac:dyDescent="0.25">
      <c r="A131" s="72"/>
      <c r="B131" s="77"/>
      <c r="G131" s="74"/>
    </row>
    <row r="132" spans="1:7" s="73" customFormat="1" x14ac:dyDescent="0.25">
      <c r="A132" s="72"/>
      <c r="B132" s="77"/>
      <c r="G132" s="74"/>
    </row>
    <row r="133" spans="1:7" s="73" customFormat="1" x14ac:dyDescent="0.25">
      <c r="A133" s="72"/>
      <c r="B133" s="77"/>
      <c r="G133" s="74"/>
    </row>
    <row r="134" spans="1:7" s="73" customFormat="1" x14ac:dyDescent="0.25">
      <c r="A134" s="72"/>
      <c r="B134" s="77"/>
      <c r="G134" s="74"/>
    </row>
    <row r="135" spans="1:7" s="73" customFormat="1" x14ac:dyDescent="0.25">
      <c r="A135" s="72"/>
      <c r="B135" s="77"/>
      <c r="G135" s="74"/>
    </row>
    <row r="136" spans="1:7" s="73" customFormat="1" x14ac:dyDescent="0.25">
      <c r="A136" s="72"/>
      <c r="B136" s="77"/>
      <c r="G136" s="74"/>
    </row>
    <row r="137" spans="1:7" s="73" customFormat="1" x14ac:dyDescent="0.25">
      <c r="A137" s="72"/>
      <c r="B137" s="77"/>
      <c r="G137" s="74"/>
    </row>
    <row r="138" spans="1:7" s="73" customFormat="1" x14ac:dyDescent="0.25">
      <c r="A138" s="72"/>
      <c r="B138" s="77"/>
      <c r="G138" s="74"/>
    </row>
    <row r="139" spans="1:7" s="73" customFormat="1" x14ac:dyDescent="0.25">
      <c r="A139" s="72"/>
      <c r="B139" s="77"/>
      <c r="G139" s="74"/>
    </row>
    <row r="140" spans="1:7" s="73" customFormat="1" x14ac:dyDescent="0.25">
      <c r="A140" s="72"/>
      <c r="B140" s="77"/>
      <c r="G140" s="74"/>
    </row>
    <row r="141" spans="1:7" s="73" customFormat="1" x14ac:dyDescent="0.25">
      <c r="A141" s="72"/>
      <c r="B141" s="77"/>
      <c r="G141" s="74"/>
    </row>
    <row r="142" spans="1:7" s="73" customFormat="1" x14ac:dyDescent="0.25">
      <c r="A142" s="72"/>
      <c r="B142" s="77"/>
      <c r="G142" s="74"/>
    </row>
    <row r="143" spans="1:7" s="73" customFormat="1" x14ac:dyDescent="0.25">
      <c r="A143" s="72"/>
      <c r="B143" s="77"/>
      <c r="G143" s="74"/>
    </row>
    <row r="144" spans="1:7" s="73" customFormat="1" x14ac:dyDescent="0.25">
      <c r="A144" s="72"/>
      <c r="B144" s="77"/>
      <c r="G144" s="74"/>
    </row>
    <row r="145" spans="1:7" s="73" customFormat="1" x14ac:dyDescent="0.25">
      <c r="A145" s="72"/>
      <c r="B145" s="77"/>
      <c r="G145" s="74"/>
    </row>
    <row r="146" spans="1:7" s="73" customFormat="1" x14ac:dyDescent="0.25">
      <c r="A146" s="72"/>
      <c r="B146" s="77"/>
      <c r="G146" s="74"/>
    </row>
    <row r="147" spans="1:7" s="73" customFormat="1" x14ac:dyDescent="0.25">
      <c r="A147" s="72"/>
      <c r="B147" s="77"/>
      <c r="G147" s="74"/>
    </row>
    <row r="148" spans="1:7" s="73" customFormat="1" x14ac:dyDescent="0.25">
      <c r="A148" s="72"/>
      <c r="B148" s="77"/>
      <c r="G148" s="74"/>
    </row>
    <row r="149" spans="1:7" s="73" customFormat="1" x14ac:dyDescent="0.25">
      <c r="A149" s="72"/>
      <c r="B149" s="77"/>
      <c r="G149" s="74"/>
    </row>
    <row r="150" spans="1:7" s="73" customFormat="1" x14ac:dyDescent="0.25">
      <c r="A150" s="72"/>
      <c r="B150" s="77"/>
      <c r="G150" s="74"/>
    </row>
    <row r="151" spans="1:7" s="73" customFormat="1" x14ac:dyDescent="0.25">
      <c r="A151" s="72"/>
      <c r="B151" s="77"/>
      <c r="G151" s="74"/>
    </row>
    <row r="152" spans="1:7" s="73" customFormat="1" x14ac:dyDescent="0.25">
      <c r="A152" s="72"/>
      <c r="B152" s="77"/>
      <c r="G152" s="74"/>
    </row>
    <row r="153" spans="1:7" s="73" customFormat="1" x14ac:dyDescent="0.25">
      <c r="A153" s="72"/>
      <c r="B153" s="77"/>
      <c r="G153" s="74"/>
    </row>
    <row r="154" spans="1:7" s="73" customFormat="1" x14ac:dyDescent="0.25">
      <c r="A154" s="72"/>
      <c r="B154" s="77"/>
      <c r="G154" s="74"/>
    </row>
    <row r="155" spans="1:7" s="73" customFormat="1" x14ac:dyDescent="0.25">
      <c r="A155" s="72"/>
      <c r="B155" s="77"/>
      <c r="G155" s="74"/>
    </row>
    <row r="156" spans="1:7" s="73" customFormat="1" x14ac:dyDescent="0.25">
      <c r="A156" s="72"/>
      <c r="B156" s="77"/>
      <c r="G156" s="74"/>
    </row>
    <row r="157" spans="1:7" s="73" customFormat="1" x14ac:dyDescent="0.25">
      <c r="A157" s="72"/>
      <c r="B157" s="77"/>
      <c r="G157" s="74"/>
    </row>
    <row r="158" spans="1:7" s="73" customFormat="1" x14ac:dyDescent="0.25">
      <c r="A158" s="72"/>
      <c r="B158" s="77"/>
      <c r="G158" s="74"/>
    </row>
    <row r="159" spans="1:7" s="73" customFormat="1" x14ac:dyDescent="0.25">
      <c r="A159" s="72"/>
      <c r="B159" s="77"/>
      <c r="G159" s="74"/>
    </row>
    <row r="160" spans="1:7" s="73" customFormat="1" x14ac:dyDescent="0.25">
      <c r="A160" s="72"/>
      <c r="B160" s="77"/>
      <c r="G160" s="74"/>
    </row>
    <row r="161" spans="1:7" s="73" customFormat="1" x14ac:dyDescent="0.25">
      <c r="A161" s="72"/>
      <c r="B161" s="77"/>
      <c r="G161" s="74"/>
    </row>
    <row r="162" spans="1:7" s="73" customFormat="1" x14ac:dyDescent="0.25">
      <c r="A162" s="72"/>
      <c r="B162" s="77"/>
      <c r="G162" s="74"/>
    </row>
    <row r="163" spans="1:7" s="73" customFormat="1" x14ac:dyDescent="0.25">
      <c r="A163" s="72"/>
      <c r="B163" s="77"/>
      <c r="G163" s="74"/>
    </row>
    <row r="164" spans="1:7" s="73" customFormat="1" x14ac:dyDescent="0.25">
      <c r="A164" s="72"/>
      <c r="B164" s="77"/>
      <c r="G164" s="74"/>
    </row>
    <row r="165" spans="1:7" s="73" customFormat="1" x14ac:dyDescent="0.25">
      <c r="A165" s="72"/>
      <c r="B165" s="77"/>
      <c r="G165" s="74"/>
    </row>
    <row r="166" spans="1:7" s="73" customFormat="1" x14ac:dyDescent="0.25">
      <c r="A166" s="72"/>
      <c r="B166" s="77"/>
      <c r="G166" s="74"/>
    </row>
    <row r="167" spans="1:7" s="73" customFormat="1" x14ac:dyDescent="0.25">
      <c r="A167" s="72"/>
      <c r="B167" s="77"/>
      <c r="G167" s="74"/>
    </row>
    <row r="168" spans="1:7" s="73" customFormat="1" x14ac:dyDescent="0.25">
      <c r="A168" s="72"/>
      <c r="B168" s="77"/>
      <c r="G168" s="74"/>
    </row>
    <row r="169" spans="1:7" s="73" customFormat="1" x14ac:dyDescent="0.25">
      <c r="A169" s="72"/>
      <c r="B169" s="77"/>
      <c r="G169" s="74"/>
    </row>
    <row r="170" spans="1:7" s="73" customFormat="1" x14ac:dyDescent="0.25">
      <c r="A170" s="72"/>
      <c r="B170" s="77"/>
      <c r="G170" s="74"/>
    </row>
    <row r="171" spans="1:7" s="73" customFormat="1" x14ac:dyDescent="0.25">
      <c r="A171" s="72"/>
      <c r="B171" s="77"/>
      <c r="G171" s="74"/>
    </row>
    <row r="172" spans="1:7" s="73" customFormat="1" x14ac:dyDescent="0.25">
      <c r="A172" s="72"/>
      <c r="B172" s="77"/>
      <c r="G172" s="74"/>
    </row>
    <row r="173" spans="1:7" s="73" customFormat="1" x14ac:dyDescent="0.25">
      <c r="A173" s="72"/>
      <c r="B173" s="77"/>
      <c r="G173" s="74"/>
    </row>
    <row r="174" spans="1:7" s="73" customFormat="1" x14ac:dyDescent="0.25">
      <c r="A174" s="72"/>
      <c r="B174" s="77"/>
      <c r="G174" s="74"/>
    </row>
    <row r="175" spans="1:7" s="73" customFormat="1" x14ac:dyDescent="0.25">
      <c r="A175" s="72"/>
      <c r="B175" s="77"/>
      <c r="G175" s="74"/>
    </row>
    <row r="176" spans="1:7" s="73" customFormat="1" x14ac:dyDescent="0.25">
      <c r="A176" s="72"/>
      <c r="B176" s="77"/>
      <c r="G176" s="74"/>
    </row>
    <row r="177" spans="1:7" s="73" customFormat="1" x14ac:dyDescent="0.25">
      <c r="A177" s="72"/>
      <c r="B177" s="77"/>
      <c r="G177" s="74"/>
    </row>
    <row r="178" spans="1:7" s="73" customFormat="1" x14ac:dyDescent="0.25">
      <c r="A178" s="72"/>
      <c r="B178" s="77"/>
      <c r="G178" s="74"/>
    </row>
    <row r="179" spans="1:7" s="73" customFormat="1" x14ac:dyDescent="0.25">
      <c r="A179" s="72"/>
      <c r="B179" s="77"/>
      <c r="G179" s="74"/>
    </row>
    <row r="180" spans="1:7" s="73" customFormat="1" x14ac:dyDescent="0.25">
      <c r="A180" s="72"/>
      <c r="B180" s="77"/>
      <c r="G180" s="74"/>
    </row>
    <row r="181" spans="1:7" s="73" customFormat="1" x14ac:dyDescent="0.25">
      <c r="A181" s="72"/>
      <c r="B181" s="77"/>
      <c r="G181" s="74"/>
    </row>
    <row r="182" spans="1:7" s="73" customFormat="1" x14ac:dyDescent="0.25">
      <c r="A182" s="72"/>
      <c r="B182" s="77"/>
      <c r="G182" s="74"/>
    </row>
    <row r="183" spans="1:7" s="73" customFormat="1" x14ac:dyDescent="0.25">
      <c r="A183" s="72"/>
      <c r="B183" s="77"/>
      <c r="G183" s="74"/>
    </row>
    <row r="184" spans="1:7" s="73" customFormat="1" x14ac:dyDescent="0.25">
      <c r="A184" s="72"/>
      <c r="B184" s="77"/>
      <c r="G184" s="74"/>
    </row>
    <row r="185" spans="1:7" s="73" customFormat="1" x14ac:dyDescent="0.25">
      <c r="A185" s="72"/>
      <c r="B185" s="77"/>
      <c r="G185" s="74"/>
    </row>
    <row r="186" spans="1:7" s="73" customFormat="1" x14ac:dyDescent="0.25">
      <c r="A186" s="72"/>
      <c r="B186" s="77"/>
      <c r="G186" s="74"/>
    </row>
    <row r="187" spans="1:7" s="73" customFormat="1" x14ac:dyDescent="0.25">
      <c r="A187" s="72"/>
      <c r="B187" s="77"/>
      <c r="G187" s="74"/>
    </row>
    <row r="188" spans="1:7" s="73" customFormat="1" x14ac:dyDescent="0.25">
      <c r="A188" s="72"/>
      <c r="B188" s="77"/>
      <c r="G188" s="74"/>
    </row>
    <row r="189" spans="1:7" s="73" customFormat="1" x14ac:dyDescent="0.25">
      <c r="A189" s="72"/>
      <c r="B189" s="77"/>
      <c r="G189" s="74"/>
    </row>
    <row r="190" spans="1:7" s="73" customFormat="1" x14ac:dyDescent="0.25">
      <c r="A190" s="72"/>
      <c r="B190" s="77"/>
      <c r="G190" s="74"/>
    </row>
    <row r="191" spans="1:7" s="73" customFormat="1" x14ac:dyDescent="0.25">
      <c r="A191" s="72"/>
      <c r="B191" s="77"/>
      <c r="G191" s="74"/>
    </row>
    <row r="192" spans="1:7" s="73" customFormat="1" x14ac:dyDescent="0.25">
      <c r="A192" s="72"/>
      <c r="B192" s="77"/>
      <c r="G192" s="74"/>
    </row>
    <row r="193" spans="1:7" s="73" customFormat="1" x14ac:dyDescent="0.25">
      <c r="A193" s="72"/>
      <c r="B193" s="77"/>
      <c r="G193" s="74"/>
    </row>
    <row r="194" spans="1:7" s="73" customFormat="1" x14ac:dyDescent="0.25">
      <c r="A194" s="72"/>
      <c r="B194" s="77"/>
      <c r="G194" s="74"/>
    </row>
    <row r="195" spans="1:7" s="73" customFormat="1" x14ac:dyDescent="0.25">
      <c r="A195" s="72"/>
      <c r="B195" s="77"/>
      <c r="G195" s="74"/>
    </row>
    <row r="196" spans="1:7" s="73" customFormat="1" x14ac:dyDescent="0.25">
      <c r="A196" s="72"/>
      <c r="B196" s="77"/>
      <c r="G196" s="74"/>
    </row>
    <row r="197" spans="1:7" s="73" customFormat="1" x14ac:dyDescent="0.25">
      <c r="A197" s="72"/>
      <c r="B197" s="77"/>
      <c r="G197" s="74"/>
    </row>
    <row r="198" spans="1:7" s="73" customFormat="1" x14ac:dyDescent="0.25">
      <c r="A198" s="72"/>
      <c r="B198" s="77"/>
      <c r="G198" s="74"/>
    </row>
    <row r="199" spans="1:7" s="73" customFormat="1" x14ac:dyDescent="0.25">
      <c r="A199" s="72"/>
      <c r="B199" s="77"/>
      <c r="G199" s="74"/>
    </row>
    <row r="200" spans="1:7" s="73" customFormat="1" x14ac:dyDescent="0.25">
      <c r="A200" s="72"/>
      <c r="B200" s="77"/>
      <c r="G200" s="74"/>
    </row>
    <row r="201" spans="1:7" s="73" customFormat="1" x14ac:dyDescent="0.25">
      <c r="A201" s="72"/>
      <c r="B201" s="77"/>
      <c r="G201" s="74"/>
    </row>
    <row r="202" spans="1:7" s="73" customFormat="1" x14ac:dyDescent="0.25">
      <c r="A202" s="72"/>
      <c r="B202" s="77"/>
      <c r="G202" s="74"/>
    </row>
    <row r="203" spans="1:7" s="73" customFormat="1" x14ac:dyDescent="0.25">
      <c r="A203" s="72"/>
      <c r="B203" s="77"/>
      <c r="G203" s="74"/>
    </row>
    <row r="204" spans="1:7" s="73" customFormat="1" x14ac:dyDescent="0.25">
      <c r="A204" s="72"/>
      <c r="B204" s="77"/>
      <c r="G204" s="74"/>
    </row>
    <row r="205" spans="1:7" s="73" customFormat="1" x14ac:dyDescent="0.25">
      <c r="A205" s="72"/>
      <c r="B205" s="77"/>
      <c r="G205" s="74"/>
    </row>
    <row r="206" spans="1:7" s="73" customFormat="1" x14ac:dyDescent="0.25">
      <c r="A206" s="72"/>
      <c r="B206" s="77"/>
      <c r="G206" s="74"/>
    </row>
    <row r="207" spans="1:7" s="73" customFormat="1" x14ac:dyDescent="0.25">
      <c r="A207" s="72"/>
      <c r="B207" s="77"/>
      <c r="G207" s="74"/>
    </row>
    <row r="208" spans="1:7" s="73" customFormat="1" x14ac:dyDescent="0.25">
      <c r="A208" s="72"/>
      <c r="B208" s="77"/>
      <c r="G208" s="74"/>
    </row>
    <row r="209" spans="1:7" s="73" customFormat="1" x14ac:dyDescent="0.25">
      <c r="A209" s="72"/>
      <c r="B209" s="77"/>
      <c r="G209" s="74"/>
    </row>
    <row r="210" spans="1:7" s="73" customFormat="1" x14ac:dyDescent="0.25">
      <c r="A210" s="72"/>
      <c r="B210" s="77"/>
      <c r="G210" s="74"/>
    </row>
    <row r="211" spans="1:7" s="73" customFormat="1" x14ac:dyDescent="0.25">
      <c r="A211" s="72"/>
      <c r="B211" s="77"/>
      <c r="G211" s="74"/>
    </row>
    <row r="212" spans="1:7" s="73" customFormat="1" x14ac:dyDescent="0.25">
      <c r="A212" s="72"/>
      <c r="B212" s="77"/>
      <c r="G212" s="74"/>
    </row>
    <row r="213" spans="1:7" s="73" customFormat="1" x14ac:dyDescent="0.25">
      <c r="A213" s="72"/>
      <c r="B213" s="77"/>
      <c r="G213" s="74"/>
    </row>
    <row r="214" spans="1:7" s="73" customFormat="1" x14ac:dyDescent="0.25">
      <c r="A214" s="72"/>
      <c r="B214" s="77"/>
      <c r="G214" s="74"/>
    </row>
    <row r="215" spans="1:7" s="73" customFormat="1" x14ac:dyDescent="0.25">
      <c r="A215" s="72"/>
      <c r="B215" s="77"/>
      <c r="G215" s="74"/>
    </row>
    <row r="216" spans="1:7" s="73" customFormat="1" x14ac:dyDescent="0.25">
      <c r="A216" s="72"/>
      <c r="B216" s="77"/>
      <c r="G216" s="74"/>
    </row>
    <row r="217" spans="1:7" s="73" customFormat="1" x14ac:dyDescent="0.25">
      <c r="A217" s="72"/>
      <c r="B217" s="77"/>
      <c r="G217" s="74"/>
    </row>
    <row r="218" spans="1:7" s="73" customFormat="1" x14ac:dyDescent="0.25">
      <c r="A218" s="72"/>
      <c r="B218" s="77"/>
      <c r="G218" s="74"/>
    </row>
    <row r="219" spans="1:7" s="73" customFormat="1" x14ac:dyDescent="0.25">
      <c r="A219" s="72"/>
      <c r="B219" s="77"/>
      <c r="G219" s="74"/>
    </row>
    <row r="220" spans="1:7" s="73" customFormat="1" x14ac:dyDescent="0.25">
      <c r="A220" s="72"/>
      <c r="B220" s="77"/>
      <c r="G220" s="74"/>
    </row>
    <row r="221" spans="1:7" s="73" customFormat="1" x14ac:dyDescent="0.25">
      <c r="A221" s="72"/>
      <c r="B221" s="77"/>
      <c r="G221" s="74"/>
    </row>
    <row r="222" spans="1:7" s="73" customFormat="1" x14ac:dyDescent="0.25">
      <c r="A222" s="72"/>
      <c r="B222" s="77"/>
      <c r="G222" s="74"/>
    </row>
    <row r="223" spans="1:7" s="73" customFormat="1" x14ac:dyDescent="0.25">
      <c r="A223" s="72"/>
      <c r="B223" s="77"/>
      <c r="G223" s="74"/>
    </row>
    <row r="224" spans="1:7" s="73" customFormat="1" x14ac:dyDescent="0.25">
      <c r="A224" s="72"/>
      <c r="B224" s="77"/>
      <c r="G224" s="74"/>
    </row>
    <row r="225" spans="1:7" s="73" customFormat="1" x14ac:dyDescent="0.25">
      <c r="A225" s="72"/>
      <c r="B225" s="77"/>
      <c r="G225" s="74"/>
    </row>
    <row r="226" spans="1:7" s="73" customFormat="1" x14ac:dyDescent="0.25">
      <c r="A226" s="72"/>
      <c r="B226" s="77"/>
      <c r="G226" s="74"/>
    </row>
    <row r="227" spans="1:7" s="73" customFormat="1" x14ac:dyDescent="0.25">
      <c r="A227" s="72"/>
      <c r="B227" s="77"/>
      <c r="G227" s="74"/>
    </row>
    <row r="228" spans="1:7" s="73" customFormat="1" x14ac:dyDescent="0.25">
      <c r="A228" s="72"/>
      <c r="B228" s="77"/>
      <c r="G228" s="74"/>
    </row>
    <row r="229" spans="1:7" s="73" customFormat="1" x14ac:dyDescent="0.25">
      <c r="A229" s="72"/>
      <c r="B229" s="77"/>
      <c r="G229" s="74"/>
    </row>
    <row r="230" spans="1:7" s="73" customFormat="1" x14ac:dyDescent="0.25">
      <c r="A230" s="72"/>
      <c r="B230" s="77"/>
      <c r="G230" s="74"/>
    </row>
    <row r="231" spans="1:7" s="73" customFormat="1" x14ac:dyDescent="0.25">
      <c r="A231" s="72"/>
      <c r="B231" s="77"/>
      <c r="G231" s="74"/>
    </row>
    <row r="232" spans="1:7" s="73" customFormat="1" x14ac:dyDescent="0.25">
      <c r="A232" s="72"/>
      <c r="B232" s="77"/>
      <c r="G232" s="74"/>
    </row>
    <row r="233" spans="1:7" s="73" customFormat="1" x14ac:dyDescent="0.25">
      <c r="A233" s="72"/>
      <c r="B233" s="77"/>
      <c r="G233" s="74"/>
    </row>
    <row r="234" spans="1:7" s="73" customFormat="1" x14ac:dyDescent="0.25">
      <c r="A234" s="72"/>
      <c r="B234" s="77"/>
      <c r="G234" s="74"/>
    </row>
    <row r="235" spans="1:7" s="73" customFormat="1" x14ac:dyDescent="0.25">
      <c r="A235" s="72"/>
      <c r="B235" s="77"/>
      <c r="G235" s="74"/>
    </row>
    <row r="236" spans="1:7" s="73" customFormat="1" x14ac:dyDescent="0.25">
      <c r="A236" s="72"/>
      <c r="B236" s="77"/>
      <c r="G236" s="74"/>
    </row>
    <row r="237" spans="1:7" s="73" customFormat="1" x14ac:dyDescent="0.25">
      <c r="A237" s="72"/>
      <c r="B237" s="77"/>
      <c r="G237" s="74"/>
    </row>
    <row r="238" spans="1:7" s="73" customFormat="1" x14ac:dyDescent="0.25">
      <c r="A238" s="72"/>
      <c r="B238" s="77"/>
      <c r="G238" s="74"/>
    </row>
    <row r="239" spans="1:7" s="73" customFormat="1" x14ac:dyDescent="0.25">
      <c r="A239" s="72"/>
      <c r="B239" s="77"/>
      <c r="G239" s="74"/>
    </row>
    <row r="240" spans="1:7" s="73" customFormat="1" x14ac:dyDescent="0.25">
      <c r="A240" s="72"/>
      <c r="B240" s="77"/>
      <c r="G240" s="74"/>
    </row>
    <row r="241" spans="1:7" s="73" customFormat="1" x14ac:dyDescent="0.25">
      <c r="A241" s="72"/>
      <c r="B241" s="77"/>
      <c r="G241" s="74"/>
    </row>
    <row r="242" spans="1:7" s="73" customFormat="1" x14ac:dyDescent="0.25">
      <c r="A242" s="72"/>
      <c r="B242" s="77"/>
      <c r="G242" s="74"/>
    </row>
    <row r="243" spans="1:7" s="73" customFormat="1" x14ac:dyDescent="0.25">
      <c r="A243" s="72"/>
      <c r="B243" s="77"/>
      <c r="G243" s="74"/>
    </row>
    <row r="244" spans="1:7" s="73" customFormat="1" x14ac:dyDescent="0.25">
      <c r="A244" s="72"/>
      <c r="B244" s="77"/>
      <c r="G244" s="74"/>
    </row>
    <row r="245" spans="1:7" s="73" customFormat="1" x14ac:dyDescent="0.25">
      <c r="A245" s="72"/>
      <c r="B245" s="77"/>
      <c r="G245" s="74"/>
    </row>
    <row r="246" spans="1:7" s="73" customFormat="1" x14ac:dyDescent="0.25">
      <c r="A246" s="72"/>
      <c r="B246" s="77"/>
      <c r="G246" s="74"/>
    </row>
    <row r="247" spans="1:7" s="73" customFormat="1" x14ac:dyDescent="0.25">
      <c r="A247" s="72"/>
      <c r="B247" s="77"/>
      <c r="G247" s="74"/>
    </row>
    <row r="248" spans="1:7" s="73" customFormat="1" x14ac:dyDescent="0.25">
      <c r="A248" s="72"/>
      <c r="B248" s="77"/>
      <c r="G248" s="74"/>
    </row>
    <row r="249" spans="1:7" s="73" customFormat="1" x14ac:dyDescent="0.25">
      <c r="A249" s="72"/>
      <c r="B249" s="77"/>
      <c r="G249" s="74"/>
    </row>
    <row r="250" spans="1:7" s="73" customFormat="1" x14ac:dyDescent="0.25">
      <c r="A250" s="72"/>
      <c r="B250" s="77"/>
      <c r="G250" s="74"/>
    </row>
    <row r="251" spans="1:7" s="73" customFormat="1" x14ac:dyDescent="0.25">
      <c r="A251" s="72"/>
      <c r="B251" s="77"/>
      <c r="G251" s="74"/>
    </row>
    <row r="252" spans="1:7" s="73" customFormat="1" x14ac:dyDescent="0.25">
      <c r="A252" s="72"/>
      <c r="B252" s="77"/>
      <c r="G252" s="74"/>
    </row>
    <row r="253" spans="1:7" s="73" customFormat="1" x14ac:dyDescent="0.25">
      <c r="A253" s="72"/>
      <c r="B253" s="77"/>
      <c r="G253" s="74"/>
    </row>
    <row r="254" spans="1:7" s="73" customFormat="1" x14ac:dyDescent="0.25">
      <c r="A254" s="72"/>
      <c r="B254" s="77"/>
      <c r="G254" s="74"/>
    </row>
    <row r="255" spans="1:7" s="73" customFormat="1" x14ac:dyDescent="0.25">
      <c r="A255" s="72"/>
      <c r="B255" s="77"/>
      <c r="G255" s="74"/>
    </row>
    <row r="256" spans="1:7" s="73" customFormat="1" x14ac:dyDescent="0.25">
      <c r="A256" s="72"/>
      <c r="B256" s="77"/>
      <c r="G256" s="74"/>
    </row>
    <row r="257" spans="1:7" s="73" customFormat="1" x14ac:dyDescent="0.25">
      <c r="A257" s="72"/>
      <c r="B257" s="77"/>
      <c r="G257" s="74"/>
    </row>
    <row r="258" spans="1:7" s="73" customFormat="1" x14ac:dyDescent="0.25">
      <c r="A258" s="72"/>
      <c r="B258" s="77"/>
      <c r="G258" s="74"/>
    </row>
    <row r="259" spans="1:7" s="73" customFormat="1" x14ac:dyDescent="0.25">
      <c r="A259" s="72"/>
      <c r="B259" s="77"/>
      <c r="G259" s="74"/>
    </row>
    <row r="260" spans="1:7" s="73" customFormat="1" x14ac:dyDescent="0.25">
      <c r="A260" s="72"/>
      <c r="B260" s="77"/>
      <c r="G260" s="74"/>
    </row>
    <row r="261" spans="1:7" s="73" customFormat="1" x14ac:dyDescent="0.25">
      <c r="A261" s="72"/>
      <c r="B261" s="77"/>
      <c r="G261" s="74"/>
    </row>
    <row r="262" spans="1:7" s="73" customFormat="1" x14ac:dyDescent="0.25">
      <c r="A262" s="72"/>
      <c r="B262" s="77"/>
      <c r="G262" s="74"/>
    </row>
    <row r="263" spans="1:7" s="73" customFormat="1" x14ac:dyDescent="0.25">
      <c r="A263" s="72"/>
      <c r="B263" s="77"/>
      <c r="G263" s="74"/>
    </row>
    <row r="264" spans="1:7" s="73" customFormat="1" x14ac:dyDescent="0.25">
      <c r="A264" s="72"/>
      <c r="B264" s="77"/>
      <c r="G264" s="74"/>
    </row>
    <row r="265" spans="1:7" s="73" customFormat="1" x14ac:dyDescent="0.25">
      <c r="A265" s="72"/>
      <c r="B265" s="77"/>
      <c r="G265" s="74"/>
    </row>
    <row r="266" spans="1:7" s="73" customFormat="1" x14ac:dyDescent="0.25">
      <c r="A266" s="72"/>
      <c r="B266" s="77"/>
      <c r="G266" s="74"/>
    </row>
    <row r="267" spans="1:7" s="73" customFormat="1" x14ac:dyDescent="0.25">
      <c r="A267" s="72"/>
      <c r="B267" s="77"/>
      <c r="G267" s="74"/>
    </row>
    <row r="268" spans="1:7" s="73" customFormat="1" x14ac:dyDescent="0.25">
      <c r="A268" s="72"/>
      <c r="B268" s="77"/>
      <c r="G268" s="74"/>
    </row>
    <row r="269" spans="1:7" s="73" customFormat="1" x14ac:dyDescent="0.25">
      <c r="A269" s="72"/>
      <c r="B269" s="77"/>
      <c r="G269" s="74"/>
    </row>
    <row r="270" spans="1:7" s="73" customFormat="1" x14ac:dyDescent="0.25">
      <c r="A270" s="72"/>
      <c r="B270" s="77"/>
      <c r="G270" s="74"/>
    </row>
    <row r="271" spans="1:7" s="73" customFormat="1" x14ac:dyDescent="0.25">
      <c r="A271" s="72"/>
      <c r="B271" s="77"/>
      <c r="G271" s="74"/>
    </row>
    <row r="272" spans="1:7" s="73" customFormat="1" x14ac:dyDescent="0.25">
      <c r="A272" s="72"/>
      <c r="B272" s="77"/>
      <c r="G272" s="74"/>
    </row>
    <row r="273" spans="1:7" s="73" customFormat="1" x14ac:dyDescent="0.25">
      <c r="A273" s="72"/>
      <c r="B273" s="77"/>
      <c r="G273" s="74"/>
    </row>
    <row r="274" spans="1:7" s="73" customFormat="1" x14ac:dyDescent="0.25">
      <c r="A274" s="72"/>
      <c r="B274" s="77"/>
      <c r="G274" s="74"/>
    </row>
    <row r="275" spans="1:7" s="73" customFormat="1" x14ac:dyDescent="0.25">
      <c r="A275" s="72"/>
      <c r="B275" s="77"/>
      <c r="G275" s="74"/>
    </row>
    <row r="276" spans="1:7" s="73" customFormat="1" x14ac:dyDescent="0.25">
      <c r="A276" s="72"/>
      <c r="B276" s="77"/>
      <c r="G276" s="74"/>
    </row>
    <row r="277" spans="1:7" s="73" customFormat="1" x14ac:dyDescent="0.25">
      <c r="A277" s="72"/>
      <c r="B277" s="77"/>
      <c r="G277" s="74"/>
    </row>
    <row r="278" spans="1:7" s="73" customFormat="1" x14ac:dyDescent="0.25">
      <c r="A278" s="72"/>
      <c r="B278" s="77"/>
      <c r="G278" s="74"/>
    </row>
    <row r="279" spans="1:7" s="73" customFormat="1" x14ac:dyDescent="0.25">
      <c r="A279" s="72"/>
      <c r="B279" s="77"/>
      <c r="G279" s="74"/>
    </row>
    <row r="280" spans="1:7" s="73" customFormat="1" x14ac:dyDescent="0.25">
      <c r="A280" s="72"/>
      <c r="B280" s="77"/>
      <c r="G280" s="74"/>
    </row>
    <row r="281" spans="1:7" s="73" customFormat="1" x14ac:dyDescent="0.25">
      <c r="A281" s="72"/>
      <c r="B281" s="77"/>
      <c r="G281" s="74"/>
    </row>
    <row r="282" spans="1:7" s="73" customFormat="1" x14ac:dyDescent="0.25">
      <c r="A282" s="72"/>
      <c r="B282" s="77"/>
      <c r="G282" s="74"/>
    </row>
    <row r="283" spans="1:7" s="73" customFormat="1" x14ac:dyDescent="0.25">
      <c r="A283" s="72"/>
      <c r="B283" s="77"/>
      <c r="G283" s="74"/>
    </row>
    <row r="284" spans="1:7" s="73" customFormat="1" x14ac:dyDescent="0.25">
      <c r="A284" s="72"/>
      <c r="B284" s="77"/>
      <c r="G284" s="74"/>
    </row>
    <row r="285" spans="1:7" s="73" customFormat="1" x14ac:dyDescent="0.25">
      <c r="A285" s="72"/>
      <c r="B285" s="77"/>
      <c r="G285" s="74"/>
    </row>
    <row r="286" spans="1:7" s="73" customFormat="1" x14ac:dyDescent="0.25">
      <c r="A286" s="72"/>
      <c r="B286" s="77"/>
      <c r="G286" s="74"/>
    </row>
    <row r="287" spans="1:7" s="73" customFormat="1" x14ac:dyDescent="0.25">
      <c r="A287" s="72"/>
      <c r="B287" s="77"/>
      <c r="G287" s="74"/>
    </row>
    <row r="288" spans="1:7" s="73" customFormat="1" x14ac:dyDescent="0.25">
      <c r="A288" s="72"/>
      <c r="B288" s="77"/>
      <c r="G288" s="74"/>
    </row>
    <row r="289" spans="1:7" s="73" customFormat="1" x14ac:dyDescent="0.25">
      <c r="A289" s="72"/>
      <c r="B289" s="77"/>
      <c r="G289" s="74"/>
    </row>
    <row r="290" spans="1:7" s="73" customFormat="1" x14ac:dyDescent="0.25">
      <c r="A290" s="72"/>
      <c r="B290" s="77"/>
      <c r="G290" s="74"/>
    </row>
    <row r="291" spans="1:7" s="73" customFormat="1" x14ac:dyDescent="0.25">
      <c r="A291" s="72"/>
      <c r="B291" s="77"/>
      <c r="G291" s="74"/>
    </row>
    <row r="292" spans="1:7" s="73" customFormat="1" x14ac:dyDescent="0.25">
      <c r="A292" s="72"/>
      <c r="B292" s="77"/>
      <c r="G292" s="74"/>
    </row>
    <row r="293" spans="1:7" s="73" customFormat="1" x14ac:dyDescent="0.25">
      <c r="A293" s="72"/>
      <c r="B293" s="77"/>
      <c r="G293" s="74"/>
    </row>
    <row r="294" spans="1:7" s="73" customFormat="1" x14ac:dyDescent="0.25">
      <c r="A294" s="72"/>
      <c r="B294" s="77"/>
      <c r="G294" s="74"/>
    </row>
    <row r="295" spans="1:7" s="73" customFormat="1" x14ac:dyDescent="0.25">
      <c r="A295" s="72"/>
      <c r="B295" s="77"/>
      <c r="G295" s="74"/>
    </row>
    <row r="296" spans="1:7" s="73" customFormat="1" x14ac:dyDescent="0.25">
      <c r="A296" s="72"/>
      <c r="B296" s="77"/>
      <c r="G296" s="74"/>
    </row>
    <row r="297" spans="1:7" s="73" customFormat="1" x14ac:dyDescent="0.25">
      <c r="A297" s="72"/>
      <c r="B297" s="77"/>
      <c r="G297" s="74"/>
    </row>
    <row r="298" spans="1:7" s="73" customFormat="1" x14ac:dyDescent="0.25">
      <c r="A298" s="72"/>
      <c r="B298" s="77"/>
      <c r="G298" s="74"/>
    </row>
    <row r="299" spans="1:7" s="73" customFormat="1" x14ac:dyDescent="0.25">
      <c r="A299" s="72"/>
      <c r="B299" s="77"/>
      <c r="G299" s="74"/>
    </row>
    <row r="300" spans="1:7" s="73" customFormat="1" x14ac:dyDescent="0.25">
      <c r="A300" s="72"/>
      <c r="B300" s="77"/>
      <c r="G300" s="74"/>
    </row>
    <row r="301" spans="1:7" s="73" customFormat="1" x14ac:dyDescent="0.25">
      <c r="A301" s="72"/>
      <c r="B301" s="77"/>
      <c r="G301" s="74"/>
    </row>
    <row r="302" spans="1:7" s="73" customFormat="1" x14ac:dyDescent="0.25">
      <c r="A302" s="72"/>
      <c r="B302" s="77"/>
      <c r="G302" s="74"/>
    </row>
    <row r="303" spans="1:7" s="73" customFormat="1" x14ac:dyDescent="0.25">
      <c r="A303" s="72"/>
      <c r="B303" s="77"/>
      <c r="G303" s="74"/>
    </row>
    <row r="304" spans="1:7" s="73" customFormat="1" x14ac:dyDescent="0.25">
      <c r="A304" s="72"/>
      <c r="B304" s="77"/>
      <c r="G304" s="74"/>
    </row>
    <row r="305" spans="1:7" s="73" customFormat="1" x14ac:dyDescent="0.25">
      <c r="A305" s="72"/>
      <c r="B305" s="77"/>
      <c r="G305" s="74"/>
    </row>
    <row r="306" spans="1:7" s="73" customFormat="1" x14ac:dyDescent="0.25">
      <c r="A306" s="72"/>
      <c r="B306" s="77"/>
      <c r="G306" s="74"/>
    </row>
    <row r="307" spans="1:7" s="73" customFormat="1" x14ac:dyDescent="0.25">
      <c r="A307" s="72"/>
      <c r="B307" s="77"/>
      <c r="G307" s="74"/>
    </row>
    <row r="308" spans="1:7" s="73" customFormat="1" x14ac:dyDescent="0.25">
      <c r="A308" s="72"/>
      <c r="B308" s="77"/>
      <c r="G308" s="74"/>
    </row>
    <row r="309" spans="1:7" s="73" customFormat="1" x14ac:dyDescent="0.25">
      <c r="A309" s="72"/>
      <c r="B309" s="77"/>
      <c r="G309" s="74"/>
    </row>
    <row r="310" spans="1:7" s="73" customFormat="1" x14ac:dyDescent="0.25">
      <c r="A310" s="72"/>
      <c r="B310" s="77"/>
      <c r="G310" s="74"/>
    </row>
    <row r="311" spans="1:7" s="73" customFormat="1" x14ac:dyDescent="0.25">
      <c r="A311" s="72"/>
      <c r="B311" s="77"/>
      <c r="G311" s="74"/>
    </row>
    <row r="312" spans="1:7" s="73" customFormat="1" x14ac:dyDescent="0.25">
      <c r="A312" s="72"/>
      <c r="B312" s="77"/>
      <c r="G312" s="74"/>
    </row>
    <row r="313" spans="1:7" s="73" customFormat="1" x14ac:dyDescent="0.25">
      <c r="A313" s="72"/>
      <c r="B313" s="77"/>
      <c r="G313" s="74"/>
    </row>
    <row r="314" spans="1:7" s="73" customFormat="1" x14ac:dyDescent="0.25">
      <c r="A314" s="72"/>
      <c r="B314" s="77"/>
      <c r="G314" s="74"/>
    </row>
    <row r="315" spans="1:7" s="73" customFormat="1" x14ac:dyDescent="0.25">
      <c r="A315" s="72"/>
      <c r="B315" s="77"/>
      <c r="G315" s="74"/>
    </row>
    <row r="316" spans="1:7" s="73" customFormat="1" x14ac:dyDescent="0.25">
      <c r="A316" s="72"/>
      <c r="B316" s="77"/>
      <c r="G316" s="74"/>
    </row>
    <row r="317" spans="1:7" s="73" customFormat="1" x14ac:dyDescent="0.25">
      <c r="A317" s="72"/>
      <c r="B317" s="77"/>
      <c r="G317" s="74"/>
    </row>
    <row r="318" spans="1:7" s="73" customFormat="1" x14ac:dyDescent="0.25">
      <c r="A318" s="72"/>
      <c r="B318" s="77"/>
      <c r="G318" s="74"/>
    </row>
    <row r="319" spans="1:7" s="73" customFormat="1" x14ac:dyDescent="0.25">
      <c r="A319" s="72"/>
      <c r="B319" s="77"/>
      <c r="G319" s="74"/>
    </row>
    <row r="320" spans="1:7" s="73" customFormat="1" x14ac:dyDescent="0.25">
      <c r="A320" s="72"/>
      <c r="B320" s="77"/>
      <c r="G320" s="74"/>
    </row>
    <row r="321" spans="1:7" s="73" customFormat="1" x14ac:dyDescent="0.25">
      <c r="A321" s="72"/>
      <c r="B321" s="77"/>
      <c r="G321" s="74"/>
    </row>
    <row r="322" spans="1:7" s="73" customFormat="1" x14ac:dyDescent="0.25">
      <c r="A322" s="72"/>
      <c r="B322" s="77"/>
      <c r="G322" s="74"/>
    </row>
    <row r="323" spans="1:7" s="73" customFormat="1" x14ac:dyDescent="0.25">
      <c r="A323" s="72"/>
      <c r="B323" s="77"/>
      <c r="G323" s="74"/>
    </row>
    <row r="324" spans="1:7" s="73" customFormat="1" x14ac:dyDescent="0.25">
      <c r="A324" s="72"/>
      <c r="B324" s="77"/>
      <c r="G324" s="74"/>
    </row>
    <row r="325" spans="1:7" s="73" customFormat="1" x14ac:dyDescent="0.25">
      <c r="A325" s="72"/>
      <c r="B325" s="77"/>
      <c r="G325" s="74"/>
    </row>
    <row r="326" spans="1:7" s="73" customFormat="1" x14ac:dyDescent="0.25">
      <c r="A326" s="72"/>
      <c r="B326" s="77"/>
      <c r="G326" s="74"/>
    </row>
    <row r="327" spans="1:7" s="73" customFormat="1" x14ac:dyDescent="0.25">
      <c r="A327" s="72"/>
      <c r="B327" s="77"/>
      <c r="G327" s="74"/>
    </row>
    <row r="328" spans="1:7" s="73" customFormat="1" x14ac:dyDescent="0.25">
      <c r="A328" s="72"/>
      <c r="B328" s="77"/>
      <c r="G328" s="74"/>
    </row>
    <row r="329" spans="1:7" s="73" customFormat="1" x14ac:dyDescent="0.25">
      <c r="A329" s="72"/>
      <c r="B329" s="77"/>
      <c r="G329" s="74"/>
    </row>
    <row r="330" spans="1:7" s="73" customFormat="1" x14ac:dyDescent="0.25">
      <c r="A330" s="72"/>
      <c r="B330" s="77"/>
      <c r="G330" s="74"/>
    </row>
    <row r="331" spans="1:7" s="73" customFormat="1" x14ac:dyDescent="0.25">
      <c r="A331" s="72"/>
      <c r="B331" s="77"/>
      <c r="G331" s="74"/>
    </row>
    <row r="332" spans="1:7" s="73" customFormat="1" x14ac:dyDescent="0.25">
      <c r="A332" s="72"/>
      <c r="B332" s="77"/>
      <c r="G332" s="74"/>
    </row>
    <row r="333" spans="1:7" s="73" customFormat="1" x14ac:dyDescent="0.25">
      <c r="A333" s="72"/>
      <c r="B333" s="77"/>
      <c r="G333" s="74"/>
    </row>
    <row r="334" spans="1:7" s="73" customFormat="1" x14ac:dyDescent="0.25">
      <c r="A334" s="72"/>
      <c r="B334" s="77"/>
      <c r="G334" s="74"/>
    </row>
    <row r="335" spans="1:7" s="73" customFormat="1" x14ac:dyDescent="0.25">
      <c r="A335" s="72"/>
      <c r="B335" s="77"/>
      <c r="G335" s="74"/>
    </row>
    <row r="336" spans="1:7" s="73" customFormat="1" x14ac:dyDescent="0.25">
      <c r="A336" s="72"/>
      <c r="B336" s="77"/>
      <c r="G336" s="74"/>
    </row>
    <row r="337" spans="1:7" s="73" customFormat="1" x14ac:dyDescent="0.25">
      <c r="A337" s="72"/>
      <c r="B337" s="77"/>
      <c r="G337" s="74"/>
    </row>
    <row r="338" spans="1:7" s="73" customFormat="1" x14ac:dyDescent="0.25">
      <c r="A338" s="72"/>
      <c r="B338" s="77"/>
      <c r="G338" s="74"/>
    </row>
    <row r="339" spans="1:7" s="73" customFormat="1" x14ac:dyDescent="0.25">
      <c r="A339" s="72"/>
      <c r="B339" s="77"/>
      <c r="G339" s="74"/>
    </row>
    <row r="340" spans="1:7" s="73" customFormat="1" x14ac:dyDescent="0.25">
      <c r="A340" s="72"/>
      <c r="B340" s="77"/>
      <c r="G340" s="74"/>
    </row>
    <row r="341" spans="1:7" s="73" customFormat="1" x14ac:dyDescent="0.25">
      <c r="A341" s="72"/>
      <c r="B341" s="77"/>
      <c r="G341" s="74"/>
    </row>
    <row r="342" spans="1:7" s="73" customFormat="1" x14ac:dyDescent="0.25">
      <c r="A342" s="72"/>
      <c r="B342" s="77"/>
      <c r="G342" s="74"/>
    </row>
    <row r="343" spans="1:7" s="73" customFormat="1" x14ac:dyDescent="0.25">
      <c r="A343" s="72"/>
      <c r="B343" s="77"/>
      <c r="G343" s="74"/>
    </row>
    <row r="344" spans="1:7" s="73" customFormat="1" x14ac:dyDescent="0.25">
      <c r="A344" s="72"/>
      <c r="B344" s="77"/>
      <c r="G344" s="74"/>
    </row>
    <row r="345" spans="1:7" s="73" customFormat="1" x14ac:dyDescent="0.25">
      <c r="A345" s="72"/>
      <c r="B345" s="77"/>
      <c r="G345" s="74"/>
    </row>
    <row r="346" spans="1:7" s="73" customFormat="1" x14ac:dyDescent="0.25">
      <c r="A346" s="72"/>
      <c r="B346" s="77"/>
      <c r="G346" s="74"/>
    </row>
    <row r="347" spans="1:7" s="73" customFormat="1" x14ac:dyDescent="0.25">
      <c r="A347" s="72"/>
      <c r="B347" s="77"/>
      <c r="G347" s="74"/>
    </row>
    <row r="348" spans="1:7" s="73" customFormat="1" x14ac:dyDescent="0.25">
      <c r="A348" s="72"/>
      <c r="B348" s="77"/>
      <c r="G348" s="74"/>
    </row>
    <row r="349" spans="1:7" s="73" customFormat="1" x14ac:dyDescent="0.25">
      <c r="A349" s="72"/>
      <c r="B349" s="77"/>
      <c r="G349" s="74"/>
    </row>
    <row r="350" spans="1:7" s="73" customFormat="1" x14ac:dyDescent="0.25">
      <c r="A350" s="72"/>
      <c r="B350" s="77"/>
      <c r="G350" s="74"/>
    </row>
    <row r="351" spans="1:7" s="73" customFormat="1" x14ac:dyDescent="0.25">
      <c r="A351" s="72"/>
      <c r="B351" s="77"/>
      <c r="G351" s="74"/>
    </row>
    <row r="352" spans="1:7" s="73" customFormat="1" x14ac:dyDescent="0.25">
      <c r="A352" s="72"/>
      <c r="B352" s="77"/>
      <c r="G352" s="74"/>
    </row>
    <row r="353" spans="1:7" s="73" customFormat="1" x14ac:dyDescent="0.25">
      <c r="A353" s="72"/>
      <c r="B353" s="77"/>
      <c r="G353" s="74"/>
    </row>
    <row r="354" spans="1:7" s="73" customFormat="1" x14ac:dyDescent="0.25">
      <c r="A354" s="72"/>
      <c r="B354" s="77"/>
      <c r="G354" s="74"/>
    </row>
    <row r="355" spans="1:7" s="73" customFormat="1" x14ac:dyDescent="0.25">
      <c r="A355" s="72"/>
      <c r="B355" s="77"/>
      <c r="G355" s="74"/>
    </row>
    <row r="356" spans="1:7" s="73" customFormat="1" x14ac:dyDescent="0.25">
      <c r="A356" s="72"/>
      <c r="B356" s="77"/>
      <c r="G356" s="74"/>
    </row>
    <row r="357" spans="1:7" s="73" customFormat="1" x14ac:dyDescent="0.25">
      <c r="A357" s="72"/>
      <c r="B357" s="77"/>
      <c r="G357" s="74"/>
    </row>
    <row r="358" spans="1:7" s="73" customFormat="1" x14ac:dyDescent="0.25">
      <c r="A358" s="72"/>
      <c r="B358" s="77"/>
      <c r="G358" s="74"/>
    </row>
    <row r="359" spans="1:7" s="73" customFormat="1" x14ac:dyDescent="0.25">
      <c r="A359" s="72"/>
      <c r="B359" s="77"/>
      <c r="G359" s="74"/>
    </row>
    <row r="360" spans="1:7" s="73" customFormat="1" x14ac:dyDescent="0.25">
      <c r="A360" s="72"/>
      <c r="B360" s="77"/>
      <c r="G360" s="74"/>
    </row>
    <row r="361" spans="1:7" s="73" customFormat="1" x14ac:dyDescent="0.25">
      <c r="A361" s="72"/>
      <c r="B361" s="77"/>
      <c r="G361" s="74"/>
    </row>
    <row r="362" spans="1:7" s="73" customFormat="1" x14ac:dyDescent="0.25">
      <c r="A362" s="72"/>
      <c r="B362" s="77"/>
      <c r="G362" s="74"/>
    </row>
    <row r="363" spans="1:7" s="73" customFormat="1" x14ac:dyDescent="0.25">
      <c r="A363" s="72"/>
      <c r="B363" s="77"/>
      <c r="G363" s="74"/>
    </row>
    <row r="364" spans="1:7" s="73" customFormat="1" x14ac:dyDescent="0.25">
      <c r="A364" s="72"/>
      <c r="B364" s="77"/>
      <c r="G364" s="74"/>
    </row>
    <row r="365" spans="1:7" s="73" customFormat="1" x14ac:dyDescent="0.25">
      <c r="A365" s="72"/>
      <c r="B365" s="77"/>
      <c r="G365" s="74"/>
    </row>
    <row r="366" spans="1:7" s="73" customFormat="1" x14ac:dyDescent="0.25">
      <c r="A366" s="72"/>
      <c r="B366" s="77"/>
      <c r="G366" s="74"/>
    </row>
    <row r="367" spans="1:7" s="73" customFormat="1" x14ac:dyDescent="0.25">
      <c r="A367" s="72"/>
      <c r="B367" s="77"/>
      <c r="G367" s="74"/>
    </row>
    <row r="368" spans="1:7" s="73" customFormat="1" x14ac:dyDescent="0.25">
      <c r="A368" s="72"/>
      <c r="B368" s="77"/>
      <c r="G368" s="74"/>
    </row>
    <row r="369" spans="1:7" s="73" customFormat="1" x14ac:dyDescent="0.25">
      <c r="A369" s="72"/>
      <c r="B369" s="77"/>
      <c r="G369" s="74"/>
    </row>
    <row r="370" spans="1:7" s="73" customFormat="1" x14ac:dyDescent="0.25">
      <c r="A370" s="72"/>
      <c r="B370" s="77"/>
      <c r="G370" s="74"/>
    </row>
    <row r="371" spans="1:7" s="73" customFormat="1" x14ac:dyDescent="0.25">
      <c r="A371" s="72"/>
      <c r="B371" s="77"/>
      <c r="G371" s="74"/>
    </row>
    <row r="372" spans="1:7" s="73" customFormat="1" x14ac:dyDescent="0.25">
      <c r="A372" s="72"/>
      <c r="B372" s="77"/>
      <c r="G372" s="74"/>
    </row>
    <row r="373" spans="1:7" s="73" customFormat="1" x14ac:dyDescent="0.25">
      <c r="A373" s="72"/>
      <c r="B373" s="77"/>
      <c r="G373" s="74"/>
    </row>
    <row r="374" spans="1:7" s="73" customFormat="1" x14ac:dyDescent="0.25">
      <c r="A374" s="72"/>
      <c r="B374" s="77"/>
      <c r="G374" s="74"/>
    </row>
    <row r="375" spans="1:7" s="73" customFormat="1" x14ac:dyDescent="0.25">
      <c r="A375" s="72"/>
      <c r="B375" s="77"/>
      <c r="G375" s="74"/>
    </row>
    <row r="376" spans="1:7" s="73" customFormat="1" x14ac:dyDescent="0.25">
      <c r="A376" s="72"/>
      <c r="B376" s="77"/>
      <c r="G376" s="74"/>
    </row>
    <row r="377" spans="1:7" s="73" customFormat="1" x14ac:dyDescent="0.25">
      <c r="A377" s="72"/>
      <c r="B377" s="77"/>
      <c r="G377" s="74"/>
    </row>
    <row r="378" spans="1:7" s="73" customFormat="1" x14ac:dyDescent="0.25">
      <c r="A378" s="72"/>
      <c r="B378" s="77"/>
      <c r="G378" s="74"/>
    </row>
    <row r="379" spans="1:7" s="73" customFormat="1" x14ac:dyDescent="0.25">
      <c r="A379" s="72"/>
      <c r="B379" s="77"/>
      <c r="G379" s="74"/>
    </row>
    <row r="380" spans="1:7" s="73" customFormat="1" x14ac:dyDescent="0.25">
      <c r="A380" s="72"/>
      <c r="B380" s="77"/>
      <c r="G380" s="74"/>
    </row>
    <row r="381" spans="1:7" s="73" customFormat="1" x14ac:dyDescent="0.25">
      <c r="A381" s="72"/>
      <c r="B381" s="77"/>
      <c r="G381" s="74"/>
    </row>
    <row r="382" spans="1:7" s="73" customFormat="1" x14ac:dyDescent="0.25">
      <c r="A382" s="72"/>
      <c r="B382" s="77"/>
      <c r="G382" s="74"/>
    </row>
    <row r="383" spans="1:7" s="73" customFormat="1" x14ac:dyDescent="0.25">
      <c r="A383" s="72"/>
      <c r="B383" s="77"/>
      <c r="G383" s="74"/>
    </row>
    <row r="384" spans="1:7" s="73" customFormat="1" x14ac:dyDescent="0.25">
      <c r="A384" s="72"/>
      <c r="B384" s="77"/>
      <c r="G384" s="74"/>
    </row>
    <row r="385" spans="1:7" s="73" customFormat="1" x14ac:dyDescent="0.25">
      <c r="A385" s="72"/>
      <c r="B385" s="77"/>
      <c r="G385" s="74"/>
    </row>
    <row r="386" spans="1:7" s="73" customFormat="1" x14ac:dyDescent="0.25">
      <c r="A386" s="72"/>
      <c r="B386" s="77"/>
      <c r="G386" s="74"/>
    </row>
    <row r="387" spans="1:7" s="73" customFormat="1" x14ac:dyDescent="0.25">
      <c r="A387" s="72"/>
      <c r="B387" s="77"/>
      <c r="G387" s="74"/>
    </row>
    <row r="388" spans="1:7" s="73" customFormat="1" x14ac:dyDescent="0.25">
      <c r="A388" s="72"/>
      <c r="B388" s="77"/>
      <c r="G388" s="74"/>
    </row>
    <row r="389" spans="1:7" s="73" customFormat="1" x14ac:dyDescent="0.25">
      <c r="A389" s="72"/>
      <c r="B389" s="77"/>
      <c r="G389" s="74"/>
    </row>
    <row r="390" spans="1:7" s="73" customFormat="1" x14ac:dyDescent="0.25">
      <c r="A390" s="72"/>
      <c r="B390" s="77"/>
      <c r="G390" s="74"/>
    </row>
    <row r="391" spans="1:7" s="73" customFormat="1" x14ac:dyDescent="0.25">
      <c r="A391" s="72"/>
      <c r="B391" s="77"/>
      <c r="G391" s="74"/>
    </row>
    <row r="392" spans="1:7" s="73" customFormat="1" x14ac:dyDescent="0.25">
      <c r="A392" s="72"/>
      <c r="B392" s="77"/>
      <c r="G392" s="74"/>
    </row>
    <row r="393" spans="1:7" s="73" customFormat="1" x14ac:dyDescent="0.25">
      <c r="A393" s="72"/>
      <c r="B393" s="77"/>
      <c r="G393" s="74"/>
    </row>
    <row r="394" spans="1:7" s="73" customFormat="1" x14ac:dyDescent="0.25">
      <c r="A394" s="72"/>
      <c r="B394" s="77"/>
      <c r="G394" s="74"/>
    </row>
    <row r="395" spans="1:7" s="73" customFormat="1" x14ac:dyDescent="0.25">
      <c r="A395" s="72"/>
      <c r="B395" s="77"/>
      <c r="G395" s="74"/>
    </row>
    <row r="396" spans="1:7" s="73" customFormat="1" x14ac:dyDescent="0.25">
      <c r="A396" s="72"/>
      <c r="B396" s="77"/>
      <c r="G396" s="74"/>
    </row>
    <row r="397" spans="1:7" s="73" customFormat="1" x14ac:dyDescent="0.25">
      <c r="A397" s="72"/>
      <c r="B397" s="77"/>
      <c r="G397" s="74"/>
    </row>
    <row r="398" spans="1:7" s="73" customFormat="1" x14ac:dyDescent="0.25">
      <c r="A398" s="72"/>
      <c r="B398" s="77"/>
      <c r="G398" s="74"/>
    </row>
    <row r="399" spans="1:7" s="73" customFormat="1" x14ac:dyDescent="0.25">
      <c r="A399" s="72"/>
      <c r="B399" s="77"/>
      <c r="G399" s="74"/>
    </row>
    <row r="400" spans="1:7" s="73" customFormat="1" x14ac:dyDescent="0.25">
      <c r="A400" s="72"/>
      <c r="B400" s="77"/>
      <c r="G400" s="74"/>
    </row>
    <row r="401" spans="1:7" s="73" customFormat="1" x14ac:dyDescent="0.25">
      <c r="A401" s="72"/>
      <c r="B401" s="77"/>
      <c r="G401" s="74"/>
    </row>
    <row r="402" spans="1:7" s="73" customFormat="1" x14ac:dyDescent="0.25">
      <c r="A402" s="72"/>
      <c r="B402" s="77"/>
      <c r="G402" s="74"/>
    </row>
    <row r="403" spans="1:7" s="73" customFormat="1" x14ac:dyDescent="0.25">
      <c r="A403" s="72"/>
      <c r="B403" s="77"/>
      <c r="G403" s="74"/>
    </row>
    <row r="404" spans="1:7" s="73" customFormat="1" x14ac:dyDescent="0.25">
      <c r="A404" s="72"/>
      <c r="B404" s="77"/>
      <c r="G404" s="74"/>
    </row>
    <row r="405" spans="1:7" s="73" customFormat="1" x14ac:dyDescent="0.25">
      <c r="A405" s="72"/>
      <c r="B405" s="77"/>
      <c r="G405" s="74"/>
    </row>
    <row r="406" spans="1:7" s="73" customFormat="1" x14ac:dyDescent="0.25">
      <c r="A406" s="72"/>
      <c r="B406" s="77"/>
      <c r="G406" s="74"/>
    </row>
    <row r="407" spans="1:7" s="73" customFormat="1" x14ac:dyDescent="0.25">
      <c r="A407" s="72"/>
      <c r="B407" s="77"/>
      <c r="G407" s="74"/>
    </row>
    <row r="408" spans="1:7" s="73" customFormat="1" x14ac:dyDescent="0.25">
      <c r="A408" s="72"/>
      <c r="B408" s="77"/>
      <c r="G408" s="74"/>
    </row>
    <row r="409" spans="1:7" s="73" customFormat="1" x14ac:dyDescent="0.25">
      <c r="A409" s="72"/>
      <c r="B409" s="77"/>
      <c r="G409" s="74"/>
    </row>
    <row r="410" spans="1:7" s="73" customFormat="1" x14ac:dyDescent="0.25">
      <c r="A410" s="72"/>
      <c r="B410" s="77"/>
      <c r="G410" s="74"/>
    </row>
    <row r="411" spans="1:7" s="73" customFormat="1" x14ac:dyDescent="0.25">
      <c r="A411" s="72"/>
      <c r="B411" s="77"/>
      <c r="G411" s="74"/>
    </row>
    <row r="412" spans="1:7" s="73" customFormat="1" x14ac:dyDescent="0.25">
      <c r="A412" s="72"/>
      <c r="B412" s="77"/>
      <c r="G412" s="74"/>
    </row>
    <row r="413" spans="1:7" s="73" customFormat="1" x14ac:dyDescent="0.25">
      <c r="A413" s="72"/>
      <c r="B413" s="77"/>
      <c r="G413" s="74"/>
    </row>
    <row r="414" spans="1:7" s="73" customFormat="1" x14ac:dyDescent="0.25">
      <c r="A414" s="72"/>
      <c r="B414" s="77"/>
      <c r="G414" s="74"/>
    </row>
    <row r="415" spans="1:7" s="73" customFormat="1" x14ac:dyDescent="0.25">
      <c r="A415" s="72"/>
      <c r="B415" s="77"/>
      <c r="G415" s="74"/>
    </row>
    <row r="416" spans="1:7" s="73" customFormat="1" x14ac:dyDescent="0.25">
      <c r="A416" s="72"/>
      <c r="B416" s="77"/>
      <c r="G416" s="74"/>
    </row>
    <row r="417" spans="1:7" s="73" customFormat="1" x14ac:dyDescent="0.25">
      <c r="A417" s="72"/>
      <c r="B417" s="77"/>
      <c r="G417" s="74"/>
    </row>
    <row r="418" spans="1:7" s="73" customFormat="1" x14ac:dyDescent="0.25">
      <c r="A418" s="72"/>
      <c r="B418" s="77"/>
      <c r="G418" s="74"/>
    </row>
    <row r="419" spans="1:7" s="73" customFormat="1" x14ac:dyDescent="0.25">
      <c r="A419" s="72"/>
      <c r="B419" s="77"/>
      <c r="G419" s="74"/>
    </row>
    <row r="420" spans="1:7" s="73" customFormat="1" x14ac:dyDescent="0.25">
      <c r="A420" s="72"/>
      <c r="B420" s="77"/>
      <c r="G420" s="74"/>
    </row>
    <row r="421" spans="1:7" s="73" customFormat="1" x14ac:dyDescent="0.25">
      <c r="A421" s="72"/>
      <c r="B421" s="77"/>
      <c r="G421" s="74"/>
    </row>
    <row r="422" spans="1:7" s="73" customFormat="1" x14ac:dyDescent="0.25">
      <c r="A422" s="72"/>
      <c r="B422" s="77"/>
      <c r="G422" s="74"/>
    </row>
    <row r="423" spans="1:7" s="73" customFormat="1" x14ac:dyDescent="0.25">
      <c r="A423" s="72"/>
      <c r="B423" s="77"/>
      <c r="G423" s="74"/>
    </row>
    <row r="424" spans="1:7" s="73" customFormat="1" x14ac:dyDescent="0.25">
      <c r="A424" s="72"/>
      <c r="B424" s="77"/>
      <c r="G424" s="74"/>
    </row>
    <row r="425" spans="1:7" s="73" customFormat="1" x14ac:dyDescent="0.25">
      <c r="A425" s="72"/>
      <c r="B425" s="77"/>
      <c r="G425" s="74"/>
    </row>
    <row r="426" spans="1:7" s="73" customFormat="1" x14ac:dyDescent="0.25">
      <c r="A426" s="72"/>
      <c r="B426" s="77"/>
      <c r="G426" s="74"/>
    </row>
    <row r="427" spans="1:7" s="73" customFormat="1" x14ac:dyDescent="0.25">
      <c r="A427" s="72"/>
      <c r="B427" s="77"/>
      <c r="G427" s="74"/>
    </row>
    <row r="428" spans="1:7" s="73" customFormat="1" x14ac:dyDescent="0.25">
      <c r="A428" s="72"/>
      <c r="B428" s="77"/>
      <c r="G428" s="74"/>
    </row>
    <row r="429" spans="1:7" s="73" customFormat="1" x14ac:dyDescent="0.25">
      <c r="A429" s="72"/>
      <c r="B429" s="77"/>
      <c r="G429" s="74"/>
    </row>
    <row r="430" spans="1:7" s="73" customFormat="1" x14ac:dyDescent="0.25">
      <c r="A430" s="72"/>
      <c r="B430" s="77"/>
      <c r="G430" s="74"/>
    </row>
    <row r="431" spans="1:7" s="73" customFormat="1" x14ac:dyDescent="0.25">
      <c r="A431" s="72"/>
      <c r="B431" s="77"/>
      <c r="G431" s="74"/>
    </row>
    <row r="432" spans="1:7" s="73" customFormat="1" x14ac:dyDescent="0.25">
      <c r="A432" s="72"/>
      <c r="B432" s="77"/>
      <c r="G432" s="74"/>
    </row>
    <row r="433" spans="1:7" s="73" customFormat="1" x14ac:dyDescent="0.25">
      <c r="A433" s="72"/>
      <c r="B433" s="77"/>
      <c r="G433" s="74"/>
    </row>
    <row r="434" spans="1:7" s="73" customFormat="1" x14ac:dyDescent="0.25">
      <c r="A434" s="72"/>
      <c r="B434" s="77"/>
      <c r="G434" s="74"/>
    </row>
    <row r="435" spans="1:7" s="73" customFormat="1" x14ac:dyDescent="0.25">
      <c r="A435" s="72"/>
      <c r="B435" s="77"/>
      <c r="G435" s="74"/>
    </row>
    <row r="436" spans="1:7" s="73" customFormat="1" x14ac:dyDescent="0.25">
      <c r="A436" s="72"/>
      <c r="B436" s="77"/>
      <c r="G436" s="74"/>
    </row>
    <row r="437" spans="1:7" s="73" customFormat="1" x14ac:dyDescent="0.25">
      <c r="A437" s="72"/>
      <c r="B437" s="77"/>
      <c r="G437" s="74"/>
    </row>
    <row r="438" spans="1:7" s="73" customFormat="1" x14ac:dyDescent="0.25">
      <c r="A438" s="72"/>
      <c r="B438" s="77"/>
      <c r="G438" s="74"/>
    </row>
    <row r="439" spans="1:7" s="73" customFormat="1" x14ac:dyDescent="0.25">
      <c r="A439" s="72"/>
      <c r="B439" s="77"/>
      <c r="G439" s="74"/>
    </row>
    <row r="440" spans="1:7" s="73" customFormat="1" x14ac:dyDescent="0.25">
      <c r="A440" s="72"/>
      <c r="B440" s="77"/>
      <c r="G440" s="74"/>
    </row>
    <row r="441" spans="1:7" s="73" customFormat="1" x14ac:dyDescent="0.25">
      <c r="A441" s="72"/>
      <c r="B441" s="77"/>
      <c r="G441" s="74"/>
    </row>
    <row r="442" spans="1:7" s="73" customFormat="1" x14ac:dyDescent="0.25">
      <c r="A442" s="72"/>
      <c r="B442" s="77"/>
      <c r="G442" s="74"/>
    </row>
    <row r="443" spans="1:7" s="73" customFormat="1" x14ac:dyDescent="0.25">
      <c r="A443" s="72"/>
      <c r="B443" s="77"/>
      <c r="G443" s="74"/>
    </row>
    <row r="444" spans="1:7" s="73" customFormat="1" x14ac:dyDescent="0.25">
      <c r="A444" s="72"/>
      <c r="B444" s="77"/>
      <c r="G444" s="74"/>
    </row>
    <row r="445" spans="1:7" s="73" customFormat="1" x14ac:dyDescent="0.25">
      <c r="A445" s="72"/>
      <c r="B445" s="77"/>
      <c r="G445" s="74"/>
    </row>
    <row r="446" spans="1:7" s="73" customFormat="1" x14ac:dyDescent="0.25">
      <c r="A446" s="72"/>
      <c r="B446" s="77"/>
      <c r="G446" s="74"/>
    </row>
    <row r="447" spans="1:7" s="73" customFormat="1" x14ac:dyDescent="0.25">
      <c r="A447" s="72"/>
      <c r="B447" s="77"/>
      <c r="G447" s="74"/>
    </row>
    <row r="448" spans="1:7" s="73" customFormat="1" x14ac:dyDescent="0.25">
      <c r="A448" s="72"/>
      <c r="B448" s="77"/>
      <c r="G448" s="74"/>
    </row>
    <row r="449" spans="1:7" s="73" customFormat="1" x14ac:dyDescent="0.25">
      <c r="A449" s="72"/>
      <c r="B449" s="77"/>
      <c r="G449" s="74"/>
    </row>
    <row r="450" spans="1:7" s="73" customFormat="1" x14ac:dyDescent="0.25">
      <c r="A450" s="72"/>
      <c r="B450" s="77"/>
      <c r="G450" s="74"/>
    </row>
    <row r="451" spans="1:7" s="73" customFormat="1" x14ac:dyDescent="0.25">
      <c r="A451" s="72"/>
      <c r="B451" s="77"/>
      <c r="G451" s="74"/>
    </row>
    <row r="452" spans="1:7" s="73" customFormat="1" x14ac:dyDescent="0.25">
      <c r="A452" s="72"/>
      <c r="B452" s="77"/>
      <c r="G452" s="74"/>
    </row>
    <row r="453" spans="1:7" s="73" customFormat="1" x14ac:dyDescent="0.25">
      <c r="A453" s="72"/>
      <c r="B453" s="77"/>
      <c r="G453" s="74"/>
    </row>
    <row r="454" spans="1:7" s="73" customFormat="1" x14ac:dyDescent="0.25">
      <c r="A454" s="72"/>
      <c r="B454" s="77"/>
      <c r="G454" s="74"/>
    </row>
    <row r="455" spans="1:7" s="73" customFormat="1" x14ac:dyDescent="0.25">
      <c r="A455" s="72"/>
      <c r="B455" s="77"/>
      <c r="G455" s="74"/>
    </row>
    <row r="456" spans="1:7" s="73" customFormat="1" x14ac:dyDescent="0.25">
      <c r="A456" s="72"/>
      <c r="B456" s="77"/>
      <c r="G456" s="74"/>
    </row>
    <row r="457" spans="1:7" s="73" customFormat="1" x14ac:dyDescent="0.25">
      <c r="A457" s="72"/>
      <c r="B457" s="77"/>
      <c r="G457" s="74"/>
    </row>
    <row r="458" spans="1:7" s="73" customFormat="1" x14ac:dyDescent="0.25">
      <c r="A458" s="72"/>
      <c r="B458" s="77"/>
      <c r="G458" s="74"/>
    </row>
    <row r="459" spans="1:7" s="73" customFormat="1" x14ac:dyDescent="0.25">
      <c r="A459" s="72"/>
      <c r="B459" s="77"/>
      <c r="G459" s="74"/>
    </row>
    <row r="460" spans="1:7" s="73" customFormat="1" x14ac:dyDescent="0.25">
      <c r="A460" s="72"/>
      <c r="B460" s="77"/>
      <c r="G460" s="74"/>
    </row>
    <row r="461" spans="1:7" s="73" customFormat="1" x14ac:dyDescent="0.25">
      <c r="A461" s="72"/>
      <c r="B461" s="77"/>
      <c r="G461" s="74"/>
    </row>
    <row r="462" spans="1:7" s="73" customFormat="1" x14ac:dyDescent="0.25">
      <c r="A462" s="72"/>
      <c r="B462" s="77"/>
      <c r="G462" s="74"/>
    </row>
    <row r="463" spans="1:7" s="73" customFormat="1" x14ac:dyDescent="0.25">
      <c r="A463" s="72"/>
      <c r="B463" s="77"/>
      <c r="G463" s="74"/>
    </row>
    <row r="464" spans="1:7" s="73" customFormat="1" x14ac:dyDescent="0.25">
      <c r="A464" s="72"/>
      <c r="B464" s="77"/>
      <c r="G464" s="74"/>
    </row>
    <row r="465" spans="1:7" s="73" customFormat="1" x14ac:dyDescent="0.25">
      <c r="A465" s="72"/>
      <c r="B465" s="77"/>
      <c r="G465" s="74"/>
    </row>
    <row r="466" spans="1:7" s="73" customFormat="1" x14ac:dyDescent="0.25">
      <c r="A466" s="72"/>
      <c r="B466" s="77"/>
      <c r="G466" s="74"/>
    </row>
    <row r="467" spans="1:7" s="73" customFormat="1" x14ac:dyDescent="0.25">
      <c r="A467" s="72"/>
      <c r="B467" s="77"/>
      <c r="G467" s="74"/>
    </row>
    <row r="468" spans="1:7" s="73" customFormat="1" x14ac:dyDescent="0.25">
      <c r="A468" s="72"/>
      <c r="B468" s="77"/>
      <c r="G468" s="74"/>
    </row>
    <row r="469" spans="1:7" s="73" customFormat="1" x14ac:dyDescent="0.25">
      <c r="A469" s="72"/>
      <c r="B469" s="77"/>
      <c r="G469" s="74"/>
    </row>
    <row r="470" spans="1:7" s="73" customFormat="1" x14ac:dyDescent="0.25">
      <c r="A470" s="72"/>
      <c r="B470" s="77"/>
      <c r="G470" s="74"/>
    </row>
    <row r="471" spans="1:7" s="73" customFormat="1" x14ac:dyDescent="0.25">
      <c r="A471" s="72"/>
      <c r="B471" s="77"/>
      <c r="G471" s="74"/>
    </row>
    <row r="472" spans="1:7" s="73" customFormat="1" x14ac:dyDescent="0.25">
      <c r="A472" s="72"/>
      <c r="B472" s="77"/>
      <c r="G472" s="74"/>
    </row>
    <row r="473" spans="1:7" s="73" customFormat="1" x14ac:dyDescent="0.25">
      <c r="A473" s="72"/>
      <c r="B473" s="77"/>
      <c r="G473" s="74"/>
    </row>
    <row r="474" spans="1:7" s="73" customFormat="1" x14ac:dyDescent="0.25">
      <c r="A474" s="72"/>
      <c r="B474" s="77"/>
      <c r="G474" s="74"/>
    </row>
    <row r="475" spans="1:7" s="73" customFormat="1" x14ac:dyDescent="0.25">
      <c r="A475" s="72"/>
      <c r="B475" s="77"/>
      <c r="G475" s="74"/>
    </row>
    <row r="476" spans="1:7" s="73" customFormat="1" x14ac:dyDescent="0.25">
      <c r="A476" s="72"/>
      <c r="B476" s="77"/>
      <c r="G476" s="74"/>
    </row>
    <row r="477" spans="1:7" s="73" customFormat="1" x14ac:dyDescent="0.25">
      <c r="A477" s="72"/>
      <c r="B477" s="77"/>
      <c r="G477" s="74"/>
    </row>
    <row r="478" spans="1:7" s="73" customFormat="1" x14ac:dyDescent="0.25">
      <c r="A478" s="72"/>
      <c r="B478" s="77"/>
      <c r="G478" s="74"/>
    </row>
    <row r="479" spans="1:7" s="73" customFormat="1" x14ac:dyDescent="0.25">
      <c r="A479" s="72"/>
      <c r="B479" s="77"/>
      <c r="G479" s="74"/>
    </row>
    <row r="480" spans="1:7" s="73" customFormat="1" x14ac:dyDescent="0.25">
      <c r="A480" s="72"/>
      <c r="B480" s="77"/>
      <c r="G480" s="74"/>
    </row>
    <row r="481" spans="1:7" s="73" customFormat="1" x14ac:dyDescent="0.25">
      <c r="A481" s="72"/>
      <c r="B481" s="77"/>
      <c r="G481" s="74"/>
    </row>
    <row r="482" spans="1:7" s="73" customFormat="1" x14ac:dyDescent="0.25">
      <c r="A482" s="72"/>
      <c r="B482" s="77"/>
      <c r="G482" s="74"/>
    </row>
    <row r="483" spans="1:7" s="73" customFormat="1" x14ac:dyDescent="0.25">
      <c r="A483" s="72"/>
      <c r="B483" s="77"/>
      <c r="G483" s="74"/>
    </row>
    <row r="484" spans="1:7" s="73" customFormat="1" x14ac:dyDescent="0.25">
      <c r="A484" s="72"/>
      <c r="B484" s="77"/>
      <c r="G484" s="74"/>
    </row>
    <row r="485" spans="1:7" s="73" customFormat="1" x14ac:dyDescent="0.25">
      <c r="A485" s="72"/>
      <c r="B485" s="77"/>
      <c r="G485" s="74"/>
    </row>
    <row r="486" spans="1:7" s="73" customFormat="1" x14ac:dyDescent="0.25">
      <c r="A486" s="72"/>
      <c r="B486" s="77"/>
      <c r="G486" s="74"/>
    </row>
    <row r="487" spans="1:7" s="73" customFormat="1" x14ac:dyDescent="0.25">
      <c r="A487" s="72"/>
      <c r="B487" s="77"/>
      <c r="G487" s="74"/>
    </row>
    <row r="488" spans="1:7" s="73" customFormat="1" x14ac:dyDescent="0.25">
      <c r="A488" s="72"/>
      <c r="B488" s="77"/>
      <c r="G488" s="74"/>
    </row>
    <row r="489" spans="1:7" s="73" customFormat="1" x14ac:dyDescent="0.25">
      <c r="A489" s="72"/>
      <c r="B489" s="77"/>
      <c r="G489" s="74"/>
    </row>
    <row r="490" spans="1:7" s="73" customFormat="1" x14ac:dyDescent="0.25">
      <c r="A490" s="72"/>
      <c r="B490" s="77"/>
      <c r="G490" s="74"/>
    </row>
    <row r="491" spans="1:7" s="73" customFormat="1" x14ac:dyDescent="0.25">
      <c r="A491" s="72"/>
      <c r="B491" s="77"/>
      <c r="G491" s="74"/>
    </row>
    <row r="492" spans="1:7" s="73" customFormat="1" x14ac:dyDescent="0.25">
      <c r="A492" s="72"/>
      <c r="B492" s="77"/>
      <c r="G492" s="74"/>
    </row>
    <row r="493" spans="1:7" s="73" customFormat="1" x14ac:dyDescent="0.25">
      <c r="A493" s="72"/>
      <c r="B493" s="77"/>
      <c r="G493" s="74"/>
    </row>
    <row r="494" spans="1:7" s="73" customFormat="1" x14ac:dyDescent="0.25">
      <c r="A494" s="72"/>
      <c r="B494" s="77"/>
      <c r="G494" s="74"/>
    </row>
    <row r="495" spans="1:7" s="73" customFormat="1" x14ac:dyDescent="0.25">
      <c r="A495" s="72"/>
      <c r="B495" s="77"/>
      <c r="G495" s="74"/>
    </row>
    <row r="496" spans="1:7" s="73" customFormat="1" x14ac:dyDescent="0.25">
      <c r="A496" s="72"/>
      <c r="B496" s="77"/>
      <c r="G496" s="74"/>
    </row>
    <row r="497" spans="1:7" s="73" customFormat="1" x14ac:dyDescent="0.25">
      <c r="A497" s="72"/>
      <c r="B497" s="77"/>
      <c r="G497" s="74"/>
    </row>
    <row r="498" spans="1:7" s="73" customFormat="1" x14ac:dyDescent="0.25">
      <c r="A498" s="72"/>
      <c r="B498" s="77"/>
      <c r="G498" s="74"/>
    </row>
    <row r="499" spans="1:7" s="73" customFormat="1" x14ac:dyDescent="0.25">
      <c r="A499" s="72"/>
      <c r="B499" s="77"/>
      <c r="G499" s="74"/>
    </row>
    <row r="500" spans="1:7" s="73" customFormat="1" x14ac:dyDescent="0.25">
      <c r="A500" s="72"/>
      <c r="B500" s="77"/>
      <c r="G500" s="74"/>
    </row>
    <row r="501" spans="1:7" s="73" customFormat="1" x14ac:dyDescent="0.25">
      <c r="A501" s="72"/>
      <c r="B501" s="77"/>
      <c r="G501" s="74"/>
    </row>
    <row r="502" spans="1:7" s="73" customFormat="1" x14ac:dyDescent="0.25">
      <c r="A502" s="72"/>
      <c r="B502" s="77"/>
      <c r="G502" s="74"/>
    </row>
    <row r="503" spans="1:7" s="73" customFormat="1" x14ac:dyDescent="0.25">
      <c r="A503" s="72"/>
      <c r="B503" s="77"/>
      <c r="G503" s="74"/>
    </row>
    <row r="504" spans="1:7" s="73" customFormat="1" x14ac:dyDescent="0.25">
      <c r="A504" s="72"/>
      <c r="B504" s="77"/>
      <c r="G504" s="74"/>
    </row>
    <row r="505" spans="1:7" s="73" customFormat="1" x14ac:dyDescent="0.25">
      <c r="A505" s="72"/>
      <c r="B505" s="77"/>
      <c r="G505" s="74"/>
    </row>
    <row r="506" spans="1:7" s="73" customFormat="1" x14ac:dyDescent="0.25">
      <c r="A506" s="72"/>
      <c r="B506" s="77"/>
      <c r="G506" s="74"/>
    </row>
    <row r="507" spans="1:7" s="73" customFormat="1" x14ac:dyDescent="0.25">
      <c r="A507" s="72"/>
      <c r="B507" s="77"/>
      <c r="G507" s="74"/>
    </row>
    <row r="508" spans="1:7" s="73" customFormat="1" x14ac:dyDescent="0.25">
      <c r="A508" s="72"/>
      <c r="B508" s="77"/>
      <c r="G508" s="74"/>
    </row>
    <row r="509" spans="1:7" s="73" customFormat="1" x14ac:dyDescent="0.25">
      <c r="A509" s="72"/>
      <c r="B509" s="77"/>
      <c r="G509" s="74"/>
    </row>
    <row r="510" spans="1:7" s="73" customFormat="1" x14ac:dyDescent="0.25">
      <c r="A510" s="72"/>
      <c r="B510" s="77"/>
      <c r="G510" s="74"/>
    </row>
    <row r="511" spans="1:7" s="73" customFormat="1" x14ac:dyDescent="0.25">
      <c r="A511" s="72"/>
      <c r="B511" s="77"/>
      <c r="G511" s="74"/>
    </row>
    <row r="512" spans="1:7" s="73" customFormat="1" x14ac:dyDescent="0.25">
      <c r="A512" s="72"/>
      <c r="B512" s="77"/>
      <c r="G512" s="74"/>
    </row>
    <row r="513" spans="1:7" s="73" customFormat="1" x14ac:dyDescent="0.25">
      <c r="A513" s="72"/>
      <c r="B513" s="77"/>
      <c r="G513" s="74"/>
    </row>
    <row r="514" spans="1:7" s="73" customFormat="1" x14ac:dyDescent="0.25">
      <c r="A514" s="72"/>
      <c r="B514" s="77"/>
      <c r="G514" s="74"/>
    </row>
    <row r="515" spans="1:7" s="73" customFormat="1" x14ac:dyDescent="0.25">
      <c r="A515" s="72"/>
      <c r="B515" s="77"/>
      <c r="G515" s="74"/>
    </row>
    <row r="516" spans="1:7" s="73" customFormat="1" x14ac:dyDescent="0.25">
      <c r="A516" s="72"/>
      <c r="B516" s="77"/>
      <c r="G516" s="74"/>
    </row>
    <row r="517" spans="1:7" s="73" customFormat="1" x14ac:dyDescent="0.25">
      <c r="A517" s="72"/>
      <c r="B517" s="77"/>
      <c r="G517" s="74"/>
    </row>
    <row r="518" spans="1:7" s="73" customFormat="1" x14ac:dyDescent="0.25">
      <c r="A518" s="72"/>
      <c r="B518" s="77"/>
      <c r="G518" s="74"/>
    </row>
    <row r="519" spans="1:7" s="73" customFormat="1" x14ac:dyDescent="0.25">
      <c r="A519" s="72"/>
      <c r="B519" s="77"/>
      <c r="G519" s="74"/>
    </row>
    <row r="520" spans="1:7" s="73" customFormat="1" x14ac:dyDescent="0.25">
      <c r="A520" s="72"/>
      <c r="B520" s="77"/>
      <c r="G520" s="74"/>
    </row>
    <row r="521" spans="1:7" s="73" customFormat="1" x14ac:dyDescent="0.25">
      <c r="A521" s="72"/>
      <c r="B521" s="77"/>
      <c r="G521" s="74"/>
    </row>
    <row r="522" spans="1:7" s="73" customFormat="1" x14ac:dyDescent="0.25">
      <c r="A522" s="72"/>
      <c r="B522" s="77"/>
      <c r="G522" s="74"/>
    </row>
    <row r="523" spans="1:7" s="73" customFormat="1" x14ac:dyDescent="0.25">
      <c r="A523" s="72"/>
      <c r="B523" s="77"/>
      <c r="G523" s="74"/>
    </row>
    <row r="524" spans="1:7" s="73" customFormat="1" x14ac:dyDescent="0.25">
      <c r="A524" s="72"/>
      <c r="B524" s="77"/>
      <c r="G524" s="74"/>
    </row>
    <row r="525" spans="1:7" s="73" customFormat="1" x14ac:dyDescent="0.25">
      <c r="A525" s="72"/>
      <c r="B525" s="77"/>
      <c r="G525" s="74"/>
    </row>
    <row r="526" spans="1:7" s="73" customFormat="1" x14ac:dyDescent="0.25">
      <c r="A526" s="72"/>
      <c r="B526" s="77"/>
      <c r="G526" s="74"/>
    </row>
    <row r="527" spans="1:7" s="73" customFormat="1" x14ac:dyDescent="0.25">
      <c r="A527" s="72"/>
      <c r="B527" s="77"/>
      <c r="G527" s="74"/>
    </row>
    <row r="528" spans="1:7" s="73" customFormat="1" x14ac:dyDescent="0.25">
      <c r="A528" s="72"/>
      <c r="B528" s="77"/>
      <c r="G528" s="74"/>
    </row>
    <row r="529" spans="1:7" s="73" customFormat="1" x14ac:dyDescent="0.25">
      <c r="A529" s="72"/>
      <c r="B529" s="77"/>
      <c r="G529" s="74"/>
    </row>
    <row r="530" spans="1:7" s="73" customFormat="1" x14ac:dyDescent="0.25">
      <c r="A530" s="72"/>
      <c r="B530" s="77"/>
      <c r="G530" s="74"/>
    </row>
    <row r="531" spans="1:7" s="73" customFormat="1" x14ac:dyDescent="0.25">
      <c r="A531" s="72"/>
      <c r="B531" s="77"/>
      <c r="G531" s="74"/>
    </row>
    <row r="532" spans="1:7" s="73" customFormat="1" x14ac:dyDescent="0.25">
      <c r="A532" s="72"/>
      <c r="B532" s="77"/>
      <c r="G532" s="74"/>
    </row>
    <row r="533" spans="1:7" s="73" customFormat="1" x14ac:dyDescent="0.25">
      <c r="A533" s="72"/>
      <c r="B533" s="77"/>
      <c r="G533" s="74"/>
    </row>
    <row r="534" spans="1:7" s="73" customFormat="1" x14ac:dyDescent="0.25">
      <c r="A534" s="72"/>
      <c r="B534" s="77"/>
      <c r="G534" s="74"/>
    </row>
    <row r="535" spans="1:7" s="73" customFormat="1" x14ac:dyDescent="0.25">
      <c r="A535" s="72"/>
      <c r="B535" s="77"/>
      <c r="G535" s="74"/>
    </row>
    <row r="536" spans="1:7" s="73" customFormat="1" x14ac:dyDescent="0.25">
      <c r="A536" s="72"/>
      <c r="B536" s="77"/>
      <c r="G536" s="74"/>
    </row>
    <row r="537" spans="1:7" s="73" customFormat="1" x14ac:dyDescent="0.25">
      <c r="A537" s="72"/>
      <c r="B537" s="77"/>
      <c r="G537" s="74"/>
    </row>
    <row r="538" spans="1:7" s="73" customFormat="1" x14ac:dyDescent="0.25">
      <c r="A538" s="72"/>
      <c r="B538" s="77"/>
      <c r="G538" s="74"/>
    </row>
    <row r="539" spans="1:7" s="73" customFormat="1" x14ac:dyDescent="0.25">
      <c r="A539" s="72"/>
      <c r="B539" s="77"/>
      <c r="G539" s="74"/>
    </row>
    <row r="540" spans="1:7" s="73" customFormat="1" x14ac:dyDescent="0.25">
      <c r="A540" s="72"/>
      <c r="B540" s="77"/>
      <c r="G540" s="74"/>
    </row>
    <row r="541" spans="1:7" s="73" customFormat="1" x14ac:dyDescent="0.25">
      <c r="A541" s="72"/>
      <c r="B541" s="77"/>
      <c r="G541" s="74"/>
    </row>
    <row r="542" spans="1:7" s="73" customFormat="1" x14ac:dyDescent="0.25">
      <c r="A542" s="72"/>
      <c r="B542" s="77"/>
      <c r="G542" s="74"/>
    </row>
    <row r="543" spans="1:7" s="73" customFormat="1" x14ac:dyDescent="0.25">
      <c r="A543" s="72"/>
      <c r="B543" s="77"/>
      <c r="G543" s="74"/>
    </row>
    <row r="544" spans="1:7" s="73" customFormat="1" x14ac:dyDescent="0.25">
      <c r="A544" s="72"/>
      <c r="B544" s="77"/>
      <c r="G544" s="74"/>
    </row>
    <row r="545" spans="1:7" s="73" customFormat="1" x14ac:dyDescent="0.25">
      <c r="A545" s="72"/>
      <c r="B545" s="77"/>
      <c r="G545" s="74"/>
    </row>
    <row r="546" spans="1:7" s="73" customFormat="1" x14ac:dyDescent="0.25">
      <c r="A546" s="72"/>
      <c r="B546" s="77"/>
      <c r="G546" s="74"/>
    </row>
    <row r="547" spans="1:7" s="73" customFormat="1" x14ac:dyDescent="0.25">
      <c r="A547" s="72"/>
      <c r="B547" s="77"/>
      <c r="G547" s="74"/>
    </row>
    <row r="548" spans="1:7" s="73" customFormat="1" x14ac:dyDescent="0.25">
      <c r="A548" s="72"/>
      <c r="B548" s="77"/>
      <c r="G548" s="74"/>
    </row>
    <row r="549" spans="1:7" s="73" customFormat="1" x14ac:dyDescent="0.25">
      <c r="A549" s="72"/>
      <c r="B549" s="77"/>
      <c r="G549" s="74"/>
    </row>
    <row r="550" spans="1:7" s="73" customFormat="1" x14ac:dyDescent="0.25">
      <c r="A550" s="72"/>
      <c r="B550" s="77"/>
      <c r="G550" s="74"/>
    </row>
    <row r="551" spans="1:7" s="73" customFormat="1" x14ac:dyDescent="0.25">
      <c r="A551" s="72"/>
      <c r="B551" s="77"/>
      <c r="G551" s="74"/>
    </row>
    <row r="552" spans="1:7" s="73" customFormat="1" x14ac:dyDescent="0.25">
      <c r="A552" s="72"/>
      <c r="B552" s="77"/>
      <c r="G552" s="74"/>
    </row>
    <row r="553" spans="1:7" s="73" customFormat="1" x14ac:dyDescent="0.25">
      <c r="A553" s="72"/>
      <c r="B553" s="77"/>
      <c r="G553" s="74"/>
    </row>
    <row r="554" spans="1:7" s="73" customFormat="1" x14ac:dyDescent="0.25">
      <c r="A554" s="72"/>
      <c r="B554" s="77"/>
      <c r="G554" s="74"/>
    </row>
    <row r="555" spans="1:7" s="73" customFormat="1" x14ac:dyDescent="0.25">
      <c r="A555" s="72"/>
      <c r="B555" s="77"/>
      <c r="G555" s="74"/>
    </row>
    <row r="556" spans="1:7" s="73" customFormat="1" x14ac:dyDescent="0.25">
      <c r="A556" s="72"/>
      <c r="B556" s="77"/>
      <c r="G556" s="74"/>
    </row>
    <row r="557" spans="1:7" s="73" customFormat="1" x14ac:dyDescent="0.25">
      <c r="A557" s="72"/>
      <c r="B557" s="77"/>
      <c r="G557" s="74"/>
    </row>
    <row r="558" spans="1:7" s="73" customFormat="1" x14ac:dyDescent="0.25">
      <c r="A558" s="72"/>
      <c r="B558" s="77"/>
      <c r="G558" s="74"/>
    </row>
    <row r="559" spans="1:7" s="73" customFormat="1" x14ac:dyDescent="0.25">
      <c r="A559" s="72"/>
      <c r="B559" s="77"/>
      <c r="G559" s="74"/>
    </row>
    <row r="560" spans="1:7" s="73" customFormat="1" x14ac:dyDescent="0.25">
      <c r="A560" s="72"/>
      <c r="B560" s="77"/>
      <c r="G560" s="74"/>
    </row>
    <row r="561" spans="1:7" s="73" customFormat="1" x14ac:dyDescent="0.25">
      <c r="A561" s="72"/>
      <c r="B561" s="77"/>
      <c r="G561" s="74"/>
    </row>
    <row r="562" spans="1:7" s="73" customFormat="1" x14ac:dyDescent="0.25">
      <c r="A562" s="72"/>
      <c r="B562" s="77"/>
      <c r="G562" s="74"/>
    </row>
    <row r="563" spans="1:7" s="73" customFormat="1" x14ac:dyDescent="0.25">
      <c r="A563" s="72"/>
      <c r="B563" s="77"/>
      <c r="G563" s="74"/>
    </row>
    <row r="564" spans="1:7" s="73" customFormat="1" x14ac:dyDescent="0.25">
      <c r="A564" s="72"/>
      <c r="B564" s="77"/>
      <c r="G564" s="74"/>
    </row>
    <row r="565" spans="1:7" s="73" customFormat="1" x14ac:dyDescent="0.25">
      <c r="A565" s="72"/>
      <c r="B565" s="77"/>
      <c r="G565" s="74"/>
    </row>
    <row r="566" spans="1:7" s="73" customFormat="1" x14ac:dyDescent="0.25">
      <c r="A566" s="72"/>
      <c r="B566" s="77"/>
      <c r="G566" s="74"/>
    </row>
    <row r="567" spans="1:7" s="73" customFormat="1" x14ac:dyDescent="0.25">
      <c r="A567" s="72"/>
      <c r="B567" s="77"/>
      <c r="G567" s="74"/>
    </row>
    <row r="568" spans="1:7" s="73" customFormat="1" x14ac:dyDescent="0.25">
      <c r="A568" s="72"/>
      <c r="B568" s="77"/>
      <c r="G568" s="74"/>
    </row>
    <row r="569" spans="1:7" s="73" customFormat="1" x14ac:dyDescent="0.25">
      <c r="A569" s="72"/>
      <c r="B569" s="77"/>
      <c r="G569" s="74"/>
    </row>
    <row r="570" spans="1:7" s="73" customFormat="1" x14ac:dyDescent="0.25">
      <c r="A570" s="72"/>
      <c r="B570" s="77"/>
      <c r="G570" s="74"/>
    </row>
    <row r="571" spans="1:7" s="73" customFormat="1" x14ac:dyDescent="0.25">
      <c r="A571" s="72"/>
      <c r="B571" s="77"/>
      <c r="G571" s="74"/>
    </row>
    <row r="572" spans="1:7" s="73" customFormat="1" x14ac:dyDescent="0.25">
      <c r="A572" s="72"/>
      <c r="B572" s="77"/>
      <c r="G572" s="74"/>
    </row>
    <row r="573" spans="1:7" s="73" customFormat="1" x14ac:dyDescent="0.25">
      <c r="A573" s="72"/>
      <c r="B573" s="77"/>
      <c r="G573" s="74"/>
    </row>
    <row r="574" spans="1:7" s="73" customFormat="1" x14ac:dyDescent="0.25">
      <c r="A574" s="72"/>
      <c r="B574" s="77"/>
      <c r="G574" s="74"/>
    </row>
    <row r="575" spans="1:7" s="73" customFormat="1" x14ac:dyDescent="0.25">
      <c r="A575" s="72"/>
      <c r="B575" s="77"/>
      <c r="G575" s="74"/>
    </row>
    <row r="576" spans="1:7" s="73" customFormat="1" x14ac:dyDescent="0.25">
      <c r="A576" s="72"/>
      <c r="B576" s="77"/>
      <c r="G576" s="74"/>
    </row>
    <row r="577" spans="1:7" s="73" customFormat="1" x14ac:dyDescent="0.25">
      <c r="A577" s="72"/>
      <c r="B577" s="77"/>
      <c r="G577" s="74"/>
    </row>
    <row r="578" spans="1:7" s="73" customFormat="1" x14ac:dyDescent="0.25">
      <c r="A578" s="72"/>
      <c r="B578" s="77"/>
      <c r="G578" s="74"/>
    </row>
    <row r="579" spans="1:7" s="73" customFormat="1" x14ac:dyDescent="0.25">
      <c r="A579" s="72"/>
      <c r="B579" s="77"/>
      <c r="G579" s="74"/>
    </row>
    <row r="580" spans="1:7" s="73" customFormat="1" x14ac:dyDescent="0.25">
      <c r="A580" s="72"/>
      <c r="B580" s="77"/>
      <c r="G580" s="74"/>
    </row>
    <row r="581" spans="1:7" s="73" customFormat="1" x14ac:dyDescent="0.25">
      <c r="A581" s="72"/>
      <c r="B581" s="77"/>
      <c r="G581" s="74"/>
    </row>
    <row r="582" spans="1:7" s="73" customFormat="1" x14ac:dyDescent="0.25">
      <c r="A582" s="72"/>
      <c r="B582" s="77"/>
      <c r="G582" s="74"/>
    </row>
    <row r="583" spans="1:7" s="73" customFormat="1" x14ac:dyDescent="0.25">
      <c r="A583" s="72"/>
      <c r="B583" s="77"/>
      <c r="G583" s="74"/>
    </row>
    <row r="584" spans="1:7" s="73" customFormat="1" x14ac:dyDescent="0.25">
      <c r="A584" s="72"/>
      <c r="B584" s="77"/>
      <c r="G584" s="74"/>
    </row>
    <row r="585" spans="1:7" s="73" customFormat="1" x14ac:dyDescent="0.25">
      <c r="A585" s="72"/>
      <c r="B585" s="77"/>
      <c r="G585" s="74"/>
    </row>
    <row r="586" spans="1:7" s="73" customFormat="1" x14ac:dyDescent="0.25">
      <c r="A586" s="72"/>
      <c r="B586" s="77"/>
      <c r="G586" s="74"/>
    </row>
    <row r="587" spans="1:7" s="73" customFormat="1" x14ac:dyDescent="0.25">
      <c r="A587" s="72"/>
      <c r="B587" s="77"/>
      <c r="G587" s="74"/>
    </row>
    <row r="588" spans="1:7" s="73" customFormat="1" x14ac:dyDescent="0.25">
      <c r="A588" s="72"/>
      <c r="B588" s="77"/>
      <c r="G588" s="74"/>
    </row>
    <row r="589" spans="1:7" s="73" customFormat="1" x14ac:dyDescent="0.25">
      <c r="A589" s="72"/>
      <c r="B589" s="77"/>
      <c r="G589" s="74"/>
    </row>
    <row r="590" spans="1:7" s="73" customFormat="1" x14ac:dyDescent="0.25">
      <c r="A590" s="72"/>
      <c r="B590" s="77"/>
      <c r="G590" s="74"/>
    </row>
    <row r="591" spans="1:7" s="73" customFormat="1" x14ac:dyDescent="0.25">
      <c r="A591" s="72"/>
      <c r="B591" s="77"/>
      <c r="G591" s="74"/>
    </row>
    <row r="592" spans="1:7" s="73" customFormat="1" x14ac:dyDescent="0.25">
      <c r="A592" s="72"/>
      <c r="B592" s="77"/>
      <c r="G592" s="74"/>
    </row>
    <row r="593" spans="1:7" s="73" customFormat="1" x14ac:dyDescent="0.25">
      <c r="A593" s="72"/>
      <c r="B593" s="77"/>
      <c r="G593" s="74"/>
    </row>
    <row r="594" spans="1:7" s="73" customFormat="1" x14ac:dyDescent="0.25">
      <c r="A594" s="72"/>
      <c r="B594" s="77"/>
      <c r="G594" s="74"/>
    </row>
    <row r="595" spans="1:7" s="73" customFormat="1" x14ac:dyDescent="0.25">
      <c r="A595" s="72"/>
      <c r="B595" s="77"/>
      <c r="G595" s="74"/>
    </row>
    <row r="596" spans="1:7" s="73" customFormat="1" x14ac:dyDescent="0.25">
      <c r="A596" s="72"/>
      <c r="B596" s="77"/>
      <c r="G596" s="74"/>
    </row>
    <row r="597" spans="1:7" s="73" customFormat="1" x14ac:dyDescent="0.25">
      <c r="A597" s="72"/>
      <c r="B597" s="77"/>
      <c r="G597" s="74"/>
    </row>
    <row r="598" spans="1:7" s="73" customFormat="1" x14ac:dyDescent="0.25">
      <c r="A598" s="72"/>
      <c r="B598" s="77"/>
      <c r="G598" s="74"/>
    </row>
    <row r="599" spans="1:7" s="73" customFormat="1" x14ac:dyDescent="0.25">
      <c r="A599" s="72"/>
      <c r="B599" s="77"/>
      <c r="G599" s="74"/>
    </row>
    <row r="600" spans="1:7" s="73" customFormat="1" x14ac:dyDescent="0.25">
      <c r="A600" s="72"/>
      <c r="B600" s="77"/>
      <c r="G600" s="74"/>
    </row>
    <row r="601" spans="1:7" s="73" customFormat="1" x14ac:dyDescent="0.25">
      <c r="A601" s="72"/>
      <c r="B601" s="77"/>
      <c r="G601" s="74"/>
    </row>
    <row r="602" spans="1:7" s="73" customFormat="1" x14ac:dyDescent="0.25">
      <c r="A602" s="72"/>
      <c r="B602" s="77"/>
      <c r="G602" s="74"/>
    </row>
    <row r="603" spans="1:7" s="73" customFormat="1" x14ac:dyDescent="0.25">
      <c r="A603" s="72"/>
      <c r="B603" s="77"/>
      <c r="G603" s="74"/>
    </row>
    <row r="604" spans="1:7" s="73" customFormat="1" x14ac:dyDescent="0.25">
      <c r="A604" s="72"/>
      <c r="B604" s="77"/>
      <c r="G604" s="74"/>
    </row>
    <row r="605" spans="1:7" s="73" customFormat="1" x14ac:dyDescent="0.25">
      <c r="A605" s="72"/>
      <c r="B605" s="77"/>
      <c r="G605" s="74"/>
    </row>
    <row r="606" spans="1:7" s="73" customFormat="1" x14ac:dyDescent="0.25">
      <c r="A606" s="72"/>
      <c r="B606" s="77"/>
      <c r="G606" s="74"/>
    </row>
    <row r="607" spans="1:7" s="73" customFormat="1" x14ac:dyDescent="0.25">
      <c r="A607" s="72"/>
      <c r="B607" s="77"/>
      <c r="G607" s="74"/>
    </row>
    <row r="608" spans="1:7" s="73" customFormat="1" x14ac:dyDescent="0.25">
      <c r="A608" s="72"/>
      <c r="B608" s="77"/>
      <c r="G608" s="74"/>
    </row>
    <row r="609" spans="1:7" s="73" customFormat="1" x14ac:dyDescent="0.25">
      <c r="A609" s="72"/>
      <c r="B609" s="77"/>
      <c r="G609" s="74"/>
    </row>
    <row r="610" spans="1:7" s="73" customFormat="1" x14ac:dyDescent="0.25">
      <c r="A610" s="72"/>
      <c r="B610" s="77"/>
      <c r="G610" s="74"/>
    </row>
    <row r="611" spans="1:7" s="73" customFormat="1" x14ac:dyDescent="0.25">
      <c r="A611" s="72"/>
      <c r="B611" s="77"/>
      <c r="G611" s="74"/>
    </row>
    <row r="612" spans="1:7" s="73" customFormat="1" x14ac:dyDescent="0.25">
      <c r="A612" s="72"/>
      <c r="B612" s="77"/>
      <c r="G612" s="74"/>
    </row>
    <row r="613" spans="1:7" s="73" customFormat="1" x14ac:dyDescent="0.25">
      <c r="A613" s="72"/>
      <c r="B613" s="77"/>
      <c r="G613" s="74"/>
    </row>
    <row r="614" spans="1:7" s="73" customFormat="1" x14ac:dyDescent="0.25">
      <c r="A614" s="72"/>
      <c r="B614" s="77"/>
      <c r="G614" s="74"/>
    </row>
    <row r="615" spans="1:7" s="73" customFormat="1" x14ac:dyDescent="0.25">
      <c r="A615" s="72"/>
      <c r="B615" s="77"/>
      <c r="G615" s="74"/>
    </row>
    <row r="616" spans="1:7" s="73" customFormat="1" x14ac:dyDescent="0.25">
      <c r="A616" s="72"/>
      <c r="B616" s="77"/>
      <c r="G616" s="74"/>
    </row>
    <row r="617" spans="1:7" s="73" customFormat="1" x14ac:dyDescent="0.25">
      <c r="A617" s="72"/>
      <c r="B617" s="77"/>
      <c r="G617" s="74"/>
    </row>
    <row r="618" spans="1:7" s="73" customFormat="1" x14ac:dyDescent="0.25">
      <c r="A618" s="72"/>
      <c r="B618" s="77"/>
      <c r="G618" s="74"/>
    </row>
    <row r="619" spans="1:7" s="73" customFormat="1" x14ac:dyDescent="0.25">
      <c r="A619" s="72"/>
      <c r="B619" s="77"/>
      <c r="G619" s="74"/>
    </row>
    <row r="620" spans="1:7" s="73" customFormat="1" x14ac:dyDescent="0.25">
      <c r="A620" s="72"/>
      <c r="B620" s="77"/>
      <c r="G620" s="74"/>
    </row>
    <row r="621" spans="1:7" s="73" customFormat="1" x14ac:dyDescent="0.25">
      <c r="A621" s="72"/>
      <c r="B621" s="77"/>
      <c r="G621" s="74"/>
    </row>
    <row r="622" spans="1:7" s="73" customFormat="1" x14ac:dyDescent="0.25">
      <c r="A622" s="72"/>
      <c r="B622" s="77"/>
      <c r="G622" s="74"/>
    </row>
    <row r="623" spans="1:7" s="73" customFormat="1" x14ac:dyDescent="0.25">
      <c r="A623" s="72"/>
      <c r="B623" s="77"/>
      <c r="G623" s="74"/>
    </row>
    <row r="624" spans="1:7" s="73" customFormat="1" x14ac:dyDescent="0.25">
      <c r="A624" s="72"/>
      <c r="B624" s="77"/>
      <c r="G624" s="74"/>
    </row>
    <row r="625" spans="1:7" s="73" customFormat="1" x14ac:dyDescent="0.25">
      <c r="A625" s="72"/>
      <c r="B625" s="77"/>
      <c r="G625" s="74"/>
    </row>
    <row r="626" spans="1:7" s="73" customFormat="1" x14ac:dyDescent="0.25">
      <c r="A626" s="72"/>
      <c r="B626" s="77"/>
      <c r="G626" s="74"/>
    </row>
    <row r="627" spans="1:7" s="73" customFormat="1" x14ac:dyDescent="0.25">
      <c r="A627" s="72"/>
      <c r="B627" s="77"/>
      <c r="G627" s="74"/>
    </row>
    <row r="628" spans="1:7" s="73" customFormat="1" x14ac:dyDescent="0.25">
      <c r="A628" s="72"/>
      <c r="B628" s="77"/>
      <c r="G628" s="74"/>
    </row>
    <row r="629" spans="1:7" s="73" customFormat="1" x14ac:dyDescent="0.25">
      <c r="A629" s="72"/>
      <c r="B629" s="77"/>
      <c r="G629" s="74"/>
    </row>
    <row r="630" spans="1:7" s="73" customFormat="1" x14ac:dyDescent="0.25">
      <c r="A630" s="72"/>
      <c r="B630" s="77"/>
      <c r="G630" s="74"/>
    </row>
    <row r="631" spans="1:7" s="73" customFormat="1" x14ac:dyDescent="0.25">
      <c r="A631" s="72"/>
      <c r="B631" s="77"/>
      <c r="G631" s="74"/>
    </row>
    <row r="632" spans="1:7" s="73" customFormat="1" x14ac:dyDescent="0.25">
      <c r="A632" s="72"/>
      <c r="B632" s="77"/>
      <c r="G632" s="74"/>
    </row>
    <row r="633" spans="1:7" s="73" customFormat="1" x14ac:dyDescent="0.25">
      <c r="A633" s="72"/>
      <c r="B633" s="77"/>
      <c r="G633" s="74"/>
    </row>
    <row r="634" spans="1:7" s="73" customFormat="1" x14ac:dyDescent="0.25">
      <c r="A634" s="72"/>
      <c r="B634" s="77"/>
      <c r="G634" s="74"/>
    </row>
    <row r="635" spans="1:7" s="73" customFormat="1" x14ac:dyDescent="0.25">
      <c r="A635" s="72"/>
      <c r="B635" s="77"/>
      <c r="G635" s="74"/>
    </row>
    <row r="636" spans="1:7" s="73" customFormat="1" x14ac:dyDescent="0.25">
      <c r="A636" s="72"/>
      <c r="B636" s="77"/>
      <c r="G636" s="74"/>
    </row>
    <row r="637" spans="1:7" s="73" customFormat="1" x14ac:dyDescent="0.25">
      <c r="A637" s="72"/>
      <c r="B637" s="77"/>
      <c r="G637" s="74"/>
    </row>
    <row r="638" spans="1:7" s="73" customFormat="1" x14ac:dyDescent="0.25">
      <c r="A638" s="72"/>
      <c r="B638" s="77"/>
      <c r="G638" s="74"/>
    </row>
    <row r="639" spans="1:7" s="73" customFormat="1" x14ac:dyDescent="0.25">
      <c r="A639" s="72"/>
      <c r="B639" s="77"/>
      <c r="G639" s="74"/>
    </row>
    <row r="640" spans="1:7" s="73" customFormat="1" x14ac:dyDescent="0.25">
      <c r="A640" s="72"/>
      <c r="B640" s="77"/>
      <c r="G640" s="74"/>
    </row>
    <row r="641" spans="1:7" s="73" customFormat="1" x14ac:dyDescent="0.25">
      <c r="A641" s="72"/>
      <c r="B641" s="77"/>
      <c r="G641" s="74"/>
    </row>
    <row r="642" spans="1:7" s="73" customFormat="1" x14ac:dyDescent="0.25">
      <c r="A642" s="72"/>
      <c r="B642" s="77"/>
      <c r="G642" s="74"/>
    </row>
    <row r="643" spans="1:7" s="73" customFormat="1" x14ac:dyDescent="0.25">
      <c r="A643" s="72"/>
      <c r="B643" s="77"/>
      <c r="G643" s="74"/>
    </row>
    <row r="644" spans="1:7" s="73" customFormat="1" x14ac:dyDescent="0.25">
      <c r="A644" s="72"/>
      <c r="B644" s="77"/>
      <c r="G644" s="74"/>
    </row>
    <row r="645" spans="1:7" s="73" customFormat="1" x14ac:dyDescent="0.25">
      <c r="A645" s="72"/>
      <c r="B645" s="77"/>
      <c r="G645" s="74"/>
    </row>
    <row r="646" spans="1:7" s="73" customFormat="1" x14ac:dyDescent="0.25">
      <c r="A646" s="72"/>
      <c r="B646" s="77"/>
      <c r="G646" s="74"/>
    </row>
    <row r="647" spans="1:7" s="73" customFormat="1" x14ac:dyDescent="0.25">
      <c r="A647" s="72"/>
      <c r="B647" s="77"/>
      <c r="G647" s="74"/>
    </row>
    <row r="648" spans="1:7" s="73" customFormat="1" x14ac:dyDescent="0.25">
      <c r="A648" s="72"/>
      <c r="B648" s="77"/>
      <c r="G648" s="74"/>
    </row>
    <row r="649" spans="1:7" s="73" customFormat="1" x14ac:dyDescent="0.25">
      <c r="A649" s="72"/>
      <c r="B649" s="77"/>
      <c r="G649" s="74"/>
    </row>
    <row r="650" spans="1:7" s="73" customFormat="1" x14ac:dyDescent="0.25">
      <c r="A650" s="72"/>
      <c r="B650" s="77"/>
      <c r="G650" s="74"/>
    </row>
    <row r="651" spans="1:7" s="73" customFormat="1" x14ac:dyDescent="0.25">
      <c r="A651" s="72"/>
      <c r="B651" s="77"/>
      <c r="G651" s="74"/>
    </row>
    <row r="652" spans="1:7" s="73" customFormat="1" x14ac:dyDescent="0.25">
      <c r="A652" s="72"/>
      <c r="B652" s="77"/>
      <c r="G652" s="74"/>
    </row>
    <row r="653" spans="1:7" s="73" customFormat="1" x14ac:dyDescent="0.25">
      <c r="A653" s="72"/>
      <c r="B653" s="77"/>
      <c r="G653" s="74"/>
    </row>
    <row r="654" spans="1:7" s="73" customFormat="1" x14ac:dyDescent="0.25">
      <c r="A654" s="72"/>
      <c r="B654" s="77"/>
      <c r="G654" s="74"/>
    </row>
    <row r="655" spans="1:7" s="73" customFormat="1" x14ac:dyDescent="0.25">
      <c r="A655" s="72"/>
      <c r="B655" s="77"/>
      <c r="G655" s="74"/>
    </row>
    <row r="656" spans="1:7" s="73" customFormat="1" x14ac:dyDescent="0.25">
      <c r="A656" s="72"/>
      <c r="B656" s="77"/>
      <c r="G656" s="74"/>
    </row>
    <row r="657" spans="1:7" s="73" customFormat="1" x14ac:dyDescent="0.25">
      <c r="A657" s="72"/>
      <c r="B657" s="77"/>
      <c r="G657" s="74"/>
    </row>
    <row r="658" spans="1:7" s="73" customFormat="1" x14ac:dyDescent="0.25">
      <c r="A658" s="72"/>
      <c r="B658" s="77"/>
      <c r="G658" s="74"/>
    </row>
    <row r="659" spans="1:7" s="73" customFormat="1" x14ac:dyDescent="0.25">
      <c r="A659" s="72"/>
      <c r="B659" s="77"/>
      <c r="G659" s="74"/>
    </row>
    <row r="660" spans="1:7" s="73" customFormat="1" x14ac:dyDescent="0.25">
      <c r="A660" s="72"/>
      <c r="B660" s="77"/>
      <c r="G660" s="74"/>
    </row>
    <row r="661" spans="1:7" s="73" customFormat="1" x14ac:dyDescent="0.25">
      <c r="A661" s="72"/>
      <c r="B661" s="77"/>
      <c r="G661" s="74"/>
    </row>
    <row r="662" spans="1:7" s="73" customFormat="1" x14ac:dyDescent="0.25">
      <c r="A662" s="72"/>
      <c r="B662" s="77"/>
      <c r="G662" s="74"/>
    </row>
    <row r="663" spans="1:7" s="73" customFormat="1" x14ac:dyDescent="0.25">
      <c r="A663" s="72"/>
      <c r="B663" s="77"/>
      <c r="G663" s="74"/>
    </row>
    <row r="664" spans="1:7" s="73" customFormat="1" x14ac:dyDescent="0.25">
      <c r="A664" s="72"/>
      <c r="B664" s="77"/>
      <c r="G664" s="74"/>
    </row>
    <row r="665" spans="1:7" s="73" customFormat="1" x14ac:dyDescent="0.25">
      <c r="A665" s="72"/>
      <c r="B665" s="77"/>
      <c r="G665" s="74"/>
    </row>
    <row r="666" spans="1:7" s="73" customFormat="1" x14ac:dyDescent="0.25">
      <c r="A666" s="72"/>
      <c r="B666" s="77"/>
      <c r="G666" s="74"/>
    </row>
    <row r="667" spans="1:7" s="73" customFormat="1" x14ac:dyDescent="0.25">
      <c r="A667" s="72"/>
      <c r="B667" s="77"/>
      <c r="G667" s="74"/>
    </row>
    <row r="668" spans="1:7" s="73" customFormat="1" x14ac:dyDescent="0.25">
      <c r="A668" s="72"/>
      <c r="B668" s="77"/>
      <c r="G668" s="74"/>
    </row>
    <row r="669" spans="1:7" s="73" customFormat="1" x14ac:dyDescent="0.25">
      <c r="A669" s="72"/>
      <c r="B669" s="77"/>
      <c r="G669" s="74"/>
    </row>
    <row r="670" spans="1:7" s="73" customFormat="1" x14ac:dyDescent="0.25">
      <c r="A670" s="72"/>
      <c r="B670" s="77"/>
      <c r="G670" s="74"/>
    </row>
    <row r="671" spans="1:7" s="73" customFormat="1" x14ac:dyDescent="0.25">
      <c r="A671" s="72"/>
      <c r="B671" s="77"/>
      <c r="G671" s="74"/>
    </row>
    <row r="672" spans="1:7" s="73" customFormat="1" x14ac:dyDescent="0.25">
      <c r="A672" s="72"/>
      <c r="B672" s="77"/>
      <c r="G672" s="74"/>
    </row>
    <row r="673" spans="1:7" s="73" customFormat="1" x14ac:dyDescent="0.25">
      <c r="A673" s="72"/>
      <c r="B673" s="77"/>
      <c r="G673" s="74"/>
    </row>
    <row r="674" spans="1:7" s="73" customFormat="1" x14ac:dyDescent="0.25">
      <c r="A674" s="72"/>
      <c r="B674" s="77"/>
      <c r="G674" s="74"/>
    </row>
    <row r="675" spans="1:7" s="73" customFormat="1" x14ac:dyDescent="0.25">
      <c r="A675" s="72"/>
      <c r="B675" s="77"/>
      <c r="G675" s="74"/>
    </row>
  </sheetData>
  <sheetProtection password="C970" sheet="1" objects="1" scenarios="1" selectLockedCells="1"/>
  <protectedRanges>
    <protectedRange password="C432" sqref="D27:E27 B35:B41 D35:G41" name="Activos Principales"/>
    <protectedRange password="C432" sqref="C27 B25:G25 G26:G27 F27 C35:C41 C26:F26 B26:B27" name="Gastos Imprevistos Menores"/>
    <protectedRange password="C432" sqref="B11:G20" name="Gastos Ordenarias Anuales"/>
    <protectedRange password="C432" sqref="H11:H20" name="Gastos Ordenarias Anuales_1"/>
  </protectedRanges>
  <mergeCells count="5">
    <mergeCell ref="C9:C10"/>
    <mergeCell ref="A1:H1"/>
    <mergeCell ref="A2:H2"/>
    <mergeCell ref="G4:H4"/>
    <mergeCell ref="G5:H5"/>
  </mergeCells>
  <dataValidations count="1">
    <dataValidation operator="greaterThanOrEqual" allowBlank="1" showErrorMessage="1" errorTitle="Año de la inversion" error="El año de la inversion del activo no puede ser menos del año de la inversion incial del sistema" prompt="_x000a_" sqref="C25:C27 C35:C41"/>
  </dataValidations>
  <pageMargins left="0.2" right="0.27" top="0.34" bottom="0.34" header="0.3" footer="0.3"/>
  <pageSetup scale="26" fitToHeight="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6"/>
  </sheetPr>
  <dimension ref="A1:AA555"/>
  <sheetViews>
    <sheetView showGridLines="0" showRowColHeaders="0" zoomScale="80" zoomScaleNormal="80" zoomScalePageLayoutView="85" workbookViewId="0">
      <pane ySplit="2" topLeftCell="A3" activePane="bottomLeft" state="frozen"/>
      <selection pane="bottomLeft" activeCell="A3" sqref="A3"/>
    </sheetView>
  </sheetViews>
  <sheetFormatPr defaultColWidth="8.85546875" defaultRowHeight="15" x14ac:dyDescent="0.25"/>
  <cols>
    <col min="1" max="1" width="8.85546875" style="29"/>
    <col min="2" max="2" width="57.42578125" style="65" customWidth="1"/>
    <col min="3" max="3" width="18.140625" style="65" bestFit="1" customWidth="1"/>
    <col min="4" max="4" width="20.42578125" style="65" bestFit="1" customWidth="1"/>
    <col min="5" max="5" width="22.140625" style="65" customWidth="1"/>
    <col min="6" max="6" width="20.42578125" style="65" bestFit="1" customWidth="1"/>
    <col min="7" max="7" width="19" style="65" bestFit="1" customWidth="1"/>
    <col min="8" max="8" width="20.7109375" style="65" customWidth="1"/>
    <col min="9" max="16" width="19" style="65" bestFit="1" customWidth="1"/>
    <col min="17" max="22" width="20.42578125" style="65" bestFit="1" customWidth="1"/>
    <col min="23" max="23" width="21.140625" style="65" bestFit="1" customWidth="1"/>
    <col min="24" max="24" width="19.42578125" style="65" bestFit="1" customWidth="1"/>
    <col min="25" max="16384" width="8.85546875" style="29"/>
  </cols>
  <sheetData>
    <row r="1" spans="1:27" s="190" customFormat="1" ht="33" customHeight="1" x14ac:dyDescent="0.35">
      <c r="A1" s="663" t="s">
        <v>263</v>
      </c>
      <c r="B1" s="663"/>
      <c r="C1" s="663"/>
      <c r="D1" s="663"/>
      <c r="E1" s="663"/>
      <c r="F1" s="189"/>
      <c r="G1" s="189"/>
      <c r="H1" s="189"/>
      <c r="I1" s="189"/>
      <c r="J1" s="189"/>
      <c r="K1" s="189"/>
      <c r="L1" s="189"/>
      <c r="M1" s="189"/>
      <c r="N1" s="189"/>
      <c r="O1" s="189"/>
      <c r="P1" s="189"/>
      <c r="Q1" s="189"/>
      <c r="R1" s="189"/>
      <c r="S1" s="189"/>
      <c r="T1" s="189"/>
      <c r="U1" s="189"/>
      <c r="V1" s="189"/>
      <c r="W1" s="189"/>
      <c r="X1" s="189"/>
    </row>
    <row r="2" spans="1:27" s="190" customFormat="1" ht="30" customHeight="1" x14ac:dyDescent="0.25">
      <c r="A2" s="664" t="s">
        <v>365</v>
      </c>
      <c r="B2" s="664"/>
      <c r="C2" s="664"/>
      <c r="D2" s="664"/>
      <c r="E2" s="664"/>
      <c r="F2" s="189"/>
      <c r="G2" s="189"/>
      <c r="H2" s="189"/>
      <c r="I2" s="189"/>
      <c r="J2" s="189"/>
      <c r="K2" s="189"/>
      <c r="L2" s="189"/>
      <c r="M2" s="189"/>
      <c r="N2" s="189"/>
      <c r="O2" s="189"/>
      <c r="P2" s="189"/>
      <c r="Q2" s="189"/>
      <c r="R2" s="189"/>
      <c r="S2" s="189"/>
      <c r="T2" s="189"/>
      <c r="U2" s="189"/>
      <c r="V2" s="189"/>
      <c r="W2" s="189"/>
      <c r="X2" s="189"/>
    </row>
    <row r="3" spans="1:27" s="191" customFormat="1" ht="45.75" customHeight="1" x14ac:dyDescent="0.3">
      <c r="A3" s="348"/>
      <c r="B3" s="205" t="s">
        <v>213</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row>
    <row r="4" spans="1:27" s="191" customFormat="1" x14ac:dyDescent="0.25">
      <c r="B4" s="202" t="s">
        <v>141</v>
      </c>
      <c r="C4" s="203">
        <f>'CAT - Data Entry'!C6</f>
        <v>2015</v>
      </c>
      <c r="D4" s="203">
        <f>C4+1</f>
        <v>2016</v>
      </c>
      <c r="E4" s="203">
        <f t="shared" ref="E4:X4" si="0">D4+1</f>
        <v>2017</v>
      </c>
      <c r="F4" s="203">
        <f t="shared" si="0"/>
        <v>2018</v>
      </c>
      <c r="G4" s="203">
        <f t="shared" si="0"/>
        <v>2019</v>
      </c>
      <c r="H4" s="203">
        <f t="shared" si="0"/>
        <v>2020</v>
      </c>
      <c r="I4" s="203">
        <f t="shared" si="0"/>
        <v>2021</v>
      </c>
      <c r="J4" s="203">
        <f t="shared" si="0"/>
        <v>2022</v>
      </c>
      <c r="K4" s="203">
        <f t="shared" si="0"/>
        <v>2023</v>
      </c>
      <c r="L4" s="203">
        <f t="shared" si="0"/>
        <v>2024</v>
      </c>
      <c r="M4" s="203">
        <f t="shared" si="0"/>
        <v>2025</v>
      </c>
      <c r="N4" s="203">
        <f t="shared" si="0"/>
        <v>2026</v>
      </c>
      <c r="O4" s="203">
        <f t="shared" si="0"/>
        <v>2027</v>
      </c>
      <c r="P4" s="203">
        <f t="shared" si="0"/>
        <v>2028</v>
      </c>
      <c r="Q4" s="203">
        <f t="shared" si="0"/>
        <v>2029</v>
      </c>
      <c r="R4" s="203">
        <f t="shared" si="0"/>
        <v>2030</v>
      </c>
      <c r="S4" s="203">
        <f t="shared" si="0"/>
        <v>2031</v>
      </c>
      <c r="T4" s="203">
        <f t="shared" si="0"/>
        <v>2032</v>
      </c>
      <c r="U4" s="203">
        <f t="shared" si="0"/>
        <v>2033</v>
      </c>
      <c r="V4" s="203">
        <f t="shared" si="0"/>
        <v>2034</v>
      </c>
      <c r="W4" s="203">
        <f t="shared" si="0"/>
        <v>2035</v>
      </c>
      <c r="X4" s="204">
        <f t="shared" si="0"/>
        <v>2036</v>
      </c>
    </row>
    <row r="5" spans="1:27" s="191" customFormat="1" x14ac:dyDescent="0.25">
      <c r="B5" s="174" t="s">
        <v>142</v>
      </c>
      <c r="C5" s="437">
        <f>ROUNDUP('CAT - Data Entry'!C14*'CAT - Data Entry'!C16,0)</f>
        <v>3615</v>
      </c>
      <c r="D5" s="438">
        <f>ROUNDUP(C5*(1+'CAT - Data Entry'!$C$17),0)</f>
        <v>3683</v>
      </c>
      <c r="E5" s="437">
        <f>ROUNDUP(D5*(1+'CAT - Data Entry'!$C$17),0)</f>
        <v>3752</v>
      </c>
      <c r="F5" s="438">
        <f>ROUNDUP(E5*(1+'CAT - Data Entry'!$C$17),0)</f>
        <v>3823</v>
      </c>
      <c r="G5" s="437">
        <f>ROUNDUP(F5*(1+'CAT - Data Entry'!$C$17),0)</f>
        <v>3895</v>
      </c>
      <c r="H5" s="438">
        <f>ROUNDUP(G5*(1+'CAT - Data Entry'!$C$17),0)</f>
        <v>3968</v>
      </c>
      <c r="I5" s="437">
        <f>ROUNDUP(H5*(1+'CAT - Data Entry'!$C$17),0)</f>
        <v>4043</v>
      </c>
      <c r="J5" s="438">
        <f>ROUNDUP(I5*(1+'CAT - Data Entry'!$C$17),0)</f>
        <v>4119</v>
      </c>
      <c r="K5" s="437">
        <f>ROUNDUP(J5*(1+'CAT - Data Entry'!$C$17),0)</f>
        <v>4197</v>
      </c>
      <c r="L5" s="438">
        <f>ROUNDUP(K5*(1+'CAT - Data Entry'!$C$17),0)</f>
        <v>4276</v>
      </c>
      <c r="M5" s="437">
        <f>ROUNDUP(L5*(1+'CAT - Data Entry'!$C$17),0)</f>
        <v>4356</v>
      </c>
      <c r="N5" s="438">
        <f>ROUNDUP(M5*(1+'CAT - Data Entry'!$C$17),0)</f>
        <v>4438</v>
      </c>
      <c r="O5" s="437">
        <f>ROUNDUP(N5*(1+'CAT - Data Entry'!$C$17),0)</f>
        <v>4521</v>
      </c>
      <c r="P5" s="438">
        <f>ROUNDUP(O5*(1+'CAT - Data Entry'!$C$17),0)</f>
        <v>4606</v>
      </c>
      <c r="Q5" s="437">
        <f>ROUNDUP(P5*(1+'CAT - Data Entry'!$C$17),0)</f>
        <v>4693</v>
      </c>
      <c r="R5" s="438">
        <f>ROUNDUP(Q5*(1+'CAT - Data Entry'!$C$17),0)</f>
        <v>4781</v>
      </c>
      <c r="S5" s="437">
        <f>ROUNDUP(R5*(1+'CAT - Data Entry'!$C$17),0)</f>
        <v>4871</v>
      </c>
      <c r="T5" s="438">
        <f>ROUNDUP(S5*(1+'CAT - Data Entry'!$C$17),0)</f>
        <v>4963</v>
      </c>
      <c r="U5" s="437">
        <f>ROUNDUP(T5*(1+'CAT - Data Entry'!$C$17),0)</f>
        <v>5056</v>
      </c>
      <c r="V5" s="438">
        <f>ROUNDUP(U5*(1+'CAT - Data Entry'!$C$17),0)</f>
        <v>5151</v>
      </c>
      <c r="W5" s="437">
        <f>ROUNDUP(V5*(1+'CAT - Data Entry'!$C$17),0)</f>
        <v>5248</v>
      </c>
      <c r="X5" s="439">
        <f>ROUNDUP(W5*(1+'CAT - Data Entry'!$C$17),0)</f>
        <v>5347</v>
      </c>
    </row>
    <row r="6" spans="1:27" s="191" customFormat="1" x14ac:dyDescent="0.25">
      <c r="B6" s="196" t="s">
        <v>253</v>
      </c>
      <c r="C6" s="437">
        <f>'CAT - Data Entry'!C23</f>
        <v>2500</v>
      </c>
      <c r="D6" s="438">
        <f>IF('CAT - Data Entry'!$C$24="yes",ROUNDUP((C6*(1+'CAT - Data Entry'!$C$17)),0),C6)</f>
        <v>2547</v>
      </c>
      <c r="E6" s="437">
        <f>IF('CAT - Data Entry'!$C$24="yes",ROUNDUP((D6*(1+'CAT - Data Entry'!$C$17)),0),D6)</f>
        <v>2595</v>
      </c>
      <c r="F6" s="438">
        <f>IF('CAT - Data Entry'!$C$24="yes",ROUNDUP((E6*(1+'CAT - Data Entry'!$C$17)),0),E6)</f>
        <v>2644</v>
      </c>
      <c r="G6" s="437">
        <f>IF('CAT - Data Entry'!$C$24="yes",ROUNDUP((F6*(1+'CAT - Data Entry'!$C$17)),0),F6)</f>
        <v>2694</v>
      </c>
      <c r="H6" s="438">
        <f>IF('CAT - Data Entry'!$C$24="yes",ROUNDUP((G6*(1+'CAT - Data Entry'!$C$17)),0),G6)</f>
        <v>2745</v>
      </c>
      <c r="I6" s="437">
        <f>IF('CAT - Data Entry'!$C$24="yes",ROUNDUP((H6*(1+'CAT - Data Entry'!$C$17)),0),H6)</f>
        <v>2797</v>
      </c>
      <c r="J6" s="438">
        <f>IF('CAT - Data Entry'!$C$24="yes",ROUNDUP((I6*(1+'CAT - Data Entry'!$C$17)),0),I6)</f>
        <v>2850</v>
      </c>
      <c r="K6" s="437">
        <f>IF('CAT - Data Entry'!$C$24="yes",ROUNDUP((J6*(1+'CAT - Data Entry'!$C$17)),0),J6)</f>
        <v>2904</v>
      </c>
      <c r="L6" s="438">
        <f>IF('CAT - Data Entry'!$C$24="yes",ROUNDUP((K6*(1+'CAT - Data Entry'!$C$17)),0),K6)</f>
        <v>2959</v>
      </c>
      <c r="M6" s="437">
        <f>IF('CAT - Data Entry'!$C$24="yes",ROUNDUP((L6*(1+'CAT - Data Entry'!$C$17)),0),L6)</f>
        <v>3015</v>
      </c>
      <c r="N6" s="438">
        <f>IF('CAT - Data Entry'!$C$24="yes",ROUNDUP((M6*(1+'CAT - Data Entry'!$C$17)),0),M6)</f>
        <v>3072</v>
      </c>
      <c r="O6" s="437">
        <f>IF('CAT - Data Entry'!$C$24="yes",ROUNDUP((N6*(1+'CAT - Data Entry'!$C$17)),0),N6)</f>
        <v>3130</v>
      </c>
      <c r="P6" s="438">
        <f>IF('CAT - Data Entry'!$C$24="yes",ROUNDUP((O6*(1+'CAT - Data Entry'!$C$17)),0),O6)</f>
        <v>3189</v>
      </c>
      <c r="Q6" s="437">
        <f>IF('CAT - Data Entry'!$C$24="yes",ROUNDUP((P6*(1+'CAT - Data Entry'!$C$17)),0),P6)</f>
        <v>3249</v>
      </c>
      <c r="R6" s="438">
        <f>IF('CAT - Data Entry'!$C$24="yes",ROUNDUP((Q6*(1+'CAT - Data Entry'!$C$17)),0),Q6)</f>
        <v>3310</v>
      </c>
      <c r="S6" s="437">
        <f>IF('CAT - Data Entry'!$C$24="yes",ROUNDUP((R6*(1+'CAT - Data Entry'!$C$17)),0),R6)</f>
        <v>3372</v>
      </c>
      <c r="T6" s="438">
        <f>IF('CAT - Data Entry'!$C$24="yes",ROUNDUP((S6*(1+'CAT - Data Entry'!$C$17)),0),S6)</f>
        <v>3436</v>
      </c>
      <c r="U6" s="437">
        <f>IF('CAT - Data Entry'!$C$24="yes",ROUNDUP((T6*(1+'CAT - Data Entry'!$C$17)),0),T6)</f>
        <v>3501</v>
      </c>
      <c r="V6" s="438">
        <f>IF('CAT - Data Entry'!$C$24="yes",ROUNDUP((U6*(1+'CAT - Data Entry'!$C$17)),0),U6)</f>
        <v>3567</v>
      </c>
      <c r="W6" s="437">
        <f>IF('CAT - Data Entry'!$C$24="yes",ROUNDUP((V6*(1+'CAT - Data Entry'!$C$17)),0),V6)</f>
        <v>3634</v>
      </c>
      <c r="X6" s="439">
        <f>IF('CAT - Data Entry'!$C$24="yes",ROUNDUP((W6*(1+'CAT - Data Entry'!$C$17)),0),W6)</f>
        <v>3702</v>
      </c>
    </row>
    <row r="7" spans="1:27" s="191" customFormat="1" x14ac:dyDescent="0.25">
      <c r="B7" s="196" t="s">
        <v>143</v>
      </c>
      <c r="C7" s="440">
        <f>ROUND(C6/'CAT - Data Entry'!$C$16,0)</f>
        <v>500</v>
      </c>
      <c r="D7" s="441">
        <f>ROUND(D6/'CAT - Data Entry'!$C$16,0)</f>
        <v>509</v>
      </c>
      <c r="E7" s="440">
        <f>ROUND(E6/'CAT - Data Entry'!$C$16,0)</f>
        <v>519</v>
      </c>
      <c r="F7" s="441">
        <f>ROUND(F6/'CAT - Data Entry'!$C$16,0)</f>
        <v>529</v>
      </c>
      <c r="G7" s="440">
        <f>ROUND(G6/'CAT - Data Entry'!$C$16,0)</f>
        <v>539</v>
      </c>
      <c r="H7" s="441">
        <f>ROUND(H6/'CAT - Data Entry'!$C$16,0)</f>
        <v>549</v>
      </c>
      <c r="I7" s="440">
        <f>ROUND(I6/'CAT - Data Entry'!$C$16,0)</f>
        <v>559</v>
      </c>
      <c r="J7" s="441">
        <f>ROUND(J6/'CAT - Data Entry'!$C$16,0)</f>
        <v>570</v>
      </c>
      <c r="K7" s="440">
        <f>ROUND(K6/'CAT - Data Entry'!$C$16,0)</f>
        <v>581</v>
      </c>
      <c r="L7" s="441">
        <f>ROUND(L6/'CAT - Data Entry'!$C$16,0)</f>
        <v>592</v>
      </c>
      <c r="M7" s="440">
        <f>ROUND(M6/'CAT - Data Entry'!$C$16,0)</f>
        <v>603</v>
      </c>
      <c r="N7" s="441">
        <f>ROUND(N6/'CAT - Data Entry'!$C$16,0)</f>
        <v>614</v>
      </c>
      <c r="O7" s="440">
        <f>ROUND(O6/'CAT - Data Entry'!$C$16,0)</f>
        <v>626</v>
      </c>
      <c r="P7" s="441">
        <f>ROUND(P6/'CAT - Data Entry'!$C$16,0)</f>
        <v>638</v>
      </c>
      <c r="Q7" s="440">
        <f>ROUND(Q6/'CAT - Data Entry'!$C$16,0)</f>
        <v>650</v>
      </c>
      <c r="R7" s="441">
        <f>ROUND(R6/'CAT - Data Entry'!$C$16,0)</f>
        <v>662</v>
      </c>
      <c r="S7" s="440">
        <f>ROUND(S6/'CAT - Data Entry'!$C$16,0)</f>
        <v>674</v>
      </c>
      <c r="T7" s="441">
        <f>ROUND(T6/'CAT - Data Entry'!$C$16,0)</f>
        <v>687</v>
      </c>
      <c r="U7" s="440">
        <f>ROUND(U6/'CAT - Data Entry'!$C$16,0)</f>
        <v>700</v>
      </c>
      <c r="V7" s="441">
        <f>ROUND(V6/'CAT - Data Entry'!$C$16,0)</f>
        <v>713</v>
      </c>
      <c r="W7" s="440">
        <f>ROUND(W6/'CAT - Data Entry'!$C$16,0)</f>
        <v>727</v>
      </c>
      <c r="X7" s="442">
        <f>ROUND(X6/'CAT - Data Entry'!$C$16,0)</f>
        <v>740</v>
      </c>
    </row>
    <row r="8" spans="1:27" s="191" customFormat="1" x14ac:dyDescent="0.25">
      <c r="B8" s="196" t="s">
        <v>144</v>
      </c>
      <c r="C8" s="502">
        <f>C6/C5</f>
        <v>0.69156293222683263</v>
      </c>
      <c r="D8" s="503">
        <f t="shared" ref="D8:X8" si="1">D6/D5</f>
        <v>0.69155579690469726</v>
      </c>
      <c r="E8" s="502">
        <f t="shared" si="1"/>
        <v>0.69163113006396593</v>
      </c>
      <c r="F8" s="503">
        <f t="shared" si="1"/>
        <v>0.69160345278577029</v>
      </c>
      <c r="G8" s="502">
        <f t="shared" si="1"/>
        <v>0.69165596919127081</v>
      </c>
      <c r="H8" s="503">
        <f t="shared" si="1"/>
        <v>0.69178427419354838</v>
      </c>
      <c r="I8" s="502">
        <f t="shared" si="1"/>
        <v>0.6918130101409844</v>
      </c>
      <c r="J8" s="503">
        <f t="shared" si="1"/>
        <v>0.69191551347414426</v>
      </c>
      <c r="K8" s="502">
        <f t="shared" si="1"/>
        <v>0.69192280200142964</v>
      </c>
      <c r="L8" s="503">
        <f t="shared" si="1"/>
        <v>0.69200187090739007</v>
      </c>
      <c r="M8" s="502">
        <f t="shared" si="1"/>
        <v>0.69214876033057848</v>
      </c>
      <c r="N8" s="503">
        <f t="shared" si="1"/>
        <v>0.69220369535826953</v>
      </c>
      <c r="O8" s="502">
        <f t="shared" si="1"/>
        <v>0.6923247069232471</v>
      </c>
      <c r="P8" s="503">
        <f t="shared" si="1"/>
        <v>0.69235779418150234</v>
      </c>
      <c r="Q8" s="502">
        <f t="shared" si="1"/>
        <v>0.69230769230769229</v>
      </c>
      <c r="R8" s="503">
        <f t="shared" si="1"/>
        <v>0.69232378163564112</v>
      </c>
      <c r="S8" s="502">
        <f t="shared" si="1"/>
        <v>0.69226031615684669</v>
      </c>
      <c r="T8" s="503">
        <f t="shared" si="1"/>
        <v>0.69232319161797296</v>
      </c>
      <c r="U8" s="502">
        <f t="shared" si="1"/>
        <v>0.69244462025316456</v>
      </c>
      <c r="V8" s="503">
        <f t="shared" si="1"/>
        <v>0.69248689574839839</v>
      </c>
      <c r="W8" s="502">
        <f t="shared" si="1"/>
        <v>0.69245426829268297</v>
      </c>
      <c r="X8" s="504">
        <f t="shared" si="1"/>
        <v>0.69235085094445481</v>
      </c>
    </row>
    <row r="9" spans="1:27" s="198" customFormat="1" x14ac:dyDescent="0.25">
      <c r="B9" s="172" t="s">
        <v>145</v>
      </c>
      <c r="C9" s="207">
        <f>'CAT - Data Entry'!$C$21*C6</f>
        <v>50000</v>
      </c>
      <c r="D9" s="199">
        <f>'CAT - Data Entry'!$C$21*D6</f>
        <v>50940</v>
      </c>
      <c r="E9" s="207">
        <f>'CAT - Data Entry'!$C$21*E6</f>
        <v>51900</v>
      </c>
      <c r="F9" s="199">
        <f>'CAT - Data Entry'!$C$21*F6</f>
        <v>52880</v>
      </c>
      <c r="G9" s="207">
        <f>'CAT - Data Entry'!$C$21*G6</f>
        <v>53880</v>
      </c>
      <c r="H9" s="199">
        <f>'CAT - Data Entry'!$C$21*H6</f>
        <v>54900</v>
      </c>
      <c r="I9" s="207">
        <f>'CAT - Data Entry'!$C$21*I6</f>
        <v>55940</v>
      </c>
      <c r="J9" s="199">
        <f>'CAT - Data Entry'!$C$21*J6</f>
        <v>57000</v>
      </c>
      <c r="K9" s="207">
        <f>'CAT - Data Entry'!$C$21*K6</f>
        <v>58080</v>
      </c>
      <c r="L9" s="199">
        <f>'CAT - Data Entry'!$C$21*L6</f>
        <v>59180</v>
      </c>
      <c r="M9" s="207">
        <f>'CAT - Data Entry'!$C$21*M6</f>
        <v>60300</v>
      </c>
      <c r="N9" s="199">
        <f>'CAT - Data Entry'!$C$21*N6</f>
        <v>61440</v>
      </c>
      <c r="O9" s="207">
        <f>'CAT - Data Entry'!$C$21*O6</f>
        <v>62600</v>
      </c>
      <c r="P9" s="199">
        <f>'CAT - Data Entry'!$C$21*P6</f>
        <v>63780</v>
      </c>
      <c r="Q9" s="207">
        <f>'CAT - Data Entry'!$C$21*Q6</f>
        <v>64980</v>
      </c>
      <c r="R9" s="199">
        <f>'CAT - Data Entry'!$C$21*R6</f>
        <v>66200</v>
      </c>
      <c r="S9" s="207">
        <f>'CAT - Data Entry'!$C$21*S6</f>
        <v>67440</v>
      </c>
      <c r="T9" s="199">
        <f>'CAT - Data Entry'!$C$21*T6</f>
        <v>68720</v>
      </c>
      <c r="U9" s="207">
        <f>'CAT - Data Entry'!$C$21*U6</f>
        <v>70020</v>
      </c>
      <c r="V9" s="199">
        <f>'CAT - Data Entry'!$C$21*V6</f>
        <v>71340</v>
      </c>
      <c r="W9" s="207">
        <f>'CAT - Data Entry'!$C$21*W6</f>
        <v>72680</v>
      </c>
      <c r="X9" s="200">
        <f>'CAT - Data Entry'!$C$21*X6</f>
        <v>74040</v>
      </c>
    </row>
    <row r="10" spans="1:27" s="197" customFormat="1" hidden="1" x14ac:dyDescent="0.25">
      <c r="B10" s="201" t="s">
        <v>254</v>
      </c>
      <c r="C10" s="206" t="str">
        <f>IF(C9&lt;'CAT - Data Entry'!$C$21*86400,"Sufficient","Insufficient")</f>
        <v>Sufficient</v>
      </c>
      <c r="D10" s="194" t="str">
        <f>IF(D9&lt;'CAT - Data Entry'!$C$20*86400,"Sufficient","Insufficient")</f>
        <v>Sufficient</v>
      </c>
      <c r="E10" s="206" t="str">
        <f>IF(E9&lt;'CAT - Data Entry'!$C$20*86400,"Sufficient","Insufficient")</f>
        <v>Sufficient</v>
      </c>
      <c r="F10" s="194" t="str">
        <f>IF(F9&lt;'CAT - Data Entry'!$C$20*86400,"Sufficient","Insufficient")</f>
        <v>Sufficient</v>
      </c>
      <c r="G10" s="206" t="str">
        <f>IF(G9&lt;'CAT - Data Entry'!$C$20*86400,"Sufficient","Insufficient")</f>
        <v>Sufficient</v>
      </c>
      <c r="H10" s="194" t="str">
        <f>IF(H9&lt;'CAT - Data Entry'!$C$20*86400,"Sufficient","Insufficient")</f>
        <v>Sufficient</v>
      </c>
      <c r="I10" s="206" t="str">
        <f>IF(I9&lt;'CAT - Data Entry'!$C$20*86400,"Sufficient","Insufficient")</f>
        <v>Sufficient</v>
      </c>
      <c r="J10" s="194" t="str">
        <f>IF(J9&lt;'CAT - Data Entry'!$C$20*86400,"Sufficient","Insufficient")</f>
        <v>Sufficient</v>
      </c>
      <c r="K10" s="206" t="str">
        <f>IF(K9&lt;'CAT - Data Entry'!$C$20*86400,"Sufficient","Insufficient")</f>
        <v>Sufficient</v>
      </c>
      <c r="L10" s="194" t="str">
        <f>IF(L9&lt;'CAT - Data Entry'!$C$20*86400,"Sufficient","Insufficient")</f>
        <v>Sufficient</v>
      </c>
      <c r="M10" s="206" t="str">
        <f>IF(M9&lt;'CAT - Data Entry'!$C$20*86400,"Sufficient","Insufficient")</f>
        <v>Sufficient</v>
      </c>
      <c r="N10" s="194" t="str">
        <f>IF(N9&lt;'CAT - Data Entry'!$C$20*86400,"Sufficient","Insufficient")</f>
        <v>Sufficient</v>
      </c>
      <c r="O10" s="206" t="str">
        <f>IF(O9&lt;'CAT - Data Entry'!$C$20*86400,"Sufficient","Insufficient")</f>
        <v>Sufficient</v>
      </c>
      <c r="P10" s="194" t="str">
        <f>IF(P9&lt;'CAT - Data Entry'!$C$20*86400,"Sufficient","Insufficient")</f>
        <v>Sufficient</v>
      </c>
      <c r="Q10" s="206" t="str">
        <f>IF(Q9&lt;'CAT - Data Entry'!$C$20*86400,"Sufficient","Insufficient")</f>
        <v>Sufficient</v>
      </c>
      <c r="R10" s="194" t="str">
        <f>IF(R9&lt;'CAT - Data Entry'!$C$20*86400,"Sufficient","Insufficient")</f>
        <v>Sufficient</v>
      </c>
      <c r="S10" s="206" t="str">
        <f>IF(S9&lt;'CAT - Data Entry'!$C$20*86400,"Sufficient","Insufficient")</f>
        <v>Sufficient</v>
      </c>
      <c r="T10" s="194" t="str">
        <f>IF(T9&lt;'CAT - Data Entry'!$C$20*86400,"Sufficient","Insufficient")</f>
        <v>Sufficient</v>
      </c>
      <c r="U10" s="206" t="str">
        <f>IF(U9&lt;'CAT - Data Entry'!$C$20*86400,"Sufficient","Insufficient")</f>
        <v>Sufficient</v>
      </c>
      <c r="V10" s="194" t="str">
        <f>IF(V9&lt;'CAT - Data Entry'!$C$20*86400,"Sufficient","Insufficient")</f>
        <v>Sufficient</v>
      </c>
      <c r="W10" s="206" t="str">
        <f>IF(W9&lt;'CAT - Data Entry'!$C$20*86400,"Sufficient","Insufficient")</f>
        <v>Sufficient</v>
      </c>
      <c r="X10" s="195" t="str">
        <f>IF(X9&lt;'CAT - Data Entry'!$C$20*86400,"Sufficient","Insufficient")</f>
        <v>Sufficient</v>
      </c>
    </row>
    <row r="11" spans="1:27" s="191" customFormat="1" hidden="1" x14ac:dyDescent="0.25">
      <c r="B11" s="192"/>
      <c r="C11" s="192"/>
      <c r="D11" s="192"/>
      <c r="E11" s="192"/>
      <c r="F11" s="192"/>
      <c r="G11" s="192"/>
      <c r="H11" s="192"/>
      <c r="I11" s="192"/>
      <c r="J11" s="192"/>
      <c r="K11" s="192"/>
      <c r="L11" s="192"/>
      <c r="M11" s="192"/>
      <c r="N11" s="192"/>
      <c r="O11" s="192"/>
      <c r="P11" s="192"/>
      <c r="Q11" s="192"/>
      <c r="R11" s="192"/>
      <c r="S11" s="192"/>
      <c r="T11" s="192"/>
      <c r="U11" s="192"/>
      <c r="V11" s="192"/>
      <c r="W11" s="192"/>
      <c r="X11" s="192"/>
      <c r="Y11" s="192"/>
    </row>
    <row r="12" spans="1:27" s="191" customFormat="1" ht="35.25" customHeight="1" x14ac:dyDescent="0.3">
      <c r="B12" s="208" t="s">
        <v>358</v>
      </c>
      <c r="C12" s="193"/>
      <c r="D12" s="193"/>
      <c r="E12" s="193"/>
      <c r="F12" s="193"/>
      <c r="G12" s="193"/>
      <c r="H12" s="193"/>
      <c r="I12" s="193"/>
      <c r="J12" s="193"/>
      <c r="K12" s="193"/>
      <c r="L12" s="193"/>
      <c r="M12" s="193"/>
      <c r="N12" s="193"/>
      <c r="O12" s="193"/>
      <c r="P12" s="193"/>
      <c r="Q12" s="193"/>
      <c r="R12" s="193"/>
      <c r="S12" s="193"/>
      <c r="T12" s="193"/>
      <c r="U12" s="193"/>
      <c r="V12" s="193"/>
      <c r="W12" s="193"/>
      <c r="X12" s="193"/>
    </row>
    <row r="13" spans="1:27" s="191" customFormat="1" x14ac:dyDescent="0.25">
      <c r="B13" s="217" t="s">
        <v>141</v>
      </c>
      <c r="C13" s="203">
        <f>'CAT - Data Entry'!C6</f>
        <v>2015</v>
      </c>
      <c r="D13" s="203">
        <f t="shared" ref="D13:X13" si="2">C13+1</f>
        <v>2016</v>
      </c>
      <c r="E13" s="203">
        <f t="shared" si="2"/>
        <v>2017</v>
      </c>
      <c r="F13" s="203">
        <f t="shared" si="2"/>
        <v>2018</v>
      </c>
      <c r="G13" s="203">
        <f t="shared" si="2"/>
        <v>2019</v>
      </c>
      <c r="H13" s="203">
        <f t="shared" si="2"/>
        <v>2020</v>
      </c>
      <c r="I13" s="203">
        <f t="shared" si="2"/>
        <v>2021</v>
      </c>
      <c r="J13" s="203">
        <f t="shared" si="2"/>
        <v>2022</v>
      </c>
      <c r="K13" s="203">
        <f t="shared" si="2"/>
        <v>2023</v>
      </c>
      <c r="L13" s="203">
        <f t="shared" si="2"/>
        <v>2024</v>
      </c>
      <c r="M13" s="203">
        <f t="shared" si="2"/>
        <v>2025</v>
      </c>
      <c r="N13" s="203">
        <f t="shared" si="2"/>
        <v>2026</v>
      </c>
      <c r="O13" s="203">
        <f t="shared" si="2"/>
        <v>2027</v>
      </c>
      <c r="P13" s="203">
        <f t="shared" si="2"/>
        <v>2028</v>
      </c>
      <c r="Q13" s="203">
        <f t="shared" si="2"/>
        <v>2029</v>
      </c>
      <c r="R13" s="203">
        <f t="shared" si="2"/>
        <v>2030</v>
      </c>
      <c r="S13" s="203">
        <f t="shared" si="2"/>
        <v>2031</v>
      </c>
      <c r="T13" s="203">
        <f t="shared" si="2"/>
        <v>2032</v>
      </c>
      <c r="U13" s="203">
        <f t="shared" si="2"/>
        <v>2033</v>
      </c>
      <c r="V13" s="203">
        <f t="shared" si="2"/>
        <v>2034</v>
      </c>
      <c r="W13" s="203">
        <f t="shared" si="2"/>
        <v>2035</v>
      </c>
      <c r="X13" s="204">
        <f t="shared" si="2"/>
        <v>2036</v>
      </c>
    </row>
    <row r="14" spans="1:27" s="191" customFormat="1" x14ac:dyDescent="0.25">
      <c r="B14" s="217" t="s">
        <v>359</v>
      </c>
      <c r="C14" s="203"/>
      <c r="D14" s="203"/>
      <c r="E14" s="203"/>
      <c r="F14" s="203"/>
      <c r="G14" s="203"/>
      <c r="H14" s="203"/>
      <c r="I14" s="203"/>
      <c r="J14" s="203"/>
      <c r="K14" s="203"/>
      <c r="L14" s="203"/>
      <c r="M14" s="203"/>
      <c r="N14" s="203"/>
      <c r="O14" s="203"/>
      <c r="P14" s="203"/>
      <c r="Q14" s="203"/>
      <c r="R14" s="203"/>
      <c r="S14" s="203"/>
      <c r="T14" s="203"/>
      <c r="U14" s="203"/>
      <c r="V14" s="203"/>
      <c r="W14" s="203"/>
      <c r="X14" s="204"/>
    </row>
    <row r="15" spans="1:27" s="191" customFormat="1" x14ac:dyDescent="0.25">
      <c r="B15" s="172" t="s">
        <v>507</v>
      </c>
      <c r="C15" s="562">
        <f>IF('CAT - Data Entry'!$C$42="yes",(C7*'CAT - Data Entry'!$C$37*'CAT - Data Entry'!$C$38*12)*(1+'CAT - Data Entry'!$C$7)^(C13-$C$13),C7*'CAT - Data Entry'!$C$37*'CAT - Data Entry'!$C$38*12)</f>
        <v>24000</v>
      </c>
      <c r="D15" s="563">
        <f>IF('CAT - Data Entry'!$C$42="yes",(D7*'CAT - Data Entry'!$C$37*'CAT - Data Entry'!$C$38*12)*(1+'CAT - Data Entry'!$C$7)^(D13-$C$13),D7*'CAT - Data Entry'!$C$37*'CAT - Data Entry'!$C$38*12)</f>
        <v>25164.959999999999</v>
      </c>
      <c r="E15" s="562">
        <f>IF('CAT - Data Entry'!$C$42="yes",(E7*'CAT - Data Entry'!$C$37*'CAT - Data Entry'!$C$38*12)*(1+'CAT - Data Entry'!$C$7)^(E13-$C$13),E7*'CAT - Data Entry'!$C$37*'CAT - Data Entry'!$C$38*12)</f>
        <v>26429.140799999997</v>
      </c>
      <c r="F15" s="563">
        <f>IF('CAT - Data Entry'!$C$42="yes",(F7*'CAT - Data Entry'!$C$37*'CAT - Data Entry'!$C$38*12)*(1+'CAT - Data Entry'!$C$7)^(F13-$C$13),F7*'CAT - Data Entry'!$C$37*'CAT - Data Entry'!$C$38*12)</f>
        <v>27746.523983999999</v>
      </c>
      <c r="G15" s="562">
        <f>IF('CAT - Data Entry'!$C$42="yes",(G7*'CAT - Data Entry'!$C$37*'CAT - Data Entry'!$C$38*12)*(1+'CAT - Data Entry'!$C$7)^(G13-$C$13),G7*'CAT - Data Entry'!$C$37*'CAT - Data Entry'!$C$38*12)</f>
        <v>29119.163932319996</v>
      </c>
      <c r="H15" s="563">
        <f>IF('CAT - Data Entry'!$C$42="yes",(H7*'CAT - Data Entry'!$C$37*'CAT - Data Entry'!$C$38*12)*(1+'CAT - Data Entry'!$C$7)^(H13-$C$13),H7*'CAT - Data Entry'!$C$37*'CAT - Data Entry'!$C$38*12)</f>
        <v>30549.190405953595</v>
      </c>
      <c r="I15" s="562">
        <f>IF('CAT - Data Entry'!$C$42="yes",(I7*'CAT - Data Entry'!$C$37*'CAT - Data Entry'!$C$38*12)*(1+'CAT - Data Entry'!$C$7)^(I13-$C$13),I7*'CAT - Data Entry'!$C$37*'CAT - Data Entry'!$C$38*12)</f>
        <v>32038.811220466127</v>
      </c>
      <c r="J15" s="563">
        <f>IF('CAT - Data Entry'!$C$42="yes",(J7*'CAT - Data Entry'!$C$37*'CAT - Data Entry'!$C$38*12)*(1+'CAT - Data Entry'!$C$7)^(J13-$C$13),J7*'CAT - Data Entry'!$C$37*'CAT - Data Entry'!$C$38*12)</f>
        <v>33649.348958024442</v>
      </c>
      <c r="K15" s="562">
        <f>IF('CAT - Data Entry'!$C$42="yes",(K7*'CAT - Data Entry'!$C$37*'CAT - Data Entry'!$C$38*12)*(1+'CAT - Data Entry'!$C$7)^(K13-$C$13),K7*'CAT - Data Entry'!$C$37*'CAT - Data Entry'!$C$38*12)</f>
        <v>35327.684029737837</v>
      </c>
      <c r="L15" s="563">
        <f>IF('CAT - Data Entry'!$C$42="yes",(L7*'CAT - Data Entry'!$C$37*'CAT - Data Entry'!$C$38*12)*(1+'CAT - Data Entry'!$C$7)^(L13-$C$13),L7*'CAT - Data Entry'!$C$37*'CAT - Data Entry'!$C$38*12)</f>
        <v>37076.434791691812</v>
      </c>
      <c r="M15" s="562">
        <f>IF('CAT - Data Entry'!$C$42="yes",(M7*'CAT - Data Entry'!$C$37*'CAT - Data Entry'!$C$38*12)*(1+'CAT - Data Entry'!$C$7)^(M13-$C$13),M7*'CAT - Data Entry'!$C$37*'CAT - Data Entry'!$C$38*12)</f>
        <v>38898.315683736262</v>
      </c>
      <c r="N15" s="563">
        <f>IF('CAT - Data Entry'!$C$42="yes",(N7*'CAT - Data Entry'!$C$37*'CAT - Data Entry'!$C$38*12)*(1+'CAT - Data Entry'!$C$7)^(N13-$C$13),N7*'CAT - Data Entry'!$C$37*'CAT - Data Entry'!$C$38*12)</f>
        <v>40796.140637990859</v>
      </c>
      <c r="O15" s="562">
        <f>IF('CAT - Data Entry'!$C$42="yes",(O7*'CAT - Data Entry'!$C$37*'CAT - Data Entry'!$C$38*12)*(1+'CAT - Data Entry'!$C$7)^(O13-$C$13),O7*'CAT - Data Entry'!$C$37*'CAT - Data Entry'!$C$38*12)</f>
        <v>42841.263127953978</v>
      </c>
      <c r="P15" s="563">
        <f>IF('CAT - Data Entry'!$C$42="yes",(P7*'CAT - Data Entry'!$C$37*'CAT - Data Entry'!$C$38*12)*(1+'CAT - Data Entry'!$C$7)^(P13-$C$13),P7*'CAT - Data Entry'!$C$37*'CAT - Data Entry'!$C$38*12)</f>
        <v>44972.376440740692</v>
      </c>
      <c r="Q15" s="562">
        <f>IF('CAT - Data Entry'!$C$42="yes",(Q7*'CAT - Data Entry'!$C$37*'CAT - Data Entry'!$C$38*12)*(1+'CAT - Data Entry'!$C$7)^(Q13-$C$13),Q7*'CAT - Data Entry'!$C$37*'CAT - Data Entry'!$C$38*12)</f>
        <v>47192.799415479465</v>
      </c>
      <c r="R15" s="563">
        <f>IF('CAT - Data Entry'!$C$42="yes",(R7*'CAT - Data Entry'!$C$37*'CAT - Data Entry'!$C$38*12)*(1+'CAT - Data Entry'!$C$7)^(R13-$C$13),R7*'CAT - Data Entry'!$C$37*'CAT - Data Entry'!$C$38*12)</f>
        <v>49505.972629905889</v>
      </c>
      <c r="S15" s="562">
        <f>IF('CAT - Data Entry'!$C$42="yes",(S7*'CAT - Data Entry'!$C$37*'CAT - Data Entry'!$C$38*12)*(1+'CAT - Data Entry'!$C$7)^(S13-$C$13),S7*'CAT - Data Entry'!$C$37*'CAT - Data Entry'!$C$38*12)</f>
        <v>51915.46271772396</v>
      </c>
      <c r="T15" s="563">
        <f>IF('CAT - Data Entry'!$C$42="yes",(T7*'CAT - Data Entry'!$C$37*'CAT - Data Entry'!$C$38*12)*(1+'CAT - Data Entry'!$C$7)^(T13-$C$13),T7*'CAT - Data Entry'!$C$37*'CAT - Data Entry'!$C$38*12)</f>
        <v>54504.303521793248</v>
      </c>
      <c r="U15" s="562">
        <f>IF('CAT - Data Entry'!$C$42="yes",(U7*'CAT - Data Entry'!$C$37*'CAT - Data Entry'!$C$38*12)*(1+'CAT - Data Entry'!$C$7)^(U13-$C$13),U7*'CAT - Data Entry'!$C$37*'CAT - Data Entry'!$C$38*12)</f>
        <v>57201.750857660751</v>
      </c>
      <c r="V15" s="563">
        <f>IF('CAT - Data Entry'!$C$42="yes",(V7*'CAT - Data Entry'!$C$37*'CAT - Data Entry'!$C$38*12)*(1+'CAT - Data Entry'!$C$7)^(V13-$C$13),V7*'CAT - Data Entry'!$C$37*'CAT - Data Entry'!$C$38*12)</f>
        <v>60011.991160510683</v>
      </c>
      <c r="W15" s="562">
        <f>IF('CAT - Data Entry'!$C$42="yes",(W7*'CAT - Data Entry'!$C$37*'CAT - Data Entry'!$C$38*12)*(1+'CAT - Data Entry'!$C$7)^(W13-$C$13),W7*'CAT - Data Entry'!$C$37*'CAT - Data Entry'!$C$38*12)</f>
        <v>63026.057645023844</v>
      </c>
      <c r="X15" s="562">
        <f>IF('CAT - Data Entry'!$C$42="yes",(X7*'CAT - Data Entry'!$C$37*'CAT - Data Entry'!$C$38*12)*(1+'CAT - Data Entry'!$C$7)^(X13-$C$13),X7*'CAT - Data Entry'!$C$37*'CAT - Data Entry'!$C$38*12)</f>
        <v>66077.663187121274</v>
      </c>
    </row>
    <row r="16" spans="1:27" s="191" customFormat="1" x14ac:dyDescent="0.25">
      <c r="B16" s="172" t="s">
        <v>509</v>
      </c>
      <c r="C16" s="562">
        <f>'CAT - Data Entry'!C40*'CAT - Data Entry'!C41*12</f>
        <v>1200</v>
      </c>
      <c r="D16" s="563">
        <f>IF('CAT - Data Entry'!$C$42="yes",('CAT - Data Entry'!$C$40*'CAT - Data Entry'!$C$41*12)*(1+'CAT - Data Entry'!$C$7)^(D13-$C$13),'CAT - Data Entry'!$C$40*'CAT - Data Entry'!$C$41*12)</f>
        <v>1236</v>
      </c>
      <c r="E16" s="563">
        <f>IF('CAT - Data Entry'!$C$42="yes",('CAT - Data Entry'!$C$40*'CAT - Data Entry'!$C$41*12)*(1+'CAT - Data Entry'!$C$7)^(E13-$C$13),'CAT - Data Entry'!$C$40*'CAT - Data Entry'!$C$41*12)</f>
        <v>1273.08</v>
      </c>
      <c r="F16" s="563">
        <f>IF('CAT - Data Entry'!$C$42="yes",('CAT - Data Entry'!$C$40*'CAT - Data Entry'!$C$41*12)*(1+'CAT - Data Entry'!$C$7)^(F13-$C$13),'CAT - Data Entry'!$C$40*'CAT - Data Entry'!$C$41*12)</f>
        <v>1311.2724000000001</v>
      </c>
      <c r="G16" s="563">
        <f>IF('CAT - Data Entry'!$C$42="yes",('CAT - Data Entry'!$C$40*'CAT - Data Entry'!$C$41*12)*(1+'CAT - Data Entry'!$C$7)^(G13-$C$13),'CAT - Data Entry'!$C$40*'CAT - Data Entry'!$C$41*12)</f>
        <v>1350.6105719999998</v>
      </c>
      <c r="H16" s="563">
        <f>IF('CAT - Data Entry'!$C$42="yes",('CAT - Data Entry'!$C$40*'CAT - Data Entry'!$C$41*12)*(1+'CAT - Data Entry'!$C$7)^(H13-$C$13),'CAT - Data Entry'!$C$40*'CAT - Data Entry'!$C$41*12)</f>
        <v>1391.1288891599997</v>
      </c>
      <c r="I16" s="563">
        <f>IF('CAT - Data Entry'!$C$42="yes",('CAT - Data Entry'!$C$40*'CAT - Data Entry'!$C$41*12)*(1+'CAT - Data Entry'!$C$7)^(I13-$C$13),'CAT - Data Entry'!$C$40*'CAT - Data Entry'!$C$41*12)</f>
        <v>1432.8627558347998</v>
      </c>
      <c r="J16" s="563">
        <f>IF('CAT - Data Entry'!$C$42="yes",('CAT - Data Entry'!$C$40*'CAT - Data Entry'!$C$41*12)*(1+'CAT - Data Entry'!$C$7)^(J13-$C$13),'CAT - Data Entry'!$C$40*'CAT - Data Entry'!$C$41*12)</f>
        <v>1475.848638509844</v>
      </c>
      <c r="K16" s="563">
        <f>IF('CAT - Data Entry'!$C$42="yes",('CAT - Data Entry'!$C$40*'CAT - Data Entry'!$C$41*12)*(1+'CAT - Data Entry'!$C$7)^(K13-$C$13),'CAT - Data Entry'!$C$40*'CAT - Data Entry'!$C$41*12)</f>
        <v>1520.1240976651391</v>
      </c>
      <c r="L16" s="563">
        <f>IF('CAT - Data Entry'!$C$42="yes",('CAT - Data Entry'!$C$40*'CAT - Data Entry'!$C$41*12)*(1+'CAT - Data Entry'!$C$7)^(L13-$C$13),'CAT - Data Entry'!$C$40*'CAT - Data Entry'!$C$41*12)</f>
        <v>1565.7278205950934</v>
      </c>
      <c r="M16" s="563">
        <f>IF('CAT - Data Entry'!$C$42="yes",('CAT - Data Entry'!$C$40*'CAT - Data Entry'!$C$41*12)*(1+'CAT - Data Entry'!$C$7)^(M13-$C$13),'CAT - Data Entry'!$C$40*'CAT - Data Entry'!$C$41*12)</f>
        <v>1612.699655212946</v>
      </c>
      <c r="N16" s="563">
        <f>IF('CAT - Data Entry'!$C$42="yes",('CAT - Data Entry'!$C$40*'CAT - Data Entry'!$C$41*12)*(1+'CAT - Data Entry'!$C$7)^(N13-$C$13),'CAT - Data Entry'!$C$40*'CAT - Data Entry'!$C$41*12)</f>
        <v>1661.0806448693345</v>
      </c>
      <c r="O16" s="563">
        <f>IF('CAT - Data Entry'!$C$42="yes",('CAT - Data Entry'!$C$40*'CAT - Data Entry'!$C$41*12)*(1+'CAT - Data Entry'!$C$7)^(O13-$C$13),'CAT - Data Entry'!$C$40*'CAT - Data Entry'!$C$41*12)</f>
        <v>1710.9130642154144</v>
      </c>
      <c r="P16" s="563">
        <f>IF('CAT - Data Entry'!$C$42="yes",('CAT - Data Entry'!$C$40*'CAT - Data Entry'!$C$41*12)*(1+'CAT - Data Entry'!$C$7)^(P13-$C$13),'CAT - Data Entry'!$C$40*'CAT - Data Entry'!$C$41*12)</f>
        <v>1762.2404561418766</v>
      </c>
      <c r="Q16" s="563">
        <f>IF('CAT - Data Entry'!$C$42="yes",('CAT - Data Entry'!$C$40*'CAT - Data Entry'!$C$41*12)*(1+'CAT - Data Entry'!$C$7)^(Q13-$C$13),'CAT - Data Entry'!$C$40*'CAT - Data Entry'!$C$41*12)</f>
        <v>1815.1076698261331</v>
      </c>
      <c r="R16" s="563">
        <f>IF('CAT - Data Entry'!$C$42="yes",('CAT - Data Entry'!$C$40*'CAT - Data Entry'!$C$41*12)*(1+'CAT - Data Entry'!$C$7)^(R13-$C$13),'CAT - Data Entry'!$C$40*'CAT - Data Entry'!$C$41*12)</f>
        <v>1869.5608999209173</v>
      </c>
      <c r="S16" s="563">
        <f>IF('CAT - Data Entry'!$C$42="yes",('CAT - Data Entry'!$C$40*'CAT - Data Entry'!$C$41*12)*(1+'CAT - Data Entry'!$C$7)^(S13-$C$13),'CAT - Data Entry'!$C$40*'CAT - Data Entry'!$C$41*12)</f>
        <v>1925.6477269185445</v>
      </c>
      <c r="T16" s="563">
        <f>IF('CAT - Data Entry'!$C$42="yes",('CAT - Data Entry'!$C$40*'CAT - Data Entry'!$C$41*12)*(1+'CAT - Data Entry'!$C$7)^(T13-$C$13),'CAT - Data Entry'!$C$40*'CAT - Data Entry'!$C$41*12)</f>
        <v>1983.4171587261008</v>
      </c>
      <c r="U16" s="563">
        <f>IF('CAT - Data Entry'!$C$42="yes",('CAT - Data Entry'!$C$40*'CAT - Data Entry'!$C$41*12)*(1+'CAT - Data Entry'!$C$7)^(U13-$C$13),'CAT - Data Entry'!$C$40*'CAT - Data Entry'!$C$41*12)</f>
        <v>2042.919673487884</v>
      </c>
      <c r="V16" s="563">
        <f>IF('CAT - Data Entry'!$C$42="yes",('CAT - Data Entry'!$C$40*'CAT - Data Entry'!$C$41*12)*(1+'CAT - Data Entry'!$C$7)^(V13-$C$13),'CAT - Data Entry'!$C$40*'CAT - Data Entry'!$C$41*12)</f>
        <v>2104.2072636925204</v>
      </c>
      <c r="W16" s="563">
        <f>IF('CAT - Data Entry'!$C$42="yes",('CAT - Data Entry'!$C$40*'CAT - Data Entry'!$C$41*12)*(1+'CAT - Data Entry'!$C$7)^(W13-$C$13),'CAT - Data Entry'!$C$40*'CAT - Data Entry'!$C$41*12)</f>
        <v>2167.3334816032957</v>
      </c>
      <c r="X16" s="563">
        <f>IF('CAT - Data Entry'!$C$42="yes",('CAT - Data Entry'!$C$40*'CAT - Data Entry'!$C$41*12)*(1+'CAT - Data Entry'!$C$7)^(X13-$C$13),'CAT - Data Entry'!$C$40*'CAT - Data Entry'!$C$41*12)</f>
        <v>2232.3534860513946</v>
      </c>
    </row>
    <row r="17" spans="2:24" s="191" customFormat="1" x14ac:dyDescent="0.25">
      <c r="B17" s="172" t="s">
        <v>146</v>
      </c>
      <c r="C17" s="564">
        <f>IF('CAT - Data Entry'!$C$42="yes",IF(C7&lt;'CAT - Data Entry'!C15,0,((C7-'CAT - Data Entry'!C15)*('CAT - Data Entry'!$C$39))*(1+'CAT - Data Entry'!$C$7)^(C13-$C$13)),IF(C7&lt;'CAT - Data Entry'!C15,0,((C7-'CAT - Data Entry'!C15)*('CAT - Data Entry'!$C$39))))</f>
        <v>0</v>
      </c>
      <c r="D17" s="563">
        <f>IF('CAT - Data Entry'!$C$42="yes",IF(D7&lt;C7,0,((D7-C7)*('CAT - Data Entry'!$C$39))*(1+'CAT - Data Entry'!$C$7)^(D13-$C$13)),IF(D7&lt;C7,0,((D7-C7)*('CAT - Data Entry'!$C$39))))</f>
        <v>231.75</v>
      </c>
      <c r="E17" s="562">
        <f>IF('CAT - Data Entry'!$C$42="yes",IF(E7&lt;D7,0,((E7-D7)*('CAT - Data Entry'!$C$39))*(1+'CAT - Data Entry'!$C$7)^(E13-$C$13)),IF(E7&lt;D7,0,((E7-D7)*('CAT - Data Entry'!$C$39))))</f>
        <v>265.22499999999997</v>
      </c>
      <c r="F17" s="563">
        <f>IF('CAT - Data Entry'!$C$42="yes",IF(F7&lt;E7,0,((F7-E7)*('CAT - Data Entry'!$C$39))*(1+'CAT - Data Entry'!$C$7)^(F13-$C$13)),IF(F7&lt;E7,0,((F7-E7)*('CAT - Data Entry'!$C$39))))</f>
        <v>273.18175000000002</v>
      </c>
      <c r="G17" s="562">
        <f>IF('CAT - Data Entry'!$C$42="yes",IF(G7&lt;F7,0,((G7-F7)*('CAT - Data Entry'!$C$39))*(1+'CAT - Data Entry'!$C$7)^(G13-$C$13)),IF(G7&lt;F7,0,((G7-F7)*('CAT - Data Entry'!$C$39))))</f>
        <v>281.37720249999995</v>
      </c>
      <c r="H17" s="563">
        <f>IF('CAT - Data Entry'!$C$42="yes",IF(H7&lt;G7,0,((H7-G7)*('CAT - Data Entry'!$C$39))*(1+'CAT - Data Entry'!$C$7)^(H13-$C$13)),IF(H7&lt;G7,0,((H7-G7)*('CAT - Data Entry'!$C$39))))</f>
        <v>289.81851857499998</v>
      </c>
      <c r="I17" s="562">
        <f>IF('CAT - Data Entry'!$C$42="yes",IF(I7&lt;H7,0,((I7-H7)*('CAT - Data Entry'!$C$39))*(1+'CAT - Data Entry'!$C$7)^(I13-$C$13)),IF(I7&lt;H7,0,((I7-H7)*('CAT - Data Entry'!$C$39))))</f>
        <v>298.51307413224998</v>
      </c>
      <c r="J17" s="563">
        <f>IF('CAT - Data Entry'!$C$42="yes",IF(J7&lt;I7,0,((J7-I7)*('CAT - Data Entry'!$C$39))*(1+'CAT - Data Entry'!$C$7)^(J13-$C$13)),IF(J7&lt;I7,0,((J7-I7)*('CAT - Data Entry'!$C$39))))</f>
        <v>338.21531299183926</v>
      </c>
      <c r="K17" s="562">
        <f>IF('CAT - Data Entry'!$C$42="yes",IF(K7&lt;J7,0,((K7-J7)*('CAT - Data Entry'!$C$39))*(1+'CAT - Data Entry'!$C$7)^(K13-$C$13)),IF(K7&lt;J7,0,((K7-J7)*('CAT - Data Entry'!$C$39))))</f>
        <v>348.36177238159439</v>
      </c>
      <c r="L17" s="563">
        <f>IF('CAT - Data Entry'!$C$42="yes",IF(L7&lt;K7,0,((L7-K7)*('CAT - Data Entry'!$C$39))*(1+'CAT - Data Entry'!$C$7)^(L13-$C$13)),IF(L7&lt;K7,0,((L7-K7)*('CAT - Data Entry'!$C$39))))</f>
        <v>358.81262555304221</v>
      </c>
      <c r="M17" s="562">
        <f>IF('CAT - Data Entry'!$C$42="yes",IF(M7&lt;L7,0,((M7-L7)*('CAT - Data Entry'!$C$39))*(1+'CAT - Data Entry'!$C$7)^(M13-$C$13)),IF(M7&lt;L7,0,((M7-L7)*('CAT - Data Entry'!$C$39))))</f>
        <v>369.57700431963349</v>
      </c>
      <c r="N17" s="563">
        <f>IF('CAT - Data Entry'!$C$42="yes",IF(N7&lt;M7,0,((N7-M7)*('CAT - Data Entry'!$C$39))*(1+'CAT - Data Entry'!$C$7)^(N13-$C$13)),IF(N7&lt;M7,0,((N7-M7)*('CAT - Data Entry'!$C$39))))</f>
        <v>380.6643144492225</v>
      </c>
      <c r="O17" s="562">
        <f>IF('CAT - Data Entry'!$C$42="yes",IF(O7&lt;N7,0,((O7-N7)*('CAT - Data Entry'!$C$39))*(1+'CAT - Data Entry'!$C$7)^(O13-$C$13)),IF(O7&lt;N7,0,((O7-N7)*('CAT - Data Entry'!$C$39))))</f>
        <v>427.72826605385359</v>
      </c>
      <c r="P17" s="563">
        <f>IF('CAT - Data Entry'!$C$42="yes",IF(P7&lt;O7,0,((P7-O7)*('CAT - Data Entry'!$C$39))*(1+'CAT - Data Entry'!$C$7)^(P13-$C$13)),IF(P7&lt;O7,0,((P7-O7)*('CAT - Data Entry'!$C$39))))</f>
        <v>440.56011403546916</v>
      </c>
      <c r="Q17" s="562">
        <f>IF('CAT - Data Entry'!$C$42="yes",IF(Q7&lt;P7,0,((Q7-P7)*('CAT - Data Entry'!$C$39))*(1+'CAT - Data Entry'!$C$7)^(Q13-$C$13)),IF(Q7&lt;P7,0,((Q7-P7)*('CAT - Data Entry'!$C$39))))</f>
        <v>453.77691745653328</v>
      </c>
      <c r="R17" s="563">
        <f>IF('CAT - Data Entry'!$C$42="yes",IF(R7&lt;Q7,0,((R7-Q7)*('CAT - Data Entry'!$C$39))*(1+'CAT - Data Entry'!$C$7)^(R13-$C$13)),IF(R7&lt;Q7,0,((R7-Q7)*('CAT - Data Entry'!$C$39))))</f>
        <v>467.39022498022933</v>
      </c>
      <c r="S17" s="562">
        <f>IF('CAT - Data Entry'!$C$42="yes",IF(S7&lt;R7,0,((S7-R7)*('CAT - Data Entry'!$C$39))*(1+'CAT - Data Entry'!$C$7)^(S13-$C$13)),IF(S7&lt;R7,0,((S7-R7)*('CAT - Data Entry'!$C$39))))</f>
        <v>481.41193172963614</v>
      </c>
      <c r="T17" s="563">
        <f>IF('CAT - Data Entry'!$C$42="yes",IF(T7&lt;S7,0,((T7-S7)*('CAT - Data Entry'!$C$39))*(1+'CAT - Data Entry'!$C$7)^(T13-$C$13)),IF(T7&lt;S7,0,((T7-S7)*('CAT - Data Entry'!$C$39))))</f>
        <v>537.17548048831895</v>
      </c>
      <c r="U17" s="562">
        <f>IF('CAT - Data Entry'!$C$42="yes",IF(U7&lt;T7,0,((U7-T7)*('CAT - Data Entry'!$C$39))*(1+'CAT - Data Entry'!$C$7)^(U13-$C$13)),IF(U7&lt;T7,0,((U7-T7)*('CAT - Data Entry'!$C$39))))</f>
        <v>553.29074490296853</v>
      </c>
      <c r="V17" s="563">
        <f>IF('CAT - Data Entry'!$C$42="yes",IF(V7&lt;U7,0,((V7-U7)*('CAT - Data Entry'!$C$39))*(1+'CAT - Data Entry'!$C$7)^(V13-$C$13)),IF(V7&lt;U7,0,((V7-U7)*('CAT - Data Entry'!$C$39))))</f>
        <v>569.88946725005758</v>
      </c>
      <c r="W17" s="562">
        <f>IF('CAT - Data Entry'!$C$42="yes",IF(W7&lt;V7,0,((W7-V7)*('CAT - Data Entry'!$C$39))*(1+'CAT - Data Entry'!$C$7)^(W13-$C$13)),IF(W7&lt;V7,0,((W7-V7)*('CAT - Data Entry'!$C$39))))</f>
        <v>632.13893213429469</v>
      </c>
      <c r="X17" s="562">
        <f>IF('CAT - Data Entry'!$C$42="yes",IF(X7&lt;W7,0,((X7-W7)*('CAT - Data Entry'!$C$39))*(1+'CAT - Data Entry'!$C$7)^(X13-$C$13)),IF(X7&lt;W7,0,((X7-W7)*('CAT - Data Entry'!$C$39))))</f>
        <v>604.59573580558606</v>
      </c>
    </row>
    <row r="18" spans="2:24" s="191" customFormat="1" x14ac:dyDescent="0.25">
      <c r="B18" s="172" t="s">
        <v>147</v>
      </c>
      <c r="C18" s="564">
        <f>IF('CAT - Data Entry'!$C$42="yes",'CAT - Data Entry'!$C$43*(1+'CAT - Data Entry'!$C$7)^(C13-$C$13),'CAT - Data Entry'!$C$43)</f>
        <v>0</v>
      </c>
      <c r="D18" s="563">
        <f>IF('CAT - Data Entry'!$C$42="yes",'CAT - Data Entry'!$C$43*(1+'CAT - Data Entry'!$C$7)^(D13-$C$13),'CAT - Data Entry'!$C$43)</f>
        <v>0</v>
      </c>
      <c r="E18" s="562">
        <f>IF('CAT - Data Entry'!$C$42="yes",'CAT - Data Entry'!$C$43*(1+'CAT - Data Entry'!$C$7)^(E13-$C$13),'CAT - Data Entry'!$C$43)</f>
        <v>0</v>
      </c>
      <c r="F18" s="563">
        <f>IF('CAT - Data Entry'!$C$42="yes",'CAT - Data Entry'!$C$43*(1+'CAT - Data Entry'!$C$7)^(F13-$C$13),'CAT - Data Entry'!$C$43)</f>
        <v>0</v>
      </c>
      <c r="G18" s="562">
        <f>IF('CAT - Data Entry'!$C$42="yes",'CAT - Data Entry'!$C$43*(1+'CAT - Data Entry'!$C$7)^(G13-$C$13),'CAT - Data Entry'!$C$43)</f>
        <v>0</v>
      </c>
      <c r="H18" s="563">
        <f>IF('CAT - Data Entry'!$C$42="yes",'CAT - Data Entry'!$C$43*(1+'CAT - Data Entry'!$C$7)^(H13-$C$13),'CAT - Data Entry'!$C$43)</f>
        <v>0</v>
      </c>
      <c r="I18" s="562">
        <f>IF('CAT - Data Entry'!$C$42="yes",'CAT - Data Entry'!$C$43*(1+'CAT - Data Entry'!$C$7)^(I13-$C$13),'CAT - Data Entry'!$C$43)</f>
        <v>0</v>
      </c>
      <c r="J18" s="563">
        <f>IF('CAT - Data Entry'!$C$42="yes",'CAT - Data Entry'!$C$43*(1+'CAT - Data Entry'!$C$7)^(J13-$C$13),'CAT - Data Entry'!$C$43)</f>
        <v>0</v>
      </c>
      <c r="K18" s="562">
        <f>IF('CAT - Data Entry'!$C$42="yes",'CAT - Data Entry'!$C$43*(1+'CAT - Data Entry'!$C$7)^(K13-$C$13),'CAT - Data Entry'!$C$43)</f>
        <v>0</v>
      </c>
      <c r="L18" s="563">
        <f>IF('CAT - Data Entry'!$C$42="yes",'CAT - Data Entry'!$C$43*(1+'CAT - Data Entry'!$C$7)^(L13-$C$13),'CAT - Data Entry'!$C$43)</f>
        <v>0</v>
      </c>
      <c r="M18" s="562">
        <f>IF('CAT - Data Entry'!$C$42="yes",'CAT - Data Entry'!$C$43*(1+'CAT - Data Entry'!$C$7)^(M13-$C$13),'CAT - Data Entry'!$C$43)</f>
        <v>0</v>
      </c>
      <c r="N18" s="563">
        <f>IF('CAT - Data Entry'!$C$42="yes",'CAT - Data Entry'!$C$43*(1+'CAT - Data Entry'!$C$7)^(N13-$C$13),'CAT - Data Entry'!$C$43)</f>
        <v>0</v>
      </c>
      <c r="O18" s="562">
        <f>IF('CAT - Data Entry'!$C$42="yes",'CAT - Data Entry'!$C$43*(1+'CAT - Data Entry'!$C$7)^(O13-$C$13),'CAT - Data Entry'!$C$43)</f>
        <v>0</v>
      </c>
      <c r="P18" s="563">
        <f>IF('CAT - Data Entry'!$C$42="yes",'CAT - Data Entry'!$C$43*(1+'CAT - Data Entry'!$C$7)^(P13-$C$13),'CAT - Data Entry'!$C$43)</f>
        <v>0</v>
      </c>
      <c r="Q18" s="562">
        <f>IF('CAT - Data Entry'!$C$42="yes",'CAT - Data Entry'!$C$43*(1+'CAT - Data Entry'!$C$7)^(Q13-$C$13),'CAT - Data Entry'!$C$43)</f>
        <v>0</v>
      </c>
      <c r="R18" s="563">
        <f>IF('CAT - Data Entry'!$C$42="yes",'CAT - Data Entry'!$C$43*(1+'CAT - Data Entry'!$C$7)^(R13-$C$13),'CAT - Data Entry'!$C$43)</f>
        <v>0</v>
      </c>
      <c r="S18" s="562">
        <f>IF('CAT - Data Entry'!$C$42="yes",'CAT - Data Entry'!$C$43*(1+'CAT - Data Entry'!$C$7)^(S13-$C$13),'CAT - Data Entry'!$C$43)</f>
        <v>0</v>
      </c>
      <c r="T18" s="563">
        <f>IF('CAT - Data Entry'!$C$42="yes",'CAT - Data Entry'!$C$43*(1+'CAT - Data Entry'!$C$7)^(T13-$C$13),'CAT - Data Entry'!$C$43)</f>
        <v>0</v>
      </c>
      <c r="U18" s="562">
        <f>IF('CAT - Data Entry'!$C$42="yes",'CAT - Data Entry'!$C$43*(1+'CAT - Data Entry'!$C$7)^(U13-$C$13),'CAT - Data Entry'!$C$43)</f>
        <v>0</v>
      </c>
      <c r="V18" s="563">
        <f>IF('CAT - Data Entry'!$C$42="yes",'CAT - Data Entry'!$C$43*(1+'CAT - Data Entry'!$C$7)^(V13-$C$13),'CAT - Data Entry'!$C$43)</f>
        <v>0</v>
      </c>
      <c r="W18" s="562">
        <f>IF('CAT - Data Entry'!$C$42="yes",'CAT - Data Entry'!$C$43*(1+'CAT - Data Entry'!$C$7)^(W13-$C$13),'CAT - Data Entry'!$C$43)</f>
        <v>0</v>
      </c>
      <c r="X18" s="562">
        <f>IF('CAT - Data Entry'!$C$42="yes",'CAT - Data Entry'!$C$43*(1+'CAT - Data Entry'!$C$7)^(X13-$C$13),'CAT - Data Entry'!$C$43)</f>
        <v>0</v>
      </c>
    </row>
    <row r="19" spans="2:24" s="191" customFormat="1" x14ac:dyDescent="0.25">
      <c r="B19" s="172" t="s">
        <v>148</v>
      </c>
      <c r="C19" s="564">
        <f>IF('CAT - Data Entry'!$C$42="yes",'CAT - Data Entry'!$C$44*(1+'CAT - Data Entry'!$C$7)^(C13-$C$13),'CAT - Data Entry'!$C$44)</f>
        <v>100</v>
      </c>
      <c r="D19" s="563">
        <f>IF('CAT - Data Entry'!$C$42="yes",'CAT - Data Entry'!$C$44*(1+'CAT - Data Entry'!$C$7)^(D13-$C$13),'CAT - Data Entry'!$C$44)</f>
        <v>103</v>
      </c>
      <c r="E19" s="562">
        <f>IF('CAT - Data Entry'!$C$42="yes",'CAT - Data Entry'!$C$44*(1+'CAT - Data Entry'!$C$7)^(E13-$C$13),'CAT - Data Entry'!$C$44)</f>
        <v>106.08999999999999</v>
      </c>
      <c r="F19" s="563">
        <f>IF('CAT - Data Entry'!$C$42="yes",'CAT - Data Entry'!$C$44*(1+'CAT - Data Entry'!$C$7)^(F13-$C$13),'CAT - Data Entry'!$C$44)</f>
        <v>109.2727</v>
      </c>
      <c r="G19" s="562">
        <f>IF('CAT - Data Entry'!$C$42="yes",'CAT - Data Entry'!$C$44*(1+'CAT - Data Entry'!$C$7)^(G13-$C$13),'CAT - Data Entry'!$C$44)</f>
        <v>112.55088099999999</v>
      </c>
      <c r="H19" s="563">
        <f>IF('CAT - Data Entry'!$C$42="yes",'CAT - Data Entry'!$C$44*(1+'CAT - Data Entry'!$C$7)^(H13-$C$13),'CAT - Data Entry'!$C$44)</f>
        <v>115.92740742999999</v>
      </c>
      <c r="I19" s="562">
        <f>IF('CAT - Data Entry'!$C$42="yes",'CAT - Data Entry'!$C$44*(1+'CAT - Data Entry'!$C$7)^(I13-$C$13),'CAT - Data Entry'!$C$44)</f>
        <v>119.40522965289999</v>
      </c>
      <c r="J19" s="563">
        <f>IF('CAT - Data Entry'!$C$42="yes",'CAT - Data Entry'!$C$44*(1+'CAT - Data Entry'!$C$7)^(J13-$C$13),'CAT - Data Entry'!$C$44)</f>
        <v>122.987386542487</v>
      </c>
      <c r="K19" s="562">
        <f>IF('CAT - Data Entry'!$C$42="yes",'CAT - Data Entry'!$C$44*(1+'CAT - Data Entry'!$C$7)^(K13-$C$13),'CAT - Data Entry'!$C$44)</f>
        <v>126.67700813876159</v>
      </c>
      <c r="L19" s="563">
        <f>IF('CAT - Data Entry'!$C$42="yes",'CAT - Data Entry'!$C$44*(1+'CAT - Data Entry'!$C$7)^(L13-$C$13),'CAT - Data Entry'!$C$44)</f>
        <v>130.47731838292444</v>
      </c>
      <c r="M19" s="562">
        <f>IF('CAT - Data Entry'!$C$42="yes",'CAT - Data Entry'!$C$44*(1+'CAT - Data Entry'!$C$7)^(M13-$C$13),'CAT - Data Entry'!$C$44)</f>
        <v>134.39163793441219</v>
      </c>
      <c r="N19" s="563">
        <f>IF('CAT - Data Entry'!$C$42="yes",'CAT - Data Entry'!$C$44*(1+'CAT - Data Entry'!$C$7)^(N13-$C$13),'CAT - Data Entry'!$C$44)</f>
        <v>138.42338707244454</v>
      </c>
      <c r="O19" s="562">
        <f>IF('CAT - Data Entry'!$C$42="yes",'CAT - Data Entry'!$C$44*(1+'CAT - Data Entry'!$C$7)^(O13-$C$13),'CAT - Data Entry'!$C$44)</f>
        <v>142.57608868461787</v>
      </c>
      <c r="P19" s="563">
        <f>IF('CAT - Data Entry'!$C$42="yes",'CAT - Data Entry'!$C$44*(1+'CAT - Data Entry'!$C$7)^(P13-$C$13),'CAT - Data Entry'!$C$44)</f>
        <v>146.8533713451564</v>
      </c>
      <c r="Q19" s="562">
        <f>IF('CAT - Data Entry'!$C$42="yes",'CAT - Data Entry'!$C$44*(1+'CAT - Data Entry'!$C$7)^(Q13-$C$13),'CAT - Data Entry'!$C$44)</f>
        <v>151.25897248551109</v>
      </c>
      <c r="R19" s="563">
        <f>IF('CAT - Data Entry'!$C$42="yes",'CAT - Data Entry'!$C$44*(1+'CAT - Data Entry'!$C$7)^(R13-$C$13),'CAT - Data Entry'!$C$44)</f>
        <v>155.79674166007644</v>
      </c>
      <c r="S19" s="562">
        <f>IF('CAT - Data Entry'!$C$42="yes",'CAT - Data Entry'!$C$44*(1+'CAT - Data Entry'!$C$7)^(S13-$C$13),'CAT - Data Entry'!$C$44)</f>
        <v>160.4706439098787</v>
      </c>
      <c r="T19" s="563">
        <f>IF('CAT - Data Entry'!$C$42="yes",'CAT - Data Entry'!$C$44*(1+'CAT - Data Entry'!$C$7)^(T13-$C$13),'CAT - Data Entry'!$C$44)</f>
        <v>165.28476322717506</v>
      </c>
      <c r="U19" s="562">
        <f>IF('CAT - Data Entry'!$C$42="yes",'CAT - Data Entry'!$C$44*(1+'CAT - Data Entry'!$C$7)^(U13-$C$13),'CAT - Data Entry'!$C$44)</f>
        <v>170.24330612399032</v>
      </c>
      <c r="V19" s="563">
        <f>IF('CAT - Data Entry'!$C$42="yes",'CAT - Data Entry'!$C$44*(1+'CAT - Data Entry'!$C$7)^(V13-$C$13),'CAT - Data Entry'!$C$44)</f>
        <v>175.35060530771003</v>
      </c>
      <c r="W19" s="562">
        <f>IF('CAT - Data Entry'!$C$42="yes",'CAT - Data Entry'!$C$44*(1+'CAT - Data Entry'!$C$7)^(W13-$C$13),'CAT - Data Entry'!$C$44)</f>
        <v>180.61112346694134</v>
      </c>
      <c r="X19" s="562">
        <f>IF('CAT - Data Entry'!$C$42="yes",'CAT - Data Entry'!$C$44*(1+'CAT - Data Entry'!$C$7)^(X13-$C$13),'CAT - Data Entry'!$C$44)</f>
        <v>186.02945717094954</v>
      </c>
    </row>
    <row r="20" spans="2:24" s="191" customFormat="1" x14ac:dyDescent="0.25">
      <c r="B20" s="173" t="s">
        <v>149</v>
      </c>
      <c r="C20" s="562">
        <f>IF(C27&gt;0,IF('CAT - Data Entry'!$C$42="yes",C7*'CAT - Data Entry'!$C$50*((1+'CAT - Data Entry'!$C$7)^('CAT - Revenue &amp; Expenditure'!C13-'CAT - Data Entry'!$C$6)),'CAT - Revenue &amp; Expenditure'!C7*'CAT - Data Entry'!$C$50),0)</f>
        <v>0</v>
      </c>
      <c r="D20" s="563">
        <f>IF(D27&gt;0,IF('CAT - Data Entry'!$C$42="yes",D7*'CAT - Data Entry'!$C$50*((1+'CAT - Data Entry'!$C$7)^('CAT - Revenue &amp; Expenditure'!D13-'CAT - Data Entry'!$C$6)),'CAT - Revenue &amp; Expenditure'!D7*'CAT - Data Entry'!$C$50),0)</f>
        <v>1048.54</v>
      </c>
      <c r="E20" s="562">
        <f>IF(E27&gt;0,IF('CAT - Data Entry'!$C$42="yes",E7*'CAT - Data Entry'!$C$50*((1+'CAT - Data Entry'!$C$7)^('CAT - Revenue &amp; Expenditure'!E13-'CAT - Data Entry'!$C$6)),'CAT - Revenue &amp; Expenditure'!E7*'CAT - Data Entry'!$C$50),0)</f>
        <v>1101.2141999999999</v>
      </c>
      <c r="F20" s="563">
        <f>IF(F27&gt;0,IF('CAT - Data Entry'!$C$42="yes",F7*'CAT - Data Entry'!$C$50*((1+'CAT - Data Entry'!$C$7)^('CAT - Revenue &amp; Expenditure'!F13-'CAT - Data Entry'!$C$6)),'CAT - Revenue &amp; Expenditure'!F7*'CAT - Data Entry'!$C$50),0)</f>
        <v>1156.1051660000001</v>
      </c>
      <c r="G20" s="562">
        <f>IF(G27&gt;0,IF('CAT - Data Entry'!$C$42="yes",G7*'CAT - Data Entry'!$C$50*((1+'CAT - Data Entry'!$C$7)^('CAT - Revenue &amp; Expenditure'!G13-'CAT - Data Entry'!$C$6)),'CAT - Revenue &amp; Expenditure'!G7*'CAT - Data Entry'!$C$50),0)</f>
        <v>1213.2984971799999</v>
      </c>
      <c r="H20" s="563">
        <f>IF(H27&gt;0,IF('CAT - Data Entry'!$C$42="yes",H7*'CAT - Data Entry'!$C$50*((1+'CAT - Data Entry'!$C$7)^('CAT - Revenue &amp; Expenditure'!H13-'CAT - Data Entry'!$C$6)),'CAT - Revenue &amp; Expenditure'!H7*'CAT - Data Entry'!$C$50),0)</f>
        <v>1272.8829335813998</v>
      </c>
      <c r="I20" s="562">
        <f>IF(I27&gt;0,IF('CAT - Data Entry'!$C$42="yes",I7*'CAT - Data Entry'!$C$50*((1+'CAT - Data Entry'!$C$7)^('CAT - Revenue &amp; Expenditure'!I13-'CAT - Data Entry'!$C$6)),'CAT - Revenue &amp; Expenditure'!I7*'CAT - Data Entry'!$C$50),0)</f>
        <v>0</v>
      </c>
      <c r="J20" s="563">
        <f>IF(J27&gt;0,IF('CAT - Data Entry'!$C$42="yes",J7*'CAT - Data Entry'!$C$50*((1+'CAT - Data Entry'!$C$7)^('CAT - Revenue &amp; Expenditure'!J13-'CAT - Data Entry'!$C$6)),'CAT - Revenue &amp; Expenditure'!J7*'CAT - Data Entry'!$C$50),0)</f>
        <v>1402.0562065843517</v>
      </c>
      <c r="K20" s="562">
        <f>IF(K27&gt;0,IF('CAT - Data Entry'!$C$42="yes",K7*'CAT - Data Entry'!$C$50*((1+'CAT - Data Entry'!$C$7)^('CAT - Revenue &amp; Expenditure'!K13-'CAT - Data Entry'!$C$6)),'CAT - Revenue &amp; Expenditure'!K7*'CAT - Data Entry'!$C$50),0)</f>
        <v>1471.9868345724096</v>
      </c>
      <c r="L20" s="563">
        <f>IF(L27&gt;0,IF('CAT - Data Entry'!$C$42="yes",L7*'CAT - Data Entry'!$C$50*((1+'CAT - Data Entry'!$C$7)^('CAT - Revenue &amp; Expenditure'!L13-'CAT - Data Entry'!$C$6)),'CAT - Revenue &amp; Expenditure'!L7*'CAT - Data Entry'!$C$50),0)</f>
        <v>1544.8514496538255</v>
      </c>
      <c r="M20" s="562">
        <f>IF(M27&gt;0,IF('CAT - Data Entry'!$C$42="yes",M7*'CAT - Data Entry'!$C$50*((1+'CAT - Data Entry'!$C$7)^('CAT - Revenue &amp; Expenditure'!M13-'CAT - Data Entry'!$C$6)),'CAT - Revenue &amp; Expenditure'!M7*'CAT - Data Entry'!$C$50),0)</f>
        <v>0</v>
      </c>
      <c r="N20" s="563">
        <f>IF(N27&gt;0,IF('CAT - Data Entry'!$C$42="yes",N7*'CAT - Data Entry'!$C$50*((1+'CAT - Data Entry'!$C$7)^('CAT - Revenue &amp; Expenditure'!N13-'CAT - Data Entry'!$C$6)),'CAT - Revenue &amp; Expenditure'!N7*'CAT - Data Entry'!$C$50),0)</f>
        <v>1699.839193249619</v>
      </c>
      <c r="O20" s="562">
        <f>IF(O27&gt;0,IF('CAT - Data Entry'!$C$42="yes",O7*'CAT - Data Entry'!$C$50*((1+'CAT - Data Entry'!$C$7)^('CAT - Revenue &amp; Expenditure'!O13-'CAT - Data Entry'!$C$6)),'CAT - Revenue &amp; Expenditure'!O7*'CAT - Data Entry'!$C$50),0)</f>
        <v>0</v>
      </c>
      <c r="P20" s="563">
        <f>IF(P27&gt;0,IF('CAT - Data Entry'!$C$42="yes",P7*'CAT - Data Entry'!$C$50*((1+'CAT - Data Entry'!$C$7)^('CAT - Revenue &amp; Expenditure'!P13-'CAT - Data Entry'!$C$6)),'CAT - Revenue &amp; Expenditure'!P7*'CAT - Data Entry'!$C$50),0)</f>
        <v>0</v>
      </c>
      <c r="Q20" s="562">
        <f>IF(Q27&gt;0,IF('CAT - Data Entry'!$C$42="yes",Q7*'CAT - Data Entry'!$C$50*((1+'CAT - Data Entry'!$C$7)^('CAT - Revenue &amp; Expenditure'!Q13-'CAT - Data Entry'!$C$6)),'CAT - Revenue &amp; Expenditure'!Q7*'CAT - Data Entry'!$C$50),0)</f>
        <v>1966.3666423116442</v>
      </c>
      <c r="R20" s="563">
        <f>IF(R27&gt;0,IF('CAT - Data Entry'!$C$42="yes",R7*'CAT - Data Entry'!$C$50*((1+'CAT - Data Entry'!$C$7)^('CAT - Revenue &amp; Expenditure'!R13-'CAT - Data Entry'!$C$6)),'CAT - Revenue &amp; Expenditure'!R7*'CAT - Data Entry'!$C$50),0)</f>
        <v>2062.7488595794121</v>
      </c>
      <c r="S20" s="562">
        <f>IF(S27&gt;0,IF('CAT - Data Entry'!$C$42="yes",S7*'CAT - Data Entry'!$C$50*((1+'CAT - Data Entry'!$C$7)^('CAT - Revenue &amp; Expenditure'!S13-'CAT - Data Entry'!$C$6)),'CAT - Revenue &amp; Expenditure'!S7*'CAT - Data Entry'!$C$50),0)</f>
        <v>0</v>
      </c>
      <c r="T20" s="563">
        <f>IF(T27&gt;0,IF('CAT - Data Entry'!$C$42="yes",T7*'CAT - Data Entry'!$C$50*((1+'CAT - Data Entry'!$C$7)^('CAT - Revenue &amp; Expenditure'!T13-'CAT - Data Entry'!$C$6)),'CAT - Revenue &amp; Expenditure'!T7*'CAT - Data Entry'!$C$50),0)</f>
        <v>2271.0126467413857</v>
      </c>
      <c r="U20" s="562">
        <f>IF(U27&gt;0,IF('CAT - Data Entry'!$C$42="yes",U7*'CAT - Data Entry'!$C$50*((1+'CAT - Data Entry'!$C$7)^('CAT - Revenue &amp; Expenditure'!U13-'CAT - Data Entry'!$C$6)),'CAT - Revenue &amp; Expenditure'!U7*'CAT - Data Entry'!$C$50),0)</f>
        <v>0</v>
      </c>
      <c r="V20" s="563">
        <f>IF(V27&gt;0,IF('CAT - Data Entry'!$C$42="yes",V7*'CAT - Data Entry'!$C$50*((1+'CAT - Data Entry'!$C$7)^('CAT - Revenue &amp; Expenditure'!V13-'CAT - Data Entry'!$C$6)),'CAT - Revenue &amp; Expenditure'!V7*'CAT - Data Entry'!$C$50),0)</f>
        <v>2500.4996316879451</v>
      </c>
      <c r="W20" s="562">
        <f>IF(W27&gt;0,IF('CAT - Data Entry'!$C$42="yes",W7*'CAT - Data Entry'!$C$50*((1+'CAT - Data Entry'!$C$7)^('CAT - Revenue &amp; Expenditure'!W13-'CAT - Data Entry'!$C$6)),'CAT - Revenue &amp; Expenditure'!W7*'CAT - Data Entry'!$C$50),0)</f>
        <v>2626.0857352093267</v>
      </c>
      <c r="X20" s="562">
        <f>IF(X27&gt;0,IF('CAT - Data Entry'!$C$42="yes",X7*'CAT - Data Entry'!$C$50*((1+'CAT - Data Entry'!$C$7)^('CAT - Revenue &amp; Expenditure'!X13-'CAT - Data Entry'!$C$6)),'CAT - Revenue &amp; Expenditure'!X7*'CAT - Data Entry'!$C$50),0)</f>
        <v>0</v>
      </c>
    </row>
    <row r="21" spans="2:24" s="191" customFormat="1" x14ac:dyDescent="0.25">
      <c r="B21" s="172" t="s">
        <v>150</v>
      </c>
      <c r="C21" s="562">
        <f>('CAT - Data Entry'!$C$45*'CAT - Data Entry'!$C$46)*(1+'CAT - Data Entry'!$C$46)^('CAT - Revenue &amp; Expenditure'!C$13-'CAT - Data Entry'!$C$6)</f>
        <v>5</v>
      </c>
      <c r="D21" s="563">
        <f>('CAT - Data Entry'!$C$45*'CAT - Data Entry'!$C$46)*(1+'CAT - Data Entry'!$C$46)^('CAT - Revenue &amp; Expenditure'!D$13-'CAT - Data Entry'!$C$6)</f>
        <v>5.25</v>
      </c>
      <c r="E21" s="562">
        <f>('CAT - Data Entry'!$C$45*'CAT - Data Entry'!$C$46)*(1+'CAT - Data Entry'!$C$46)^('CAT - Revenue &amp; Expenditure'!E$13-'CAT - Data Entry'!$C$6)</f>
        <v>5.5125000000000002</v>
      </c>
      <c r="F21" s="563">
        <f>('CAT - Data Entry'!$C$45*'CAT - Data Entry'!$C$46)*(1+'CAT - Data Entry'!$C$46)^('CAT - Revenue &amp; Expenditure'!F$13-'CAT - Data Entry'!$C$6)</f>
        <v>5.7881250000000009</v>
      </c>
      <c r="G21" s="562">
        <f>('CAT - Data Entry'!$C$45*'CAT - Data Entry'!$C$46)*(1+'CAT - Data Entry'!$C$46)^('CAT - Revenue &amp; Expenditure'!G$13-'CAT - Data Entry'!$C$6)</f>
        <v>6.0775312499999998</v>
      </c>
      <c r="H21" s="563">
        <f>('CAT - Data Entry'!$C$45*'CAT - Data Entry'!$C$46)*(1+'CAT - Data Entry'!$C$46)^('CAT - Revenue &amp; Expenditure'!H$13-'CAT - Data Entry'!$C$6)</f>
        <v>6.3814078125000009</v>
      </c>
      <c r="I21" s="562">
        <f>('CAT - Data Entry'!$C$45*'CAT - Data Entry'!$C$46)*(1+'CAT - Data Entry'!$C$46)^('CAT - Revenue &amp; Expenditure'!I$13-'CAT - Data Entry'!$C$6)</f>
        <v>6.7004782031249999</v>
      </c>
      <c r="J21" s="563">
        <f>('CAT - Data Entry'!$C$45*'CAT - Data Entry'!$C$46)*(1+'CAT - Data Entry'!$C$46)^('CAT - Revenue &amp; Expenditure'!J$13-'CAT - Data Entry'!$C$6)</f>
        <v>7.0355021132812512</v>
      </c>
      <c r="K21" s="562">
        <f>('CAT - Data Entry'!$C$45*'CAT - Data Entry'!$C$46)*(1+'CAT - Data Entry'!$C$46)^('CAT - Revenue &amp; Expenditure'!K$13-'CAT - Data Entry'!$C$6)</f>
        <v>7.3872772189453126</v>
      </c>
      <c r="L21" s="563">
        <f>('CAT - Data Entry'!$C$45*'CAT - Data Entry'!$C$46)*(1+'CAT - Data Entry'!$C$46)^('CAT - Revenue &amp; Expenditure'!L$13-'CAT - Data Entry'!$C$6)</f>
        <v>7.7566410798925789</v>
      </c>
      <c r="M21" s="562">
        <f>('CAT - Data Entry'!$C$45*'CAT - Data Entry'!$C$46)*(1+'CAT - Data Entry'!$C$46)^('CAT - Revenue &amp; Expenditure'!M$13-'CAT - Data Entry'!$C$6)</f>
        <v>8.1444731338872085</v>
      </c>
      <c r="N21" s="563">
        <f>('CAT - Data Entry'!$C$45*'CAT - Data Entry'!$C$46)*(1+'CAT - Data Entry'!$C$46)^('CAT - Revenue &amp; Expenditure'!N$13-'CAT - Data Entry'!$C$6)</f>
        <v>8.5516967905815697</v>
      </c>
      <c r="O21" s="562">
        <f>('CAT - Data Entry'!$C$45*'CAT - Data Entry'!$C$46)*(1+'CAT - Data Entry'!$C$46)^('CAT - Revenue &amp; Expenditure'!O$13-'CAT - Data Entry'!$C$6)</f>
        <v>8.9792816301106466</v>
      </c>
      <c r="P21" s="563">
        <f>('CAT - Data Entry'!$C$45*'CAT - Data Entry'!$C$46)*(1+'CAT - Data Entry'!$C$46)^('CAT - Revenue &amp; Expenditure'!P$13-'CAT - Data Entry'!$C$6)</f>
        <v>9.4282457116161797</v>
      </c>
      <c r="Q21" s="562">
        <f>('CAT - Data Entry'!$C$45*'CAT - Data Entry'!$C$46)*(1+'CAT - Data Entry'!$C$46)^('CAT - Revenue &amp; Expenditure'!Q$13-'CAT - Data Entry'!$C$6)</f>
        <v>9.8996579971969858</v>
      </c>
      <c r="R21" s="563">
        <f>('CAT - Data Entry'!$C$45*'CAT - Data Entry'!$C$46)*(1+'CAT - Data Entry'!$C$46)^('CAT - Revenue &amp; Expenditure'!R$13-'CAT - Data Entry'!$C$6)</f>
        <v>10.394640897056838</v>
      </c>
      <c r="S21" s="562">
        <f>('CAT - Data Entry'!$C$45*'CAT - Data Entry'!$C$46)*(1+'CAT - Data Entry'!$C$46)^('CAT - Revenue &amp; Expenditure'!S$13-'CAT - Data Entry'!$C$6)</f>
        <v>10.914372941909679</v>
      </c>
      <c r="T21" s="563">
        <f>('CAT - Data Entry'!$C$45*'CAT - Data Entry'!$C$46)*(1+'CAT - Data Entry'!$C$46)^('CAT - Revenue &amp; Expenditure'!T$13-'CAT - Data Entry'!$C$6)</f>
        <v>11.460091589005167</v>
      </c>
      <c r="U21" s="562">
        <f>('CAT - Data Entry'!$C$45*'CAT - Data Entry'!$C$46)*(1+'CAT - Data Entry'!$C$46)^('CAT - Revenue &amp; Expenditure'!U$13-'CAT - Data Entry'!$C$6)</f>
        <v>12.033096168455424</v>
      </c>
      <c r="V21" s="563">
        <f>('CAT - Data Entry'!$C$45*'CAT - Data Entry'!$C$46)*(1+'CAT - Data Entry'!$C$46)^('CAT - Revenue &amp; Expenditure'!V$13-'CAT - Data Entry'!$C$6)</f>
        <v>12.634750976878195</v>
      </c>
      <c r="W21" s="562">
        <f>('CAT - Data Entry'!$C$45*'CAT - Data Entry'!$C$46)*(1+'CAT - Data Entry'!$C$46)^('CAT - Revenue &amp; Expenditure'!W$13-'CAT - Data Entry'!$C$6)</f>
        <v>13.266488525722105</v>
      </c>
      <c r="X21" s="562">
        <f>('CAT - Data Entry'!$C$45*'CAT - Data Entry'!$C$46)*(1+'CAT - Data Entry'!$C$46)^('CAT - Revenue &amp; Expenditure'!X$13-'CAT - Data Entry'!$C$6)</f>
        <v>13.929812952008209</v>
      </c>
    </row>
    <row r="22" spans="2:24" s="191" customFormat="1" x14ac:dyDescent="0.25">
      <c r="B22" s="172" t="s">
        <v>291</v>
      </c>
      <c r="C22" s="562">
        <f>('CAT - Data Entry'!$C$48*'CAT - Data Entry'!$C$49)*(1+'CAT - Data Entry'!$C$49)^('CAT - Revenue &amp; Expenditure'!C$13-'CAT - Data Entry'!$C$6)</f>
        <v>2</v>
      </c>
      <c r="D22" s="563">
        <f>('CAT - Data Entry'!$C$48*'CAT - Data Entry'!$C$49)*(1+'CAT - Data Entry'!$C$49)^('CAT - Revenue &amp; Expenditure'!D$13-'CAT - Data Entry'!$C$6)</f>
        <v>2.04</v>
      </c>
      <c r="E22" s="562">
        <f>('CAT - Data Entry'!$C$48*'CAT - Data Entry'!$C$49)*(1+'CAT - Data Entry'!$C$49)^('CAT - Revenue &amp; Expenditure'!E$13-'CAT - Data Entry'!$C$6)</f>
        <v>2.0808</v>
      </c>
      <c r="F22" s="563">
        <f>('CAT - Data Entry'!$C$48*'CAT - Data Entry'!$C$49)*(1+'CAT - Data Entry'!$C$49)^('CAT - Revenue &amp; Expenditure'!F$13-'CAT - Data Entry'!$C$6)</f>
        <v>2.1224159999999999</v>
      </c>
      <c r="G22" s="562">
        <f>('CAT - Data Entry'!$C$48*'CAT - Data Entry'!$C$49)*(1+'CAT - Data Entry'!$C$49)^('CAT - Revenue &amp; Expenditure'!G$13-'CAT - Data Entry'!$C$6)</f>
        <v>2.16486432</v>
      </c>
      <c r="H22" s="563">
        <f>('CAT - Data Entry'!$C$48*'CAT - Data Entry'!$C$49)*(1+'CAT - Data Entry'!$C$49)^('CAT - Revenue &amp; Expenditure'!H$13-'CAT - Data Entry'!$C$6)</f>
        <v>2.2081616064</v>
      </c>
      <c r="I22" s="562">
        <f>('CAT - Data Entry'!$C$48*'CAT - Data Entry'!$C$49)*(1+'CAT - Data Entry'!$C$49)^('CAT - Revenue &amp; Expenditure'!I$13-'CAT - Data Entry'!$C$6)</f>
        <v>2.2523248385280001</v>
      </c>
      <c r="J22" s="563">
        <f>('CAT - Data Entry'!$C$48*'CAT - Data Entry'!$C$49)*(1+'CAT - Data Entry'!$C$49)^('CAT - Revenue &amp; Expenditure'!J$13-'CAT - Data Entry'!$C$6)</f>
        <v>2.2973713352985596</v>
      </c>
      <c r="K22" s="564">
        <f>('CAT - Data Entry'!$C$48*'CAT - Data Entry'!$C$49)*(1+'CAT - Data Entry'!$C$49)^('CAT - Revenue &amp; Expenditure'!K$13-'CAT - Data Entry'!$C$6)</f>
        <v>2.343318762004531</v>
      </c>
      <c r="L22" s="565">
        <f>('CAT - Data Entry'!$C$48*'CAT - Data Entry'!$C$49)*(1+'CAT - Data Entry'!$C$49)^('CAT - Revenue &amp; Expenditure'!L$13-'CAT - Data Entry'!$C$6)</f>
        <v>2.3901851372446217</v>
      </c>
      <c r="M22" s="564">
        <f>('CAT - Data Entry'!$C$48*'CAT - Data Entry'!$C$49)*(1+'CAT - Data Entry'!$C$49)^('CAT - Revenue &amp; Expenditure'!M$13-'CAT - Data Entry'!$C$6)</f>
        <v>2.4379888399895142</v>
      </c>
      <c r="N22" s="565">
        <f>('CAT - Data Entry'!$C$48*'CAT - Data Entry'!$C$49)*(1+'CAT - Data Entry'!$C$49)^('CAT - Revenue &amp; Expenditure'!N$13-'CAT - Data Entry'!$C$6)</f>
        <v>2.486748616789304</v>
      </c>
      <c r="O22" s="564">
        <f>('CAT - Data Entry'!$C$48*'CAT - Data Entry'!$C$49)*(1+'CAT - Data Entry'!$C$49)^('CAT - Revenue &amp; Expenditure'!O$13-'CAT - Data Entry'!$C$6)</f>
        <v>2.5364835891250905</v>
      </c>
      <c r="P22" s="565">
        <f>('CAT - Data Entry'!$C$48*'CAT - Data Entry'!$C$49)*(1+'CAT - Data Entry'!$C$49)^('CAT - Revenue &amp; Expenditure'!P$13-'CAT - Data Entry'!$C$6)</f>
        <v>2.5872132609075922</v>
      </c>
      <c r="Q22" s="564">
        <f>('CAT - Data Entry'!$C$48*'CAT - Data Entry'!$C$49)*(1+'CAT - Data Entry'!$C$49)^('CAT - Revenue &amp; Expenditure'!Q$13-'CAT - Data Entry'!$C$6)</f>
        <v>2.6389575261257443</v>
      </c>
      <c r="R22" s="565">
        <f>('CAT - Data Entry'!$C$48*'CAT - Data Entry'!$C$49)*(1+'CAT - Data Entry'!$C$49)^('CAT - Revenue &amp; Expenditure'!R$13-'CAT - Data Entry'!$C$6)</f>
        <v>2.6917366766482584</v>
      </c>
      <c r="S22" s="564">
        <f>('CAT - Data Entry'!$C$48*'CAT - Data Entry'!$C$49)*(1+'CAT - Data Entry'!$C$49)^('CAT - Revenue &amp; Expenditure'!S$13-'CAT - Data Entry'!$C$6)</f>
        <v>2.7455714101812241</v>
      </c>
      <c r="T22" s="565">
        <f>('CAT - Data Entry'!$C$48*'CAT - Data Entry'!$C$49)*(1+'CAT - Data Entry'!$C$49)^('CAT - Revenue &amp; Expenditure'!T$13-'CAT - Data Entry'!$C$6)</f>
        <v>2.8004828383848488</v>
      </c>
      <c r="U22" s="564">
        <f>('CAT - Data Entry'!$C$48*'CAT - Data Entry'!$C$49)*(1+'CAT - Data Entry'!$C$49)^('CAT - Revenue &amp; Expenditure'!U$13-'CAT - Data Entry'!$C$6)</f>
        <v>2.8564924951525454</v>
      </c>
      <c r="V22" s="565">
        <f>('CAT - Data Entry'!$C$48*'CAT - Data Entry'!$C$49)*(1+'CAT - Data Entry'!$C$49)^('CAT - Revenue &amp; Expenditure'!V$13-'CAT - Data Entry'!$C$6)</f>
        <v>2.9136223450555963</v>
      </c>
      <c r="W22" s="564">
        <f>('CAT - Data Entry'!$C$48*'CAT - Data Entry'!$C$49)*(1+'CAT - Data Entry'!$C$49)^('CAT - Revenue &amp; Expenditure'!W$13-'CAT - Data Entry'!$C$6)</f>
        <v>2.9718947919567085</v>
      </c>
      <c r="X22" s="564">
        <f>('CAT - Data Entry'!$C$48*'CAT - Data Entry'!$C$49)*(1+'CAT - Data Entry'!$C$49)^('CAT - Revenue &amp; Expenditure'!X$13-'CAT - Data Entry'!$C$6)</f>
        <v>3.0313326877958424</v>
      </c>
    </row>
    <row r="23" spans="2:24" s="209" customFormat="1" x14ac:dyDescent="0.25">
      <c r="B23" s="202" t="s">
        <v>360</v>
      </c>
      <c r="C23" s="566">
        <f t="shared" ref="C23:X23" si="3">SUM(C15:C22)</f>
        <v>25307</v>
      </c>
      <c r="D23" s="566">
        <f t="shared" si="3"/>
        <v>27791.54</v>
      </c>
      <c r="E23" s="566">
        <f t="shared" si="3"/>
        <v>29182.343299999993</v>
      </c>
      <c r="F23" s="566">
        <f t="shared" si="3"/>
        <v>30604.266541000001</v>
      </c>
      <c r="G23" s="566">
        <f t="shared" si="3"/>
        <v>32085.243480569996</v>
      </c>
      <c r="H23" s="566">
        <f t="shared" si="3"/>
        <v>33627.537724118898</v>
      </c>
      <c r="I23" s="566">
        <f t="shared" si="3"/>
        <v>33898.545083127719</v>
      </c>
      <c r="J23" s="566">
        <f t="shared" si="3"/>
        <v>36997.789376101544</v>
      </c>
      <c r="K23" s="566">
        <f t="shared" si="3"/>
        <v>38804.564338476681</v>
      </c>
      <c r="L23" s="566">
        <f t="shared" si="3"/>
        <v>40686.450832093833</v>
      </c>
      <c r="M23" s="566">
        <f t="shared" si="3"/>
        <v>41025.566443177137</v>
      </c>
      <c r="N23" s="566">
        <f t="shared" si="3"/>
        <v>44687.186623038833</v>
      </c>
      <c r="O23" s="566">
        <f t="shared" si="3"/>
        <v>45133.996312127099</v>
      </c>
      <c r="P23" s="566">
        <f t="shared" si="3"/>
        <v>47334.045841235711</v>
      </c>
      <c r="Q23" s="566">
        <f t="shared" si="3"/>
        <v>51591.848233082608</v>
      </c>
      <c r="R23" s="566">
        <f t="shared" si="3"/>
        <v>54074.555733620226</v>
      </c>
      <c r="S23" s="566">
        <f t="shared" si="3"/>
        <v>54496.652964634108</v>
      </c>
      <c r="T23" s="566">
        <f t="shared" si="3"/>
        <v>59475.454145403615</v>
      </c>
      <c r="U23" s="566">
        <f t="shared" si="3"/>
        <v>59983.094170839198</v>
      </c>
      <c r="V23" s="566">
        <f t="shared" si="3"/>
        <v>65377.486501770851</v>
      </c>
      <c r="W23" s="566">
        <f t="shared" si="3"/>
        <v>68648.465300755386</v>
      </c>
      <c r="X23" s="530">
        <f t="shared" si="3"/>
        <v>69117.603011789004</v>
      </c>
    </row>
    <row r="24" spans="2:24" s="191" customFormat="1" ht="6.75" customHeight="1" x14ac:dyDescent="0.25">
      <c r="B24" s="210"/>
      <c r="C24" s="567"/>
      <c r="D24" s="567"/>
      <c r="E24" s="567"/>
      <c r="F24" s="567"/>
      <c r="G24" s="567"/>
      <c r="H24" s="567"/>
      <c r="I24" s="567"/>
      <c r="J24" s="567"/>
      <c r="K24" s="567"/>
      <c r="L24" s="567"/>
      <c r="M24" s="567"/>
      <c r="N24" s="567"/>
      <c r="O24" s="567"/>
      <c r="P24" s="567"/>
      <c r="Q24" s="567"/>
      <c r="R24" s="567"/>
      <c r="S24" s="567"/>
      <c r="T24" s="567"/>
      <c r="U24" s="567"/>
      <c r="V24" s="567"/>
      <c r="W24" s="567"/>
      <c r="X24" s="568"/>
    </row>
    <row r="25" spans="2:24" s="191" customFormat="1" x14ac:dyDescent="0.25">
      <c r="B25" s="217" t="s">
        <v>289</v>
      </c>
      <c r="C25" s="569"/>
      <c r="D25" s="569"/>
      <c r="E25" s="570"/>
      <c r="F25" s="570"/>
      <c r="G25" s="570"/>
      <c r="H25" s="570"/>
      <c r="I25" s="570"/>
      <c r="J25" s="570"/>
      <c r="K25" s="570"/>
      <c r="L25" s="570"/>
      <c r="M25" s="570"/>
      <c r="N25" s="570"/>
      <c r="O25" s="570"/>
      <c r="P25" s="570"/>
      <c r="Q25" s="570"/>
      <c r="R25" s="570"/>
      <c r="S25" s="570"/>
      <c r="T25" s="570"/>
      <c r="U25" s="570"/>
      <c r="V25" s="570"/>
      <c r="W25" s="570"/>
      <c r="X25" s="571"/>
    </row>
    <row r="26" spans="2:24" s="191" customFormat="1" x14ac:dyDescent="0.25">
      <c r="B26" s="572" t="s">
        <v>510</v>
      </c>
      <c r="C26" s="562">
        <f>'CAT - Cost Projections'!H30</f>
        <v>24810</v>
      </c>
      <c r="D26" s="563">
        <f>'CAT - Cost Projections'!I30</f>
        <v>25686.912500000002</v>
      </c>
      <c r="E26" s="562">
        <f>'CAT - Cost Projections'!J30</f>
        <v>26378.892703714999</v>
      </c>
      <c r="F26" s="563">
        <f>'CAT - Cost Projections'!K30</f>
        <v>27251.245471249997</v>
      </c>
      <c r="G26" s="562">
        <f>'CAT - Cost Projections'!L30</f>
        <v>27923.873576100003</v>
      </c>
      <c r="H26" s="563">
        <f>'CAT - Cost Projections'!M30</f>
        <v>28910.846320449135</v>
      </c>
      <c r="I26" s="562">
        <f>'CAT - Cost Projections'!N30</f>
        <v>29624.437476884494</v>
      </c>
      <c r="J26" s="563">
        <f>'CAT - Cost Projections'!O30</f>
        <v>30675.37417626231</v>
      </c>
      <c r="K26" s="562">
        <f>'CAT - Cost Projections'!P30</f>
        <v>31428.565719226764</v>
      </c>
      <c r="L26" s="563">
        <f>'CAT - Cost Projections'!Q30</f>
        <v>32472.216419254379</v>
      </c>
      <c r="M26" s="562">
        <f>'CAT - Cost Projections'!R30</f>
        <v>33342.565371527671</v>
      </c>
      <c r="N26" s="563">
        <f>'CAT - Cost Projections'!S30</f>
        <v>34449.774399186972</v>
      </c>
      <c r="O26" s="562">
        <f>'CAT - Cost Projections'!T30</f>
        <v>35451.025973483745</v>
      </c>
      <c r="P26" s="563">
        <f>'CAT - Cost Projections'!U30</f>
        <v>36547.765660097451</v>
      </c>
      <c r="Q26" s="562">
        <f>'CAT - Cost Projections'!V30</f>
        <v>37527.351073655322</v>
      </c>
      <c r="R26" s="563">
        <f>'CAT - Cost Projections'!W30</f>
        <v>38773.524588797394</v>
      </c>
      <c r="S26" s="562">
        <f>'CAT - Cost Projections'!X30</f>
        <v>39812.766754040931</v>
      </c>
      <c r="T26" s="563">
        <f>'CAT - Cost Projections'!Y30</f>
        <v>41225.137797988624</v>
      </c>
      <c r="U26" s="562">
        <f>'CAT - Cost Projections'!Z30</f>
        <v>42237.364249362028</v>
      </c>
      <c r="V26" s="563">
        <f>'CAT - Cost Projections'!AA30</f>
        <v>43639.943519443099</v>
      </c>
      <c r="W26" s="562">
        <f>'CAT - Cost Projections'!AB30</f>
        <v>44809.619732148181</v>
      </c>
      <c r="X26" s="573">
        <f>'CAT - Cost Projections'!AC30</f>
        <v>46297.616079777174</v>
      </c>
    </row>
    <row r="27" spans="2:24" s="191" customFormat="1" x14ac:dyDescent="0.25">
      <c r="B27" s="572" t="s">
        <v>511</v>
      </c>
      <c r="C27" s="562">
        <f>'CAT - Cost Projections'!H42</f>
        <v>0</v>
      </c>
      <c r="D27" s="563">
        <f>'CAT - Cost Projections'!I42</f>
        <v>4243.5999999999995</v>
      </c>
      <c r="E27" s="562">
        <f>'CAT - Cost Projections'!J42</f>
        <v>4917.2715000000007</v>
      </c>
      <c r="F27" s="563">
        <f>'CAT - Cost Projections'!K42</f>
        <v>4502.0352399999992</v>
      </c>
      <c r="G27" s="562">
        <f>'CAT - Cost Projections'!L42</f>
        <v>579.63703714999997</v>
      </c>
      <c r="H27" s="563">
        <f>'CAT - Cost Projections'!M42</f>
        <v>10149.4445204965</v>
      </c>
      <c r="I27" s="562">
        <f>'CAT - Cost Projections'!N42</f>
        <v>0</v>
      </c>
      <c r="J27" s="563">
        <f>'CAT - Cost Projections'!O42</f>
        <v>633.38504069380792</v>
      </c>
      <c r="K27" s="562">
        <f>'CAT - Cost Projections'!P42</f>
        <v>5871.4793272316001</v>
      </c>
      <c r="L27" s="563">
        <f>'CAT - Cost Projections'!Q42</f>
        <v>2392.1711552325369</v>
      </c>
      <c r="M27" s="562">
        <f>'CAT - Cost Projections'!R42</f>
        <v>0</v>
      </c>
      <c r="N27" s="563">
        <f>'CAT - Cost Projections'!S42</f>
        <v>5703.0435473847147</v>
      </c>
      <c r="O27" s="562">
        <f>'CAT - Cost Projections'!T42</f>
        <v>0</v>
      </c>
      <c r="P27" s="563">
        <f>'CAT - Cost Projections'!U42</f>
        <v>0</v>
      </c>
      <c r="Q27" s="562">
        <f>'CAT - Cost Projections'!V42</f>
        <v>7010.8533747034398</v>
      </c>
      <c r="R27" s="563">
        <f>'CAT - Cost Projections'!W42</f>
        <v>802.35321954939354</v>
      </c>
      <c r="S27" s="562">
        <f>'CAT - Cost Projections'!X42</f>
        <v>0</v>
      </c>
      <c r="T27" s="563">
        <f>'CAT - Cost Projections'!Y42</f>
        <v>6809.7322449596131</v>
      </c>
      <c r="U27" s="562">
        <f>'CAT - Cost Projections'!Z42</f>
        <v>0</v>
      </c>
      <c r="V27" s="563">
        <f>'CAT - Cost Projections'!AA42</f>
        <v>2311.8223803768492</v>
      </c>
      <c r="W27" s="562">
        <f>'CAT - Cost Projections'!AB42</f>
        <v>7441.1782868379814</v>
      </c>
      <c r="X27" s="573">
        <f>'CAT - Cost Projections'!AC42</f>
        <v>0</v>
      </c>
    </row>
    <row r="28" spans="2:24" s="209" customFormat="1" x14ac:dyDescent="0.25">
      <c r="B28" s="574" t="s">
        <v>290</v>
      </c>
      <c r="C28" s="575">
        <f t="shared" ref="C28:X28" si="4">SUM(C26:C27)</f>
        <v>24810</v>
      </c>
      <c r="D28" s="575">
        <f t="shared" si="4"/>
        <v>29930.512500000001</v>
      </c>
      <c r="E28" s="575">
        <f t="shared" si="4"/>
        <v>31296.164203715001</v>
      </c>
      <c r="F28" s="575">
        <f t="shared" si="4"/>
        <v>31753.280711249994</v>
      </c>
      <c r="G28" s="575">
        <f t="shared" si="4"/>
        <v>28503.510613250004</v>
      </c>
      <c r="H28" s="575">
        <f t="shared" si="4"/>
        <v>39060.290840945636</v>
      </c>
      <c r="I28" s="575">
        <f t="shared" si="4"/>
        <v>29624.437476884494</v>
      </c>
      <c r="J28" s="575">
        <f t="shared" si="4"/>
        <v>31308.759216956118</v>
      </c>
      <c r="K28" s="575">
        <f t="shared" si="4"/>
        <v>37300.045046458363</v>
      </c>
      <c r="L28" s="575">
        <f t="shared" si="4"/>
        <v>34864.387574486915</v>
      </c>
      <c r="M28" s="575">
        <f t="shared" si="4"/>
        <v>33342.565371527671</v>
      </c>
      <c r="N28" s="575">
        <f t="shared" si="4"/>
        <v>40152.817946571689</v>
      </c>
      <c r="O28" s="575">
        <f t="shared" si="4"/>
        <v>35451.025973483745</v>
      </c>
      <c r="P28" s="575">
        <f t="shared" si="4"/>
        <v>36547.765660097451</v>
      </c>
      <c r="Q28" s="575">
        <f t="shared" si="4"/>
        <v>44538.20444835876</v>
      </c>
      <c r="R28" s="575">
        <f t="shared" si="4"/>
        <v>39575.877808346791</v>
      </c>
      <c r="S28" s="575">
        <f t="shared" si="4"/>
        <v>39812.766754040931</v>
      </c>
      <c r="T28" s="575">
        <f t="shared" si="4"/>
        <v>48034.870042948234</v>
      </c>
      <c r="U28" s="575">
        <f t="shared" si="4"/>
        <v>42237.364249362028</v>
      </c>
      <c r="V28" s="575">
        <f t="shared" si="4"/>
        <v>45951.765899819948</v>
      </c>
      <c r="W28" s="575">
        <f t="shared" si="4"/>
        <v>52250.798018986163</v>
      </c>
      <c r="X28" s="526">
        <f t="shared" si="4"/>
        <v>46297.616079777174</v>
      </c>
    </row>
    <row r="29" spans="2:24" s="191" customFormat="1" ht="6.75" customHeight="1" x14ac:dyDescent="0.25">
      <c r="B29" s="210"/>
      <c r="C29" s="576"/>
      <c r="D29" s="576"/>
      <c r="E29" s="576"/>
      <c r="F29" s="576"/>
      <c r="G29" s="576"/>
      <c r="H29" s="576"/>
      <c r="I29" s="576"/>
      <c r="J29" s="576"/>
      <c r="K29" s="576"/>
      <c r="L29" s="576"/>
      <c r="M29" s="576"/>
      <c r="N29" s="576"/>
      <c r="O29" s="576"/>
      <c r="P29" s="576"/>
      <c r="Q29" s="576"/>
      <c r="R29" s="576"/>
      <c r="S29" s="576"/>
      <c r="T29" s="576"/>
      <c r="U29" s="576"/>
      <c r="V29" s="576"/>
      <c r="W29" s="576"/>
      <c r="X29" s="577"/>
    </row>
    <row r="30" spans="2:24" s="209" customFormat="1" x14ac:dyDescent="0.25">
      <c r="B30" s="578" t="s">
        <v>151</v>
      </c>
      <c r="C30" s="579">
        <f>C23-25</f>
        <v>25282</v>
      </c>
      <c r="D30" s="579">
        <f t="shared" ref="D30:X30" si="5">D23-D28</f>
        <v>-2138.9724999999999</v>
      </c>
      <c r="E30" s="579">
        <f t="shared" si="5"/>
        <v>-2113.8209037150082</v>
      </c>
      <c r="F30" s="579">
        <f t="shared" si="5"/>
        <v>-1149.0141702499932</v>
      </c>
      <c r="G30" s="579">
        <f t="shared" si="5"/>
        <v>3581.7328673199918</v>
      </c>
      <c r="H30" s="579">
        <f t="shared" si="5"/>
        <v>-5432.7531168267378</v>
      </c>
      <c r="I30" s="579">
        <f t="shared" si="5"/>
        <v>4274.1076062432257</v>
      </c>
      <c r="J30" s="579">
        <f t="shared" si="5"/>
        <v>5689.0301591454263</v>
      </c>
      <c r="K30" s="579">
        <f t="shared" si="5"/>
        <v>1504.5192920183181</v>
      </c>
      <c r="L30" s="579">
        <f t="shared" si="5"/>
        <v>5822.0632576069183</v>
      </c>
      <c r="M30" s="579">
        <f t="shared" si="5"/>
        <v>7683.0010716494653</v>
      </c>
      <c r="N30" s="579">
        <f t="shared" si="5"/>
        <v>4534.3686764671438</v>
      </c>
      <c r="O30" s="579">
        <f t="shared" si="5"/>
        <v>9682.9703386433539</v>
      </c>
      <c r="P30" s="579">
        <f t="shared" si="5"/>
        <v>10786.28018113826</v>
      </c>
      <c r="Q30" s="579">
        <f t="shared" si="5"/>
        <v>7053.6437847238485</v>
      </c>
      <c r="R30" s="579">
        <f t="shared" si="5"/>
        <v>14498.677925273434</v>
      </c>
      <c r="S30" s="579">
        <f t="shared" si="5"/>
        <v>14683.886210593177</v>
      </c>
      <c r="T30" s="579">
        <f t="shared" si="5"/>
        <v>11440.584102455381</v>
      </c>
      <c r="U30" s="579">
        <f t="shared" si="5"/>
        <v>17745.72992147717</v>
      </c>
      <c r="V30" s="579">
        <f t="shared" si="5"/>
        <v>19425.720601950903</v>
      </c>
      <c r="W30" s="579">
        <f t="shared" si="5"/>
        <v>16397.667281769223</v>
      </c>
      <c r="X30" s="580">
        <f t="shared" si="5"/>
        <v>22819.986932011831</v>
      </c>
    </row>
    <row r="31" spans="2:24" s="191" customFormat="1" hidden="1" x14ac:dyDescent="0.25">
      <c r="C31" s="581"/>
      <c r="D31" s="581"/>
      <c r="E31" s="581"/>
      <c r="F31" s="581"/>
      <c r="G31" s="581"/>
      <c r="H31" s="581"/>
      <c r="I31" s="581"/>
      <c r="J31" s="581"/>
      <c r="K31" s="581"/>
      <c r="L31" s="581"/>
      <c r="M31" s="581"/>
      <c r="N31" s="581"/>
      <c r="O31" s="581"/>
      <c r="P31" s="581"/>
      <c r="Q31" s="581"/>
      <c r="R31" s="581"/>
      <c r="S31" s="581"/>
      <c r="T31" s="581"/>
      <c r="U31" s="581"/>
      <c r="V31" s="581"/>
      <c r="W31" s="581"/>
      <c r="X31" s="581"/>
    </row>
    <row r="32" spans="2:24" s="191" customFormat="1" ht="38.25" customHeight="1" x14ac:dyDescent="0.3">
      <c r="B32" s="211" t="s">
        <v>214</v>
      </c>
      <c r="C32" s="582"/>
      <c r="D32" s="582"/>
      <c r="E32" s="582"/>
      <c r="F32" s="582"/>
      <c r="G32" s="582"/>
      <c r="H32" s="582"/>
      <c r="I32" s="582"/>
      <c r="J32" s="582"/>
      <c r="K32" s="582"/>
      <c r="L32" s="582"/>
      <c r="M32" s="582"/>
      <c r="N32" s="582"/>
      <c r="O32" s="582"/>
      <c r="P32" s="582"/>
      <c r="Q32" s="582"/>
      <c r="R32" s="582"/>
      <c r="S32" s="582"/>
      <c r="T32" s="582"/>
      <c r="U32" s="582"/>
      <c r="V32" s="582"/>
      <c r="W32" s="582"/>
      <c r="X32" s="582"/>
    </row>
    <row r="33" spans="2:24" s="191" customFormat="1" x14ac:dyDescent="0.25">
      <c r="B33" s="218" t="s">
        <v>141</v>
      </c>
      <c r="C33" s="215">
        <f>'CAT - Data Entry'!C6</f>
        <v>2015</v>
      </c>
      <c r="D33" s="215">
        <f t="shared" ref="D33:X33" si="6">C13+1</f>
        <v>2016</v>
      </c>
      <c r="E33" s="215">
        <f t="shared" si="6"/>
        <v>2017</v>
      </c>
      <c r="F33" s="215">
        <f t="shared" si="6"/>
        <v>2018</v>
      </c>
      <c r="G33" s="215">
        <f t="shared" si="6"/>
        <v>2019</v>
      </c>
      <c r="H33" s="215">
        <f t="shared" si="6"/>
        <v>2020</v>
      </c>
      <c r="I33" s="215">
        <f t="shared" si="6"/>
        <v>2021</v>
      </c>
      <c r="J33" s="215">
        <f t="shared" si="6"/>
        <v>2022</v>
      </c>
      <c r="K33" s="215">
        <f t="shared" si="6"/>
        <v>2023</v>
      </c>
      <c r="L33" s="215">
        <f t="shared" si="6"/>
        <v>2024</v>
      </c>
      <c r="M33" s="215">
        <f t="shared" si="6"/>
        <v>2025</v>
      </c>
      <c r="N33" s="215">
        <f t="shared" si="6"/>
        <v>2026</v>
      </c>
      <c r="O33" s="215">
        <f t="shared" si="6"/>
        <v>2027</v>
      </c>
      <c r="P33" s="215">
        <f t="shared" si="6"/>
        <v>2028</v>
      </c>
      <c r="Q33" s="215">
        <f t="shared" si="6"/>
        <v>2029</v>
      </c>
      <c r="R33" s="215">
        <f t="shared" si="6"/>
        <v>2030</v>
      </c>
      <c r="S33" s="215">
        <f t="shared" si="6"/>
        <v>2031</v>
      </c>
      <c r="T33" s="215">
        <f t="shared" si="6"/>
        <v>2032</v>
      </c>
      <c r="U33" s="215">
        <f t="shared" si="6"/>
        <v>2033</v>
      </c>
      <c r="V33" s="215">
        <f t="shared" si="6"/>
        <v>2034</v>
      </c>
      <c r="W33" s="215">
        <f t="shared" si="6"/>
        <v>2035</v>
      </c>
      <c r="X33" s="216">
        <f t="shared" si="6"/>
        <v>2036</v>
      </c>
    </row>
    <row r="34" spans="2:24" s="191" customFormat="1" x14ac:dyDescent="0.25">
      <c r="B34" s="174" t="s">
        <v>152</v>
      </c>
      <c r="C34" s="583">
        <f>C30</f>
        <v>25282</v>
      </c>
      <c r="D34" s="584">
        <f t="shared" ref="D34:X34" si="7">D30</f>
        <v>-2138.9724999999999</v>
      </c>
      <c r="E34" s="583">
        <f t="shared" si="7"/>
        <v>-2113.8209037150082</v>
      </c>
      <c r="F34" s="584">
        <f t="shared" si="7"/>
        <v>-1149.0141702499932</v>
      </c>
      <c r="G34" s="583">
        <f t="shared" si="7"/>
        <v>3581.7328673199918</v>
      </c>
      <c r="H34" s="584">
        <f t="shared" si="7"/>
        <v>-5432.7531168267378</v>
      </c>
      <c r="I34" s="583">
        <f t="shared" si="7"/>
        <v>4274.1076062432257</v>
      </c>
      <c r="J34" s="584">
        <f t="shared" si="7"/>
        <v>5689.0301591454263</v>
      </c>
      <c r="K34" s="583">
        <f t="shared" si="7"/>
        <v>1504.5192920183181</v>
      </c>
      <c r="L34" s="584">
        <f t="shared" si="7"/>
        <v>5822.0632576069183</v>
      </c>
      <c r="M34" s="583">
        <f t="shared" si="7"/>
        <v>7683.0010716494653</v>
      </c>
      <c r="N34" s="584">
        <f t="shared" si="7"/>
        <v>4534.3686764671438</v>
      </c>
      <c r="O34" s="583">
        <f t="shared" si="7"/>
        <v>9682.9703386433539</v>
      </c>
      <c r="P34" s="584">
        <f t="shared" si="7"/>
        <v>10786.28018113826</v>
      </c>
      <c r="Q34" s="583">
        <f t="shared" si="7"/>
        <v>7053.6437847238485</v>
      </c>
      <c r="R34" s="584">
        <f t="shared" si="7"/>
        <v>14498.677925273434</v>
      </c>
      <c r="S34" s="583">
        <f t="shared" si="7"/>
        <v>14683.886210593177</v>
      </c>
      <c r="T34" s="584">
        <f t="shared" si="7"/>
        <v>11440.584102455381</v>
      </c>
      <c r="U34" s="583">
        <f t="shared" si="7"/>
        <v>17745.72992147717</v>
      </c>
      <c r="V34" s="584">
        <f t="shared" si="7"/>
        <v>19425.720601950903</v>
      </c>
      <c r="W34" s="583">
        <f t="shared" si="7"/>
        <v>16397.667281769223</v>
      </c>
      <c r="X34" s="585">
        <f t="shared" si="7"/>
        <v>22819.986932011831</v>
      </c>
    </row>
    <row r="35" spans="2:24" s="191" customFormat="1" x14ac:dyDescent="0.25">
      <c r="B35" s="586" t="s">
        <v>153</v>
      </c>
      <c r="C35" s="562">
        <f>C30+'CAT - Data Entry'!$C$45+'CAT - Data Entry'!$C$47+'CAT - Data Entry'!$C$48</f>
        <v>25482</v>
      </c>
      <c r="D35" s="563">
        <f>C35+D30</f>
        <v>23343.0275</v>
      </c>
      <c r="E35" s="562">
        <f>D35+E30</f>
        <v>21229.206596284992</v>
      </c>
      <c r="F35" s="563">
        <f t="shared" ref="F35:X35" si="8">E35+F30</f>
        <v>20080.192426034999</v>
      </c>
      <c r="G35" s="562">
        <f t="shared" si="8"/>
        <v>23661.925293354991</v>
      </c>
      <c r="H35" s="563">
        <f t="shared" si="8"/>
        <v>18229.172176528253</v>
      </c>
      <c r="I35" s="562">
        <f t="shared" si="8"/>
        <v>22503.279782771478</v>
      </c>
      <c r="J35" s="563">
        <f t="shared" si="8"/>
        <v>28192.309941916905</v>
      </c>
      <c r="K35" s="562">
        <f t="shared" si="8"/>
        <v>29696.829233935223</v>
      </c>
      <c r="L35" s="563">
        <f t="shared" si="8"/>
        <v>35518.892491542138</v>
      </c>
      <c r="M35" s="562">
        <f t="shared" si="8"/>
        <v>43201.893563191603</v>
      </c>
      <c r="N35" s="563">
        <f t="shared" si="8"/>
        <v>47736.262239658747</v>
      </c>
      <c r="O35" s="562">
        <f t="shared" si="8"/>
        <v>57419.232578302101</v>
      </c>
      <c r="P35" s="563">
        <f t="shared" si="8"/>
        <v>68205.51275944036</v>
      </c>
      <c r="Q35" s="562">
        <f t="shared" si="8"/>
        <v>75259.156544164201</v>
      </c>
      <c r="R35" s="563">
        <f t="shared" si="8"/>
        <v>89757.834469437628</v>
      </c>
      <c r="S35" s="562">
        <f t="shared" si="8"/>
        <v>104441.7206800308</v>
      </c>
      <c r="T35" s="563">
        <f t="shared" si="8"/>
        <v>115882.30478248619</v>
      </c>
      <c r="U35" s="562">
        <f t="shared" si="8"/>
        <v>133628.03470396335</v>
      </c>
      <c r="V35" s="563">
        <f t="shared" si="8"/>
        <v>153053.75530591427</v>
      </c>
      <c r="W35" s="562">
        <f t="shared" si="8"/>
        <v>169451.42258768348</v>
      </c>
      <c r="X35" s="573">
        <f t="shared" si="8"/>
        <v>192271.40951969533</v>
      </c>
    </row>
    <row r="36" spans="2:24" s="191" customFormat="1" x14ac:dyDescent="0.25">
      <c r="B36" s="192"/>
      <c r="C36" s="587"/>
      <c r="D36" s="587"/>
      <c r="E36" s="587"/>
      <c r="F36" s="587"/>
      <c r="G36" s="587"/>
      <c r="H36" s="587"/>
      <c r="I36" s="587"/>
      <c r="J36" s="587"/>
      <c r="K36" s="587"/>
      <c r="L36" s="587"/>
      <c r="M36" s="587"/>
      <c r="N36" s="587"/>
      <c r="O36" s="587"/>
      <c r="P36" s="587"/>
      <c r="Q36" s="587"/>
      <c r="R36" s="587"/>
      <c r="S36" s="587"/>
      <c r="T36" s="587"/>
      <c r="U36" s="587"/>
      <c r="V36" s="587"/>
      <c r="W36" s="587"/>
      <c r="X36" s="587"/>
    </row>
    <row r="37" spans="2:24" s="191" customFormat="1" x14ac:dyDescent="0.25"/>
    <row r="38" spans="2:24" s="191" customFormat="1" x14ac:dyDescent="0.25"/>
    <row r="39" spans="2:24" s="191" customFormat="1" x14ac:dyDescent="0.25"/>
    <row r="40" spans="2:24" s="191" customFormat="1" x14ac:dyDescent="0.25"/>
    <row r="41" spans="2:24" s="191" customFormat="1" ht="34.5" customHeight="1" x14ac:dyDescent="0.25"/>
    <row r="42" spans="2:24" s="191" customFormat="1" x14ac:dyDescent="0.25"/>
    <row r="43" spans="2:24" s="191" customFormat="1" x14ac:dyDescent="0.25"/>
    <row r="44" spans="2:24" s="191" customFormat="1" x14ac:dyDescent="0.25"/>
    <row r="45" spans="2:24" s="191" customFormat="1" x14ac:dyDescent="0.25"/>
    <row r="46" spans="2:24" s="191" customFormat="1" x14ac:dyDescent="0.25"/>
    <row r="47" spans="2:24" s="191" customFormat="1" x14ac:dyDescent="0.25"/>
    <row r="48" spans="2:24" s="191" customFormat="1" x14ac:dyDescent="0.25"/>
    <row r="49" spans="2:24" s="191" customFormat="1" x14ac:dyDescent="0.25">
      <c r="B49" s="212"/>
      <c r="C49" s="212"/>
      <c r="D49" s="212"/>
      <c r="E49" s="212"/>
      <c r="F49" s="212"/>
      <c r="G49" s="212"/>
      <c r="H49" s="212"/>
      <c r="I49" s="212"/>
      <c r="J49" s="212"/>
      <c r="K49" s="212"/>
      <c r="L49" s="212"/>
      <c r="M49" s="212"/>
      <c r="N49" s="212"/>
      <c r="O49" s="212"/>
      <c r="P49" s="212"/>
      <c r="Q49" s="212"/>
      <c r="R49" s="212"/>
      <c r="S49" s="212"/>
      <c r="T49" s="212"/>
      <c r="U49" s="212"/>
      <c r="V49" s="212"/>
      <c r="W49" s="212"/>
      <c r="X49" s="212"/>
    </row>
    <row r="50" spans="2:24" s="191" customFormat="1" x14ac:dyDescent="0.25"/>
    <row r="51" spans="2:24" s="191" customFormat="1" x14ac:dyDescent="0.25"/>
    <row r="52" spans="2:24" s="191" customFormat="1" x14ac:dyDescent="0.25"/>
    <row r="53" spans="2:24" s="191" customFormat="1" x14ac:dyDescent="0.25"/>
    <row r="54" spans="2:24" s="191" customFormat="1" x14ac:dyDescent="0.25"/>
    <row r="55" spans="2:24" s="191" customFormat="1" x14ac:dyDescent="0.25"/>
    <row r="56" spans="2:24" s="191" customFormat="1" x14ac:dyDescent="0.25"/>
    <row r="57" spans="2:24" s="191" customFormat="1" x14ac:dyDescent="0.25"/>
    <row r="58" spans="2:24" s="191" customFormat="1" x14ac:dyDescent="0.25"/>
    <row r="59" spans="2:24" s="191" customFormat="1" x14ac:dyDescent="0.25"/>
    <row r="60" spans="2:24" s="191" customFormat="1" x14ac:dyDescent="0.25"/>
    <row r="61" spans="2:24" s="191" customFormat="1" x14ac:dyDescent="0.25"/>
    <row r="62" spans="2:24" s="191" customFormat="1" x14ac:dyDescent="0.25"/>
    <row r="63" spans="2:24" s="191" customFormat="1" x14ac:dyDescent="0.25"/>
    <row r="64" spans="2:24" s="191" customFormat="1" x14ac:dyDescent="0.25"/>
    <row r="65" spans="1:27" s="191" customFormat="1" x14ac:dyDescent="0.25"/>
    <row r="66" spans="1:27" s="191" customFormat="1" x14ac:dyDescent="0.25"/>
    <row r="67" spans="1:27" s="191" customFormat="1" x14ac:dyDescent="0.25">
      <c r="B67" s="212"/>
      <c r="C67" s="212"/>
      <c r="D67" s="212"/>
      <c r="E67" s="212"/>
      <c r="F67" s="212"/>
      <c r="G67" s="212"/>
      <c r="H67" s="212"/>
      <c r="I67" s="212"/>
      <c r="J67" s="212"/>
      <c r="K67" s="212"/>
      <c r="L67" s="212"/>
      <c r="M67" s="212"/>
      <c r="N67" s="212"/>
      <c r="O67" s="212"/>
      <c r="P67" s="212"/>
      <c r="Q67" s="212"/>
      <c r="R67" s="212"/>
      <c r="S67" s="212"/>
      <c r="T67" s="212"/>
      <c r="U67" s="212"/>
      <c r="V67" s="212"/>
      <c r="W67" s="212"/>
      <c r="X67" s="212"/>
    </row>
    <row r="68" spans="1:27" s="191" customFormat="1" x14ac:dyDescent="0.25">
      <c r="B68" s="212"/>
      <c r="C68" s="212"/>
      <c r="D68" s="212"/>
      <c r="E68" s="212"/>
      <c r="F68" s="212"/>
      <c r="G68" s="212"/>
      <c r="H68" s="212"/>
      <c r="I68" s="212"/>
      <c r="J68" s="212"/>
      <c r="K68" s="212"/>
      <c r="L68" s="212"/>
      <c r="M68" s="212"/>
      <c r="N68" s="212"/>
      <c r="O68" s="212"/>
      <c r="P68" s="212"/>
      <c r="Q68" s="212"/>
      <c r="R68" s="212"/>
      <c r="S68" s="212"/>
      <c r="T68" s="212"/>
      <c r="U68" s="212"/>
      <c r="V68" s="212"/>
      <c r="W68" s="212"/>
      <c r="X68" s="212"/>
    </row>
    <row r="69" spans="1:27" s="191" customFormat="1" x14ac:dyDescent="0.25">
      <c r="B69" s="212"/>
      <c r="C69" s="212"/>
      <c r="D69" s="212"/>
      <c r="E69" s="212"/>
      <c r="F69" s="212"/>
      <c r="G69" s="212"/>
      <c r="H69" s="212"/>
      <c r="I69" s="212"/>
      <c r="J69" s="212"/>
      <c r="K69" s="212"/>
      <c r="L69" s="212"/>
      <c r="M69" s="212"/>
      <c r="N69" s="212"/>
      <c r="O69" s="212"/>
      <c r="P69" s="212"/>
      <c r="Q69" s="212"/>
      <c r="R69" s="212"/>
      <c r="S69" s="212"/>
      <c r="T69" s="212"/>
      <c r="U69" s="212"/>
      <c r="V69" s="212"/>
      <c r="W69" s="212"/>
      <c r="X69" s="212"/>
    </row>
    <row r="70" spans="1:27" s="191" customFormat="1" x14ac:dyDescent="0.25">
      <c r="B70" s="212"/>
      <c r="C70" s="212"/>
      <c r="D70" s="212"/>
      <c r="E70" s="212"/>
      <c r="F70" s="212"/>
      <c r="G70" s="212"/>
      <c r="H70" s="212"/>
      <c r="I70" s="212"/>
      <c r="J70" s="212"/>
      <c r="K70" s="212"/>
      <c r="L70" s="212"/>
      <c r="M70" s="212"/>
      <c r="N70" s="212"/>
      <c r="O70" s="212"/>
      <c r="P70" s="212"/>
      <c r="Q70" s="212"/>
      <c r="R70" s="212"/>
      <c r="S70" s="212"/>
      <c r="T70" s="212"/>
      <c r="U70" s="212"/>
      <c r="V70" s="212"/>
      <c r="W70" s="212"/>
      <c r="X70" s="212"/>
    </row>
    <row r="71" spans="1:27" s="191" customFormat="1" x14ac:dyDescent="0.25"/>
    <row r="72" spans="1:27" s="191" customFormat="1" x14ac:dyDescent="0.25"/>
    <row r="73" spans="1:27" s="191" customFormat="1" x14ac:dyDescent="0.25"/>
    <row r="74" spans="1:27" s="191" customFormat="1" x14ac:dyDescent="0.25"/>
    <row r="75" spans="1:27" s="191" customFormat="1" x14ac:dyDescent="0.25"/>
    <row r="76" spans="1:27" s="191" customFormat="1" x14ac:dyDescent="0.25"/>
    <row r="77" spans="1:27" s="197" customFormat="1" ht="34.5" customHeight="1" x14ac:dyDescent="0.25"/>
    <row r="78" spans="1:27" s="197" customFormat="1" ht="29.25" customHeight="1" x14ac:dyDescent="0.25"/>
    <row r="79" spans="1:27" s="213" customFormat="1" x14ac:dyDescent="0.25"/>
    <row r="80" spans="1:27" s="214" customFormat="1" x14ac:dyDescent="0.25">
      <c r="A80" s="505"/>
      <c r="B80" s="505"/>
      <c r="C80" s="505"/>
      <c r="D80" s="505"/>
      <c r="E80" s="505"/>
      <c r="F80" s="505"/>
      <c r="G80" s="505"/>
      <c r="H80" s="505"/>
      <c r="I80" s="505"/>
      <c r="J80" s="505"/>
      <c r="K80" s="505"/>
      <c r="L80" s="505"/>
      <c r="M80" s="505"/>
      <c r="N80" s="505"/>
      <c r="O80" s="505"/>
      <c r="P80" s="505"/>
      <c r="Q80" s="505"/>
      <c r="R80" s="505"/>
      <c r="S80" s="505"/>
      <c r="T80" s="505"/>
      <c r="U80" s="505"/>
      <c r="V80" s="505"/>
      <c r="W80" s="505"/>
      <c r="X80" s="505"/>
      <c r="Y80" s="505"/>
      <c r="Z80" s="505"/>
      <c r="AA80" s="505"/>
    </row>
    <row r="81" spans="2:24" s="197" customFormat="1" x14ac:dyDescent="0.25"/>
    <row r="82" spans="2:24" s="191" customFormat="1" x14ac:dyDescent="0.25">
      <c r="B82" s="212"/>
      <c r="C82" s="212"/>
      <c r="D82" s="212"/>
      <c r="E82" s="212"/>
      <c r="F82" s="212"/>
      <c r="G82" s="212"/>
      <c r="H82" s="212"/>
      <c r="I82" s="212"/>
      <c r="J82" s="212"/>
      <c r="K82" s="212"/>
      <c r="L82" s="212"/>
      <c r="M82" s="212"/>
      <c r="N82" s="212"/>
      <c r="O82" s="212"/>
      <c r="P82" s="212"/>
      <c r="Q82" s="212"/>
      <c r="R82" s="212"/>
      <c r="S82" s="212"/>
      <c r="T82" s="212"/>
      <c r="U82" s="212"/>
      <c r="V82" s="212"/>
      <c r="W82" s="212"/>
      <c r="X82" s="212"/>
    </row>
    <row r="83" spans="2:24" s="191" customFormat="1" x14ac:dyDescent="0.25">
      <c r="B83" s="212"/>
      <c r="C83" s="212"/>
      <c r="D83" s="212"/>
      <c r="E83" s="212"/>
      <c r="F83" s="212"/>
      <c r="G83" s="212"/>
      <c r="H83" s="212"/>
      <c r="I83" s="212"/>
      <c r="J83" s="212"/>
      <c r="K83" s="212"/>
      <c r="L83" s="212"/>
      <c r="M83" s="212"/>
      <c r="N83" s="212"/>
      <c r="O83" s="212"/>
      <c r="P83" s="212"/>
      <c r="Q83" s="212"/>
      <c r="R83" s="212"/>
      <c r="S83" s="212"/>
      <c r="T83" s="212"/>
      <c r="U83" s="212"/>
      <c r="V83" s="212"/>
      <c r="W83" s="212"/>
      <c r="X83" s="212"/>
    </row>
    <row r="84" spans="2:24" s="191" customFormat="1" x14ac:dyDescent="0.25">
      <c r="B84" s="212"/>
      <c r="C84" s="212"/>
      <c r="D84" s="212"/>
      <c r="E84" s="212"/>
      <c r="F84" s="212"/>
      <c r="G84" s="212"/>
      <c r="H84" s="212"/>
      <c r="I84" s="212"/>
      <c r="J84" s="212"/>
      <c r="K84" s="212"/>
      <c r="L84" s="212"/>
      <c r="M84" s="212"/>
      <c r="N84" s="212"/>
      <c r="O84" s="212"/>
      <c r="P84" s="212"/>
      <c r="Q84" s="212"/>
      <c r="R84" s="212"/>
      <c r="S84" s="212"/>
      <c r="T84" s="212"/>
      <c r="U84" s="212"/>
      <c r="V84" s="212"/>
      <c r="W84" s="212"/>
      <c r="X84" s="212"/>
    </row>
    <row r="85" spans="2:24" s="191" customFormat="1" x14ac:dyDescent="0.25">
      <c r="B85" s="212"/>
      <c r="C85" s="212"/>
      <c r="D85" s="212"/>
      <c r="E85" s="212"/>
      <c r="F85" s="212"/>
      <c r="G85" s="212"/>
      <c r="H85" s="212"/>
      <c r="I85" s="212"/>
      <c r="J85" s="212"/>
      <c r="K85" s="212"/>
      <c r="L85" s="212"/>
      <c r="M85" s="212"/>
      <c r="N85" s="212"/>
      <c r="O85" s="212"/>
      <c r="P85" s="212"/>
      <c r="Q85" s="212"/>
      <c r="R85" s="212"/>
      <c r="S85" s="212"/>
      <c r="T85" s="212"/>
      <c r="U85" s="212"/>
      <c r="V85" s="212"/>
      <c r="W85" s="212"/>
      <c r="X85" s="212"/>
    </row>
    <row r="86" spans="2:24" s="191" customFormat="1" x14ac:dyDescent="0.25">
      <c r="B86" s="212"/>
      <c r="C86" s="212"/>
      <c r="D86" s="212"/>
      <c r="E86" s="212"/>
      <c r="F86" s="212"/>
      <c r="G86" s="212"/>
      <c r="H86" s="212"/>
      <c r="I86" s="212"/>
      <c r="J86" s="212"/>
      <c r="K86" s="212"/>
      <c r="L86" s="212"/>
      <c r="M86" s="212"/>
      <c r="N86" s="212"/>
      <c r="O86" s="212"/>
      <c r="P86" s="212"/>
      <c r="Q86" s="212"/>
      <c r="R86" s="212"/>
      <c r="S86" s="212"/>
      <c r="T86" s="212"/>
      <c r="U86" s="212"/>
      <c r="V86" s="212"/>
      <c r="W86" s="212"/>
      <c r="X86" s="212"/>
    </row>
    <row r="87" spans="2:24" s="191" customFormat="1" x14ac:dyDescent="0.25">
      <c r="B87" s="212"/>
      <c r="C87" s="212"/>
      <c r="D87" s="212"/>
      <c r="E87" s="212"/>
      <c r="F87" s="212"/>
      <c r="G87" s="212"/>
      <c r="H87" s="212"/>
      <c r="I87" s="212"/>
      <c r="J87" s="212"/>
      <c r="K87" s="212"/>
      <c r="L87" s="212"/>
      <c r="M87" s="212"/>
      <c r="N87" s="212"/>
      <c r="O87" s="212"/>
      <c r="P87" s="212"/>
      <c r="Q87" s="212"/>
      <c r="R87" s="212"/>
      <c r="S87" s="212"/>
      <c r="T87" s="212"/>
      <c r="U87" s="212"/>
      <c r="V87" s="212"/>
      <c r="W87" s="212"/>
      <c r="X87" s="212"/>
    </row>
    <row r="88" spans="2:24" s="191" customFormat="1" x14ac:dyDescent="0.25">
      <c r="B88" s="212"/>
      <c r="C88" s="212"/>
      <c r="D88" s="212"/>
      <c r="E88" s="212"/>
      <c r="F88" s="212"/>
      <c r="G88" s="212"/>
      <c r="H88" s="212"/>
      <c r="I88" s="212"/>
      <c r="J88" s="212"/>
      <c r="K88" s="212"/>
      <c r="L88" s="212"/>
      <c r="M88" s="212"/>
      <c r="N88" s="212"/>
      <c r="O88" s="212"/>
      <c r="P88" s="212"/>
      <c r="Q88" s="212"/>
      <c r="R88" s="212"/>
      <c r="S88" s="212"/>
      <c r="T88" s="212"/>
      <c r="U88" s="212"/>
      <c r="V88" s="212"/>
      <c r="W88" s="212"/>
      <c r="X88" s="212"/>
    </row>
    <row r="89" spans="2:24" s="191" customFormat="1" x14ac:dyDescent="0.25">
      <c r="B89" s="212"/>
      <c r="C89" s="212"/>
      <c r="D89" s="212"/>
      <c r="E89" s="212"/>
      <c r="F89" s="212"/>
      <c r="G89" s="212"/>
      <c r="H89" s="212"/>
      <c r="I89" s="212"/>
      <c r="J89" s="212"/>
      <c r="K89" s="212"/>
      <c r="L89" s="212"/>
      <c r="M89" s="212"/>
      <c r="N89" s="212"/>
      <c r="O89" s="212"/>
      <c r="P89" s="212"/>
      <c r="Q89" s="212"/>
      <c r="R89" s="212"/>
      <c r="S89" s="212"/>
      <c r="T89" s="212"/>
      <c r="U89" s="212"/>
      <c r="V89" s="212"/>
      <c r="W89" s="212"/>
      <c r="X89" s="212"/>
    </row>
    <row r="90" spans="2:24" s="191" customFormat="1" x14ac:dyDescent="0.25">
      <c r="B90" s="212"/>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2:24" s="191" customFormat="1" x14ac:dyDescent="0.25">
      <c r="B91" s="212"/>
      <c r="C91" s="212"/>
      <c r="D91" s="212"/>
      <c r="E91" s="212"/>
      <c r="F91" s="212"/>
      <c r="G91" s="212"/>
      <c r="H91" s="212"/>
      <c r="I91" s="212"/>
      <c r="J91" s="212"/>
      <c r="K91" s="212"/>
      <c r="L91" s="212"/>
      <c r="M91" s="212"/>
      <c r="N91" s="212"/>
      <c r="O91" s="212"/>
      <c r="P91" s="212"/>
      <c r="Q91" s="212"/>
      <c r="R91" s="212"/>
      <c r="S91" s="212"/>
      <c r="T91" s="212"/>
      <c r="U91" s="212"/>
      <c r="V91" s="212"/>
      <c r="W91" s="212"/>
      <c r="X91" s="212"/>
    </row>
    <row r="92" spans="2:24" s="191" customFormat="1" x14ac:dyDescent="0.25">
      <c r="B92" s="212"/>
      <c r="C92" s="212"/>
      <c r="D92" s="212"/>
      <c r="E92" s="212"/>
      <c r="F92" s="212"/>
      <c r="G92" s="212"/>
      <c r="H92" s="212"/>
      <c r="I92" s="212"/>
      <c r="J92" s="212"/>
      <c r="K92" s="212"/>
      <c r="L92" s="212"/>
      <c r="M92" s="212"/>
      <c r="N92" s="212"/>
      <c r="O92" s="212"/>
      <c r="P92" s="212"/>
      <c r="Q92" s="212"/>
      <c r="R92" s="212"/>
      <c r="S92" s="212"/>
      <c r="T92" s="212"/>
      <c r="U92" s="212"/>
      <c r="V92" s="212"/>
      <c r="W92" s="212"/>
      <c r="X92" s="212"/>
    </row>
    <row r="93" spans="2:24" s="191" customFormat="1" x14ac:dyDescent="0.25">
      <c r="B93" s="212"/>
      <c r="C93" s="212"/>
      <c r="D93" s="212"/>
      <c r="E93" s="212"/>
      <c r="F93" s="212"/>
      <c r="G93" s="212"/>
      <c r="H93" s="212"/>
      <c r="I93" s="212"/>
      <c r="J93" s="212"/>
      <c r="K93" s="212"/>
      <c r="L93" s="212"/>
      <c r="M93" s="212"/>
      <c r="N93" s="212"/>
      <c r="O93" s="212"/>
      <c r="P93" s="212"/>
      <c r="Q93" s="212"/>
      <c r="R93" s="212"/>
      <c r="S93" s="212"/>
      <c r="T93" s="212"/>
      <c r="U93" s="212"/>
      <c r="V93" s="212"/>
      <c r="W93" s="212"/>
      <c r="X93" s="212"/>
    </row>
    <row r="94" spans="2:24" s="191" customFormat="1" x14ac:dyDescent="0.25">
      <c r="B94" s="212"/>
      <c r="C94" s="212"/>
      <c r="D94" s="212"/>
      <c r="E94" s="212"/>
      <c r="F94" s="212"/>
      <c r="G94" s="212"/>
      <c r="H94" s="212"/>
      <c r="I94" s="212"/>
      <c r="J94" s="212"/>
      <c r="K94" s="212"/>
      <c r="L94" s="212"/>
      <c r="M94" s="212"/>
      <c r="N94" s="212"/>
      <c r="O94" s="212"/>
      <c r="P94" s="212"/>
      <c r="Q94" s="212"/>
      <c r="R94" s="212"/>
      <c r="S94" s="212"/>
      <c r="T94" s="212"/>
      <c r="U94" s="212"/>
      <c r="V94" s="212"/>
      <c r="W94" s="212"/>
      <c r="X94" s="212"/>
    </row>
    <row r="95" spans="2:24" s="191" customFormat="1" x14ac:dyDescent="0.25">
      <c r="B95" s="212"/>
      <c r="C95" s="212"/>
      <c r="D95" s="212"/>
      <c r="E95" s="212"/>
      <c r="F95" s="212"/>
      <c r="G95" s="212"/>
      <c r="H95" s="212"/>
      <c r="I95" s="212"/>
      <c r="J95" s="212"/>
      <c r="K95" s="212"/>
      <c r="L95" s="212"/>
      <c r="M95" s="212"/>
      <c r="N95" s="212"/>
      <c r="O95" s="212"/>
      <c r="P95" s="212"/>
      <c r="Q95" s="212"/>
      <c r="R95" s="212"/>
      <c r="S95" s="212"/>
      <c r="T95" s="212"/>
      <c r="U95" s="212"/>
      <c r="V95" s="212"/>
      <c r="W95" s="212"/>
      <c r="X95" s="212"/>
    </row>
    <row r="96" spans="2:24" s="191" customFormat="1" x14ac:dyDescent="0.25">
      <c r="B96" s="212"/>
      <c r="C96" s="212"/>
      <c r="D96" s="212"/>
      <c r="E96" s="212"/>
      <c r="F96" s="212"/>
      <c r="G96" s="212"/>
      <c r="H96" s="212"/>
      <c r="I96" s="212"/>
      <c r="J96" s="212"/>
      <c r="K96" s="212"/>
      <c r="L96" s="212"/>
      <c r="M96" s="212"/>
      <c r="N96" s="212"/>
      <c r="O96" s="212"/>
      <c r="P96" s="212"/>
      <c r="Q96" s="212"/>
      <c r="R96" s="212"/>
      <c r="S96" s="212"/>
      <c r="T96" s="212"/>
      <c r="U96" s="212"/>
      <c r="V96" s="212"/>
      <c r="W96" s="212"/>
      <c r="X96" s="212"/>
    </row>
    <row r="97" spans="2:24" s="191" customFormat="1" x14ac:dyDescent="0.25">
      <c r="B97" s="212"/>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2:24" s="191" customFormat="1" x14ac:dyDescent="0.25">
      <c r="B98" s="212"/>
      <c r="C98" s="212"/>
      <c r="D98" s="212"/>
      <c r="E98" s="212"/>
      <c r="F98" s="212"/>
      <c r="G98" s="212"/>
      <c r="H98" s="212"/>
      <c r="I98" s="212"/>
      <c r="J98" s="212"/>
      <c r="K98" s="212"/>
      <c r="L98" s="212"/>
      <c r="M98" s="212"/>
      <c r="N98" s="212"/>
      <c r="O98" s="212"/>
      <c r="P98" s="212"/>
      <c r="Q98" s="212"/>
      <c r="R98" s="212"/>
      <c r="S98" s="212"/>
      <c r="T98" s="212"/>
      <c r="U98" s="212"/>
      <c r="V98" s="212"/>
      <c r="W98" s="212"/>
      <c r="X98" s="212"/>
    </row>
    <row r="99" spans="2:24" s="191" customFormat="1" x14ac:dyDescent="0.25">
      <c r="B99" s="212"/>
      <c r="C99" s="212"/>
      <c r="D99" s="212"/>
      <c r="E99" s="212"/>
      <c r="F99" s="212"/>
      <c r="G99" s="212"/>
      <c r="H99" s="212"/>
      <c r="I99" s="212"/>
      <c r="J99" s="212"/>
      <c r="K99" s="212"/>
      <c r="L99" s="212"/>
      <c r="M99" s="212"/>
      <c r="N99" s="212"/>
      <c r="O99" s="212"/>
      <c r="P99" s="212"/>
      <c r="Q99" s="212"/>
      <c r="R99" s="212"/>
      <c r="S99" s="212"/>
      <c r="T99" s="212"/>
      <c r="U99" s="212"/>
      <c r="V99" s="212"/>
      <c r="W99" s="212"/>
      <c r="X99" s="212"/>
    </row>
    <row r="100" spans="2:24" s="191" customFormat="1" x14ac:dyDescent="0.25">
      <c r="B100" s="212"/>
      <c r="C100" s="212"/>
      <c r="D100" s="212"/>
      <c r="E100" s="212"/>
      <c r="F100" s="212"/>
      <c r="G100" s="212"/>
      <c r="H100" s="212"/>
      <c r="I100" s="212"/>
      <c r="J100" s="212"/>
      <c r="K100" s="212"/>
      <c r="L100" s="212"/>
      <c r="M100" s="212"/>
      <c r="N100" s="212"/>
      <c r="O100" s="212"/>
      <c r="P100" s="212"/>
      <c r="Q100" s="212"/>
      <c r="R100" s="212"/>
      <c r="S100" s="212"/>
      <c r="T100" s="212"/>
      <c r="U100" s="212"/>
      <c r="V100" s="212"/>
      <c r="W100" s="212"/>
      <c r="X100" s="212"/>
    </row>
    <row r="101" spans="2:24" s="191" customFormat="1" x14ac:dyDescent="0.25">
      <c r="B101" s="212"/>
      <c r="C101" s="212"/>
      <c r="D101" s="212"/>
      <c r="E101" s="212"/>
      <c r="F101" s="212"/>
      <c r="G101" s="212"/>
      <c r="H101" s="212"/>
      <c r="I101" s="212"/>
      <c r="J101" s="212"/>
      <c r="K101" s="212"/>
      <c r="L101" s="212"/>
      <c r="M101" s="212"/>
      <c r="N101" s="212"/>
      <c r="O101" s="212"/>
      <c r="P101" s="212"/>
      <c r="Q101" s="212"/>
      <c r="R101" s="212"/>
      <c r="S101" s="212"/>
      <c r="T101" s="212"/>
      <c r="U101" s="212"/>
      <c r="V101" s="212"/>
      <c r="W101" s="212"/>
      <c r="X101" s="212"/>
    </row>
    <row r="102" spans="2:24" s="191" customFormat="1" x14ac:dyDescent="0.25">
      <c r="B102" s="212"/>
      <c r="C102" s="212"/>
      <c r="D102" s="212"/>
      <c r="E102" s="212"/>
      <c r="F102" s="212"/>
      <c r="G102" s="212"/>
      <c r="H102" s="212"/>
      <c r="I102" s="212"/>
      <c r="J102" s="212"/>
      <c r="K102" s="212"/>
      <c r="L102" s="212"/>
      <c r="M102" s="212"/>
      <c r="N102" s="212"/>
      <c r="O102" s="212"/>
      <c r="P102" s="212"/>
      <c r="Q102" s="212"/>
      <c r="R102" s="212"/>
      <c r="S102" s="212"/>
      <c r="T102" s="212"/>
      <c r="U102" s="212"/>
      <c r="V102" s="212"/>
      <c r="W102" s="212"/>
      <c r="X102" s="212"/>
    </row>
    <row r="103" spans="2:24" s="191" customFormat="1" x14ac:dyDescent="0.25">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row>
    <row r="104" spans="2:24" s="191" customFormat="1" x14ac:dyDescent="0.25">
      <c r="B104" s="212"/>
      <c r="C104" s="212"/>
      <c r="D104" s="212"/>
      <c r="E104" s="212"/>
      <c r="F104" s="212"/>
      <c r="G104" s="212"/>
      <c r="H104" s="212"/>
      <c r="I104" s="212"/>
      <c r="J104" s="212"/>
      <c r="K104" s="212"/>
      <c r="L104" s="212"/>
      <c r="M104" s="212"/>
      <c r="N104" s="212"/>
      <c r="O104" s="212"/>
      <c r="P104" s="212"/>
      <c r="Q104" s="212"/>
      <c r="R104" s="212"/>
      <c r="S104" s="212"/>
      <c r="T104" s="212"/>
      <c r="U104" s="212"/>
      <c r="V104" s="212"/>
      <c r="W104" s="212"/>
      <c r="X104" s="212"/>
    </row>
    <row r="105" spans="2:24" s="191" customFormat="1" x14ac:dyDescent="0.25">
      <c r="B105" s="212"/>
      <c r="C105" s="212"/>
      <c r="D105" s="212"/>
      <c r="E105" s="212"/>
      <c r="F105" s="212"/>
      <c r="G105" s="212"/>
      <c r="H105" s="212"/>
      <c r="I105" s="212"/>
      <c r="J105" s="212"/>
      <c r="K105" s="212"/>
      <c r="L105" s="212"/>
      <c r="M105" s="212"/>
      <c r="N105" s="212"/>
      <c r="O105" s="212"/>
      <c r="P105" s="212"/>
      <c r="Q105" s="212"/>
      <c r="R105" s="212"/>
      <c r="S105" s="212"/>
      <c r="T105" s="212"/>
      <c r="U105" s="212"/>
      <c r="V105" s="212"/>
      <c r="W105" s="212"/>
      <c r="X105" s="212"/>
    </row>
    <row r="106" spans="2:24" s="191" customFormat="1" x14ac:dyDescent="0.25">
      <c r="B106" s="212"/>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row>
    <row r="107" spans="2:24" s="191" customFormat="1" x14ac:dyDescent="0.25">
      <c r="B107" s="212"/>
      <c r="C107" s="212"/>
      <c r="D107" s="212"/>
      <c r="E107" s="212"/>
      <c r="F107" s="212"/>
      <c r="G107" s="212"/>
      <c r="H107" s="212"/>
      <c r="I107" s="212"/>
      <c r="J107" s="212"/>
      <c r="K107" s="212"/>
      <c r="L107" s="212"/>
      <c r="M107" s="212"/>
      <c r="N107" s="212"/>
      <c r="O107" s="212"/>
      <c r="P107" s="212"/>
      <c r="Q107" s="212"/>
      <c r="R107" s="212"/>
      <c r="S107" s="212"/>
      <c r="T107" s="212"/>
      <c r="U107" s="212"/>
      <c r="V107" s="212"/>
      <c r="W107" s="212"/>
      <c r="X107" s="212"/>
    </row>
    <row r="108" spans="2:24" s="191" customFormat="1" x14ac:dyDescent="0.25">
      <c r="B108" s="212"/>
      <c r="C108" s="212"/>
      <c r="D108" s="212"/>
      <c r="E108" s="212"/>
      <c r="F108" s="212"/>
      <c r="G108" s="212"/>
      <c r="H108" s="212"/>
      <c r="I108" s="212"/>
      <c r="J108" s="212"/>
      <c r="K108" s="212"/>
      <c r="L108" s="212"/>
      <c r="M108" s="212"/>
      <c r="N108" s="212"/>
      <c r="O108" s="212"/>
      <c r="P108" s="212"/>
      <c r="Q108" s="212"/>
      <c r="R108" s="212"/>
      <c r="S108" s="212"/>
      <c r="T108" s="212"/>
      <c r="U108" s="212"/>
      <c r="V108" s="212"/>
      <c r="W108" s="212"/>
      <c r="X108" s="212"/>
    </row>
    <row r="109" spans="2:24" s="191" customFormat="1" x14ac:dyDescent="0.25">
      <c r="B109" s="212"/>
      <c r="C109" s="212"/>
      <c r="D109" s="212"/>
      <c r="E109" s="212"/>
      <c r="F109" s="212"/>
      <c r="G109" s="212"/>
      <c r="H109" s="212"/>
      <c r="I109" s="212"/>
      <c r="J109" s="212"/>
      <c r="K109" s="212"/>
      <c r="L109" s="212"/>
      <c r="M109" s="212"/>
      <c r="N109" s="212"/>
      <c r="O109" s="212"/>
      <c r="P109" s="212"/>
      <c r="Q109" s="212"/>
      <c r="R109" s="212"/>
      <c r="S109" s="212"/>
      <c r="T109" s="212"/>
      <c r="U109" s="212"/>
      <c r="V109" s="212"/>
      <c r="W109" s="212"/>
      <c r="X109" s="212"/>
    </row>
    <row r="110" spans="2:24" s="191" customFormat="1" x14ac:dyDescent="0.25">
      <c r="B110" s="212"/>
      <c r="C110" s="212"/>
      <c r="D110" s="212"/>
      <c r="E110" s="212"/>
      <c r="F110" s="212"/>
      <c r="G110" s="212"/>
      <c r="H110" s="212"/>
      <c r="I110" s="212"/>
      <c r="J110" s="212"/>
      <c r="K110" s="212"/>
      <c r="L110" s="212"/>
      <c r="M110" s="212"/>
      <c r="N110" s="212"/>
      <c r="O110" s="212"/>
      <c r="P110" s="212"/>
      <c r="Q110" s="212"/>
      <c r="R110" s="212"/>
      <c r="S110" s="212"/>
      <c r="T110" s="212"/>
      <c r="U110" s="212"/>
      <c r="V110" s="212"/>
      <c r="W110" s="212"/>
      <c r="X110" s="212"/>
    </row>
    <row r="111" spans="2:24" s="191" customFormat="1" x14ac:dyDescent="0.25">
      <c r="B111" s="212"/>
      <c r="C111" s="212"/>
      <c r="D111" s="212"/>
      <c r="E111" s="212"/>
      <c r="F111" s="212"/>
      <c r="G111" s="212"/>
      <c r="H111" s="212"/>
      <c r="I111" s="212"/>
      <c r="J111" s="212"/>
      <c r="K111" s="212"/>
      <c r="L111" s="212"/>
      <c r="M111" s="212"/>
      <c r="N111" s="212"/>
      <c r="O111" s="212"/>
      <c r="P111" s="212"/>
      <c r="Q111" s="212"/>
      <c r="R111" s="212"/>
      <c r="S111" s="212"/>
      <c r="T111" s="212"/>
      <c r="U111" s="212"/>
      <c r="V111" s="212"/>
      <c r="W111" s="212"/>
      <c r="X111" s="212"/>
    </row>
    <row r="112" spans="2:24" s="191" customFormat="1" x14ac:dyDescent="0.25">
      <c r="B112" s="212"/>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row>
    <row r="113" spans="2:24" s="191" customFormat="1" x14ac:dyDescent="0.25">
      <c r="B113" s="212"/>
      <c r="C113" s="212"/>
      <c r="D113" s="212"/>
      <c r="E113" s="212"/>
      <c r="F113" s="212"/>
      <c r="G113" s="212"/>
      <c r="H113" s="212"/>
      <c r="I113" s="212"/>
      <c r="J113" s="212"/>
      <c r="K113" s="212"/>
      <c r="L113" s="212"/>
      <c r="M113" s="212"/>
      <c r="N113" s="212"/>
      <c r="O113" s="212"/>
      <c r="P113" s="212"/>
      <c r="Q113" s="212"/>
      <c r="R113" s="212"/>
      <c r="S113" s="212"/>
      <c r="T113" s="212"/>
      <c r="U113" s="212"/>
      <c r="V113" s="212"/>
      <c r="W113" s="212"/>
      <c r="X113" s="212"/>
    </row>
    <row r="114" spans="2:24" s="191" customFormat="1" x14ac:dyDescent="0.25">
      <c r="B114" s="212"/>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row>
    <row r="115" spans="2:24" s="191" customFormat="1" x14ac:dyDescent="0.25">
      <c r="B115" s="212"/>
      <c r="C115" s="212"/>
      <c r="D115" s="212"/>
      <c r="E115" s="212"/>
      <c r="F115" s="212"/>
      <c r="G115" s="212"/>
      <c r="H115" s="212"/>
      <c r="I115" s="212"/>
      <c r="J115" s="212"/>
      <c r="K115" s="212"/>
      <c r="L115" s="212"/>
      <c r="M115" s="212"/>
      <c r="N115" s="212"/>
      <c r="O115" s="212"/>
      <c r="P115" s="212"/>
      <c r="Q115" s="212"/>
      <c r="R115" s="212"/>
      <c r="S115" s="212"/>
      <c r="T115" s="212"/>
      <c r="U115" s="212"/>
      <c r="V115" s="212"/>
      <c r="W115" s="212"/>
      <c r="X115" s="212"/>
    </row>
    <row r="116" spans="2:24" s="191" customFormat="1" x14ac:dyDescent="0.25">
      <c r="B116" s="212"/>
      <c r="C116" s="212"/>
      <c r="D116" s="212"/>
      <c r="E116" s="212"/>
      <c r="F116" s="212"/>
      <c r="G116" s="212"/>
      <c r="H116" s="212"/>
      <c r="I116" s="212"/>
      <c r="J116" s="212"/>
      <c r="K116" s="212"/>
      <c r="L116" s="212"/>
      <c r="M116" s="212"/>
      <c r="N116" s="212"/>
      <c r="O116" s="212"/>
      <c r="P116" s="212"/>
      <c r="Q116" s="212"/>
      <c r="R116" s="212"/>
      <c r="S116" s="212"/>
      <c r="T116" s="212"/>
      <c r="U116" s="212"/>
      <c r="V116" s="212"/>
      <c r="W116" s="212"/>
      <c r="X116" s="212"/>
    </row>
    <row r="117" spans="2:24" s="191" customFormat="1" x14ac:dyDescent="0.25">
      <c r="B117" s="212"/>
      <c r="C117" s="212"/>
      <c r="D117" s="212"/>
      <c r="E117" s="212"/>
      <c r="F117" s="212"/>
      <c r="G117" s="212"/>
      <c r="H117" s="212"/>
      <c r="I117" s="212"/>
      <c r="J117" s="212"/>
      <c r="K117" s="212"/>
      <c r="L117" s="212"/>
      <c r="M117" s="212"/>
      <c r="N117" s="212"/>
      <c r="O117" s="212"/>
      <c r="P117" s="212"/>
      <c r="Q117" s="212"/>
      <c r="R117" s="212"/>
      <c r="S117" s="212"/>
      <c r="T117" s="212"/>
      <c r="U117" s="212"/>
      <c r="V117" s="212"/>
      <c r="W117" s="212"/>
      <c r="X117" s="212"/>
    </row>
    <row r="118" spans="2:24" s="191" customFormat="1" x14ac:dyDescent="0.25">
      <c r="B118" s="212"/>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row>
    <row r="119" spans="2:24" s="191" customFormat="1" x14ac:dyDescent="0.25">
      <c r="B119" s="212"/>
      <c r="C119" s="212"/>
      <c r="D119" s="212"/>
      <c r="E119" s="212"/>
      <c r="F119" s="212"/>
      <c r="G119" s="212"/>
      <c r="H119" s="212"/>
      <c r="I119" s="212"/>
      <c r="J119" s="212"/>
      <c r="K119" s="212"/>
      <c r="L119" s="212"/>
      <c r="M119" s="212"/>
      <c r="N119" s="212"/>
      <c r="O119" s="212"/>
      <c r="P119" s="212"/>
      <c r="Q119" s="212"/>
      <c r="R119" s="212"/>
      <c r="S119" s="212"/>
      <c r="T119" s="212"/>
      <c r="U119" s="212"/>
      <c r="V119" s="212"/>
      <c r="W119" s="212"/>
      <c r="X119" s="212"/>
    </row>
    <row r="120" spans="2:24" s="191" customFormat="1" x14ac:dyDescent="0.25">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row>
    <row r="121" spans="2:24" s="191" customFormat="1" x14ac:dyDescent="0.25">
      <c r="B121" s="212"/>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row>
    <row r="122" spans="2:24" s="191" customFormat="1" x14ac:dyDescent="0.25">
      <c r="B122" s="212"/>
      <c r="C122" s="212"/>
      <c r="D122" s="212"/>
      <c r="E122" s="212"/>
      <c r="F122" s="212"/>
      <c r="G122" s="212"/>
      <c r="H122" s="212"/>
      <c r="I122" s="212"/>
      <c r="J122" s="212"/>
      <c r="K122" s="212"/>
      <c r="L122" s="212"/>
      <c r="M122" s="212"/>
      <c r="N122" s="212"/>
      <c r="O122" s="212"/>
      <c r="P122" s="212"/>
      <c r="Q122" s="212"/>
      <c r="R122" s="212"/>
      <c r="S122" s="212"/>
      <c r="T122" s="212"/>
      <c r="U122" s="212"/>
      <c r="V122" s="212"/>
      <c r="W122" s="212"/>
      <c r="X122" s="212"/>
    </row>
    <row r="123" spans="2:24" s="191" customFormat="1" x14ac:dyDescent="0.25">
      <c r="B123" s="212"/>
      <c r="C123" s="212"/>
      <c r="D123" s="212"/>
      <c r="E123" s="212"/>
      <c r="F123" s="212"/>
      <c r="G123" s="212"/>
      <c r="H123" s="212"/>
      <c r="I123" s="212"/>
      <c r="J123" s="212"/>
      <c r="K123" s="212"/>
      <c r="L123" s="212"/>
      <c r="M123" s="212"/>
      <c r="N123" s="212"/>
      <c r="O123" s="212"/>
      <c r="P123" s="212"/>
      <c r="Q123" s="212"/>
      <c r="R123" s="212"/>
      <c r="S123" s="212"/>
      <c r="T123" s="212"/>
      <c r="U123" s="212"/>
      <c r="V123" s="212"/>
      <c r="W123" s="212"/>
      <c r="X123" s="212"/>
    </row>
    <row r="124" spans="2:24" s="191" customFormat="1" x14ac:dyDescent="0.25">
      <c r="B124" s="212"/>
      <c r="C124" s="212"/>
      <c r="D124" s="212"/>
      <c r="E124" s="212"/>
      <c r="F124" s="212"/>
      <c r="G124" s="212"/>
      <c r="H124" s="212"/>
      <c r="I124" s="212"/>
      <c r="J124" s="212"/>
      <c r="K124" s="212"/>
      <c r="L124" s="212"/>
      <c r="M124" s="212"/>
      <c r="N124" s="212"/>
      <c r="O124" s="212"/>
      <c r="P124" s="212"/>
      <c r="Q124" s="212"/>
      <c r="R124" s="212"/>
      <c r="S124" s="212"/>
      <c r="T124" s="212"/>
      <c r="U124" s="212"/>
      <c r="V124" s="212"/>
      <c r="W124" s="212"/>
      <c r="X124" s="212"/>
    </row>
    <row r="125" spans="2:24" s="191" customFormat="1" x14ac:dyDescent="0.25">
      <c r="B125" s="212"/>
      <c r="C125" s="212"/>
      <c r="D125" s="212"/>
      <c r="E125" s="212"/>
      <c r="F125" s="212"/>
      <c r="G125" s="212"/>
      <c r="H125" s="212"/>
      <c r="I125" s="212"/>
      <c r="J125" s="212"/>
      <c r="K125" s="212"/>
      <c r="L125" s="212"/>
      <c r="M125" s="212"/>
      <c r="N125" s="212"/>
      <c r="O125" s="212"/>
      <c r="P125" s="212"/>
      <c r="Q125" s="212"/>
      <c r="R125" s="212"/>
      <c r="S125" s="212"/>
      <c r="T125" s="212"/>
      <c r="U125" s="212"/>
      <c r="V125" s="212"/>
      <c r="W125" s="212"/>
      <c r="X125" s="212"/>
    </row>
    <row r="126" spans="2:24" s="191" customFormat="1" x14ac:dyDescent="0.25">
      <c r="B126" s="212"/>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row>
    <row r="127" spans="2:24" s="191" customFormat="1" x14ac:dyDescent="0.25">
      <c r="B127" s="212"/>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row>
    <row r="128" spans="2:24" s="191" customFormat="1" x14ac:dyDescent="0.25">
      <c r="B128" s="212"/>
      <c r="C128" s="212"/>
      <c r="D128" s="212"/>
      <c r="E128" s="212"/>
      <c r="F128" s="212"/>
      <c r="G128" s="212"/>
      <c r="H128" s="212"/>
      <c r="I128" s="212"/>
      <c r="J128" s="212"/>
      <c r="K128" s="212"/>
      <c r="L128" s="212"/>
      <c r="M128" s="212"/>
      <c r="N128" s="212"/>
      <c r="O128" s="212"/>
      <c r="P128" s="212"/>
      <c r="Q128" s="212"/>
      <c r="R128" s="212"/>
      <c r="S128" s="212"/>
      <c r="T128" s="212"/>
      <c r="U128" s="212"/>
      <c r="V128" s="212"/>
      <c r="W128" s="212"/>
      <c r="X128" s="212"/>
    </row>
    <row r="129" spans="2:24" s="191" customFormat="1" x14ac:dyDescent="0.25">
      <c r="B129" s="212"/>
      <c r="C129" s="212"/>
      <c r="D129" s="212"/>
      <c r="E129" s="212"/>
      <c r="F129" s="212"/>
      <c r="G129" s="212"/>
      <c r="H129" s="212"/>
      <c r="I129" s="212"/>
      <c r="J129" s="212"/>
      <c r="K129" s="212"/>
      <c r="L129" s="212"/>
      <c r="M129" s="212"/>
      <c r="N129" s="212"/>
      <c r="O129" s="212"/>
      <c r="P129" s="212"/>
      <c r="Q129" s="212"/>
      <c r="R129" s="212"/>
      <c r="S129" s="212"/>
      <c r="T129" s="212"/>
      <c r="U129" s="212"/>
      <c r="V129" s="212"/>
      <c r="W129" s="212"/>
      <c r="X129" s="212"/>
    </row>
    <row r="130" spans="2:24" s="191" customFormat="1" x14ac:dyDescent="0.25">
      <c r="B130" s="212"/>
      <c r="C130" s="212"/>
      <c r="D130" s="212"/>
      <c r="E130" s="212"/>
      <c r="F130" s="212"/>
      <c r="G130" s="212"/>
      <c r="H130" s="212"/>
      <c r="I130" s="212"/>
      <c r="J130" s="212"/>
      <c r="K130" s="212"/>
      <c r="L130" s="212"/>
      <c r="M130" s="212"/>
      <c r="N130" s="212"/>
      <c r="O130" s="212"/>
      <c r="P130" s="212"/>
      <c r="Q130" s="212"/>
      <c r="R130" s="212"/>
      <c r="S130" s="212"/>
      <c r="T130" s="212"/>
      <c r="U130" s="212"/>
      <c r="V130" s="212"/>
      <c r="W130" s="212"/>
      <c r="X130" s="212"/>
    </row>
    <row r="131" spans="2:24" s="191" customFormat="1" x14ac:dyDescent="0.25">
      <c r="B131" s="212"/>
      <c r="C131" s="212"/>
      <c r="D131" s="212"/>
      <c r="E131" s="212"/>
      <c r="F131" s="212"/>
      <c r="G131" s="212"/>
      <c r="H131" s="212"/>
      <c r="I131" s="212"/>
      <c r="J131" s="212"/>
      <c r="K131" s="212"/>
      <c r="L131" s="212"/>
      <c r="M131" s="212"/>
      <c r="N131" s="212"/>
      <c r="O131" s="212"/>
      <c r="P131" s="212"/>
      <c r="Q131" s="212"/>
      <c r="R131" s="212"/>
      <c r="S131" s="212"/>
      <c r="T131" s="212"/>
      <c r="U131" s="212"/>
      <c r="V131" s="212"/>
      <c r="W131" s="212"/>
      <c r="X131" s="212"/>
    </row>
    <row r="132" spans="2:24" s="191" customFormat="1" x14ac:dyDescent="0.25">
      <c r="B132" s="212"/>
      <c r="C132" s="212"/>
      <c r="D132" s="212"/>
      <c r="E132" s="212"/>
      <c r="F132" s="212"/>
      <c r="G132" s="212"/>
      <c r="H132" s="212"/>
      <c r="I132" s="212"/>
      <c r="J132" s="212"/>
      <c r="K132" s="212"/>
      <c r="L132" s="212"/>
      <c r="M132" s="212"/>
      <c r="N132" s="212"/>
      <c r="O132" s="212"/>
      <c r="P132" s="212"/>
      <c r="Q132" s="212"/>
      <c r="R132" s="212"/>
      <c r="S132" s="212"/>
      <c r="T132" s="212"/>
      <c r="U132" s="212"/>
      <c r="V132" s="212"/>
      <c r="W132" s="212"/>
      <c r="X132" s="212"/>
    </row>
    <row r="133" spans="2:24" s="191" customFormat="1" x14ac:dyDescent="0.25">
      <c r="B133" s="212"/>
      <c r="C133" s="212"/>
      <c r="D133" s="212"/>
      <c r="E133" s="212"/>
      <c r="F133" s="212"/>
      <c r="G133" s="212"/>
      <c r="H133" s="212"/>
      <c r="I133" s="212"/>
      <c r="J133" s="212"/>
      <c r="K133" s="212"/>
      <c r="L133" s="212"/>
      <c r="M133" s="212"/>
      <c r="N133" s="212"/>
      <c r="O133" s="212"/>
      <c r="P133" s="212"/>
      <c r="Q133" s="212"/>
      <c r="R133" s="212"/>
      <c r="S133" s="212"/>
      <c r="T133" s="212"/>
      <c r="U133" s="212"/>
      <c r="V133" s="212"/>
      <c r="W133" s="212"/>
      <c r="X133" s="212"/>
    </row>
    <row r="134" spans="2:24" s="191" customFormat="1" x14ac:dyDescent="0.25">
      <c r="B134" s="212"/>
      <c r="C134" s="212"/>
      <c r="D134" s="212"/>
      <c r="E134" s="212"/>
      <c r="F134" s="212"/>
      <c r="G134" s="212"/>
      <c r="H134" s="212"/>
      <c r="I134" s="212"/>
      <c r="J134" s="212"/>
      <c r="K134" s="212"/>
      <c r="L134" s="212"/>
      <c r="M134" s="212"/>
      <c r="N134" s="212"/>
      <c r="O134" s="212"/>
      <c r="P134" s="212"/>
      <c r="Q134" s="212"/>
      <c r="R134" s="212"/>
      <c r="S134" s="212"/>
      <c r="T134" s="212"/>
      <c r="U134" s="212"/>
      <c r="V134" s="212"/>
      <c r="W134" s="212"/>
      <c r="X134" s="212"/>
    </row>
    <row r="135" spans="2:24" s="191" customFormat="1" x14ac:dyDescent="0.25">
      <c r="B135" s="212"/>
      <c r="C135" s="212"/>
      <c r="D135" s="212"/>
      <c r="E135" s="212"/>
      <c r="F135" s="212"/>
      <c r="G135" s="212"/>
      <c r="H135" s="212"/>
      <c r="I135" s="212"/>
      <c r="J135" s="212"/>
      <c r="K135" s="212"/>
      <c r="L135" s="212"/>
      <c r="M135" s="212"/>
      <c r="N135" s="212"/>
      <c r="O135" s="212"/>
      <c r="P135" s="212"/>
      <c r="Q135" s="212"/>
      <c r="R135" s="212"/>
      <c r="S135" s="212"/>
      <c r="T135" s="212"/>
      <c r="U135" s="212"/>
      <c r="V135" s="212"/>
      <c r="W135" s="212"/>
      <c r="X135" s="212"/>
    </row>
    <row r="136" spans="2:24" s="191" customFormat="1" x14ac:dyDescent="0.25">
      <c r="B136" s="212"/>
      <c r="C136" s="212"/>
      <c r="D136" s="212"/>
      <c r="E136" s="212"/>
      <c r="F136" s="212"/>
      <c r="G136" s="212"/>
      <c r="H136" s="212"/>
      <c r="I136" s="212"/>
      <c r="J136" s="212"/>
      <c r="K136" s="212"/>
      <c r="L136" s="212"/>
      <c r="M136" s="212"/>
      <c r="N136" s="212"/>
      <c r="O136" s="212"/>
      <c r="P136" s="212"/>
      <c r="Q136" s="212"/>
      <c r="R136" s="212"/>
      <c r="S136" s="212"/>
      <c r="T136" s="212"/>
      <c r="U136" s="212"/>
      <c r="V136" s="212"/>
      <c r="W136" s="212"/>
      <c r="X136" s="212"/>
    </row>
    <row r="137" spans="2:24" s="191" customFormat="1" x14ac:dyDescent="0.25">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row>
    <row r="138" spans="2:24" s="191" customFormat="1" x14ac:dyDescent="0.25">
      <c r="B138" s="212"/>
      <c r="C138" s="212"/>
      <c r="D138" s="212"/>
      <c r="E138" s="212"/>
      <c r="F138" s="212"/>
      <c r="G138" s="212"/>
      <c r="H138" s="212"/>
      <c r="I138" s="212"/>
      <c r="J138" s="212"/>
      <c r="K138" s="212"/>
      <c r="L138" s="212"/>
      <c r="M138" s="212"/>
      <c r="N138" s="212"/>
      <c r="O138" s="212"/>
      <c r="P138" s="212"/>
      <c r="Q138" s="212"/>
      <c r="R138" s="212"/>
      <c r="S138" s="212"/>
      <c r="T138" s="212"/>
      <c r="U138" s="212"/>
      <c r="V138" s="212"/>
      <c r="W138" s="212"/>
      <c r="X138" s="212"/>
    </row>
    <row r="139" spans="2:24" s="191" customFormat="1" x14ac:dyDescent="0.25">
      <c r="B139" s="212"/>
      <c r="C139" s="212"/>
      <c r="D139" s="212"/>
      <c r="E139" s="212"/>
      <c r="F139" s="212"/>
      <c r="G139" s="212"/>
      <c r="H139" s="212"/>
      <c r="I139" s="212"/>
      <c r="J139" s="212"/>
      <c r="K139" s="212"/>
      <c r="L139" s="212"/>
      <c r="M139" s="212"/>
      <c r="N139" s="212"/>
      <c r="O139" s="212"/>
      <c r="P139" s="212"/>
      <c r="Q139" s="212"/>
      <c r="R139" s="212"/>
      <c r="S139" s="212"/>
      <c r="T139" s="212"/>
      <c r="U139" s="212"/>
      <c r="V139" s="212"/>
      <c r="W139" s="212"/>
      <c r="X139" s="212"/>
    </row>
    <row r="140" spans="2:24" s="191" customFormat="1" x14ac:dyDescent="0.25">
      <c r="B140" s="212"/>
      <c r="C140" s="212"/>
      <c r="D140" s="212"/>
      <c r="E140" s="212"/>
      <c r="F140" s="212"/>
      <c r="G140" s="212"/>
      <c r="H140" s="212"/>
      <c r="I140" s="212"/>
      <c r="J140" s="212"/>
      <c r="K140" s="212"/>
      <c r="L140" s="212"/>
      <c r="M140" s="212"/>
      <c r="N140" s="212"/>
      <c r="O140" s="212"/>
      <c r="P140" s="212"/>
      <c r="Q140" s="212"/>
      <c r="R140" s="212"/>
      <c r="S140" s="212"/>
      <c r="T140" s="212"/>
      <c r="U140" s="212"/>
      <c r="V140" s="212"/>
      <c r="W140" s="212"/>
      <c r="X140" s="212"/>
    </row>
    <row r="141" spans="2:24" s="191" customFormat="1" x14ac:dyDescent="0.25">
      <c r="B141" s="212"/>
      <c r="C141" s="212"/>
      <c r="D141" s="212"/>
      <c r="E141" s="212"/>
      <c r="F141" s="212"/>
      <c r="G141" s="212"/>
      <c r="H141" s="212"/>
      <c r="I141" s="212"/>
      <c r="J141" s="212"/>
      <c r="K141" s="212"/>
      <c r="L141" s="212"/>
      <c r="M141" s="212"/>
      <c r="N141" s="212"/>
      <c r="O141" s="212"/>
      <c r="P141" s="212"/>
      <c r="Q141" s="212"/>
      <c r="R141" s="212"/>
      <c r="S141" s="212"/>
      <c r="T141" s="212"/>
      <c r="U141" s="212"/>
      <c r="V141" s="212"/>
      <c r="W141" s="212"/>
      <c r="X141" s="212"/>
    </row>
    <row r="142" spans="2:24" s="191" customFormat="1" x14ac:dyDescent="0.25">
      <c r="B142" s="212"/>
      <c r="C142" s="212"/>
      <c r="D142" s="212"/>
      <c r="E142" s="212"/>
      <c r="F142" s="212"/>
      <c r="G142" s="212"/>
      <c r="H142" s="212"/>
      <c r="I142" s="212"/>
      <c r="J142" s="212"/>
      <c r="K142" s="212"/>
      <c r="L142" s="212"/>
      <c r="M142" s="212"/>
      <c r="N142" s="212"/>
      <c r="O142" s="212"/>
      <c r="P142" s="212"/>
      <c r="Q142" s="212"/>
      <c r="R142" s="212"/>
      <c r="S142" s="212"/>
      <c r="T142" s="212"/>
      <c r="U142" s="212"/>
      <c r="V142" s="212"/>
      <c r="W142" s="212"/>
      <c r="X142" s="212"/>
    </row>
    <row r="143" spans="2:24" s="191" customFormat="1" x14ac:dyDescent="0.25">
      <c r="B143" s="212"/>
      <c r="C143" s="212"/>
      <c r="D143" s="212"/>
      <c r="E143" s="212"/>
      <c r="F143" s="212"/>
      <c r="G143" s="212"/>
      <c r="H143" s="212"/>
      <c r="I143" s="212"/>
      <c r="J143" s="212"/>
      <c r="K143" s="212"/>
      <c r="L143" s="212"/>
      <c r="M143" s="212"/>
      <c r="N143" s="212"/>
      <c r="O143" s="212"/>
      <c r="P143" s="212"/>
      <c r="Q143" s="212"/>
      <c r="R143" s="212"/>
      <c r="S143" s="212"/>
      <c r="T143" s="212"/>
      <c r="U143" s="212"/>
      <c r="V143" s="212"/>
      <c r="W143" s="212"/>
      <c r="X143" s="212"/>
    </row>
    <row r="144" spans="2:24" s="191" customFormat="1" x14ac:dyDescent="0.25">
      <c r="B144" s="212"/>
      <c r="C144" s="212"/>
      <c r="D144" s="212"/>
      <c r="E144" s="212"/>
      <c r="F144" s="212"/>
      <c r="G144" s="212"/>
      <c r="H144" s="212"/>
      <c r="I144" s="212"/>
      <c r="J144" s="212"/>
      <c r="K144" s="212"/>
      <c r="L144" s="212"/>
      <c r="M144" s="212"/>
      <c r="N144" s="212"/>
      <c r="O144" s="212"/>
      <c r="P144" s="212"/>
      <c r="Q144" s="212"/>
      <c r="R144" s="212"/>
      <c r="S144" s="212"/>
      <c r="T144" s="212"/>
      <c r="U144" s="212"/>
      <c r="V144" s="212"/>
      <c r="W144" s="212"/>
      <c r="X144" s="212"/>
    </row>
    <row r="145" spans="2:24" s="191" customFormat="1" x14ac:dyDescent="0.25">
      <c r="B145" s="212"/>
      <c r="C145" s="212"/>
      <c r="D145" s="212"/>
      <c r="E145" s="212"/>
      <c r="F145" s="212"/>
      <c r="G145" s="212"/>
      <c r="H145" s="212"/>
      <c r="I145" s="212"/>
      <c r="J145" s="212"/>
      <c r="K145" s="212"/>
      <c r="L145" s="212"/>
      <c r="M145" s="212"/>
      <c r="N145" s="212"/>
      <c r="O145" s="212"/>
      <c r="P145" s="212"/>
      <c r="Q145" s="212"/>
      <c r="R145" s="212"/>
      <c r="S145" s="212"/>
      <c r="T145" s="212"/>
      <c r="U145" s="212"/>
      <c r="V145" s="212"/>
      <c r="W145" s="212"/>
      <c r="X145" s="212"/>
    </row>
    <row r="146" spans="2:24" s="191" customFormat="1" x14ac:dyDescent="0.25">
      <c r="B146" s="212"/>
      <c r="C146" s="212"/>
      <c r="D146" s="212"/>
      <c r="E146" s="212"/>
      <c r="F146" s="212"/>
      <c r="G146" s="212"/>
      <c r="H146" s="212"/>
      <c r="I146" s="212"/>
      <c r="J146" s="212"/>
      <c r="K146" s="212"/>
      <c r="L146" s="212"/>
      <c r="M146" s="212"/>
      <c r="N146" s="212"/>
      <c r="O146" s="212"/>
      <c r="P146" s="212"/>
      <c r="Q146" s="212"/>
      <c r="R146" s="212"/>
      <c r="S146" s="212"/>
      <c r="T146" s="212"/>
      <c r="U146" s="212"/>
      <c r="V146" s="212"/>
      <c r="W146" s="212"/>
      <c r="X146" s="212"/>
    </row>
    <row r="147" spans="2:24" s="191" customFormat="1" x14ac:dyDescent="0.25">
      <c r="B147" s="212"/>
      <c r="C147" s="212"/>
      <c r="D147" s="212"/>
      <c r="E147" s="212"/>
      <c r="F147" s="212"/>
      <c r="G147" s="212"/>
      <c r="H147" s="212"/>
      <c r="I147" s="212"/>
      <c r="J147" s="212"/>
      <c r="K147" s="212"/>
      <c r="L147" s="212"/>
      <c r="M147" s="212"/>
      <c r="N147" s="212"/>
      <c r="O147" s="212"/>
      <c r="P147" s="212"/>
      <c r="Q147" s="212"/>
      <c r="R147" s="212"/>
      <c r="S147" s="212"/>
      <c r="T147" s="212"/>
      <c r="U147" s="212"/>
      <c r="V147" s="212"/>
      <c r="W147" s="212"/>
      <c r="X147" s="212"/>
    </row>
    <row r="148" spans="2:24" s="191" customFormat="1" x14ac:dyDescent="0.25">
      <c r="B148" s="212"/>
      <c r="C148" s="212"/>
      <c r="D148" s="212"/>
      <c r="E148" s="212"/>
      <c r="F148" s="212"/>
      <c r="G148" s="212"/>
      <c r="H148" s="212"/>
      <c r="I148" s="212"/>
      <c r="J148" s="212"/>
      <c r="K148" s="212"/>
      <c r="L148" s="212"/>
      <c r="M148" s="212"/>
      <c r="N148" s="212"/>
      <c r="O148" s="212"/>
      <c r="P148" s="212"/>
      <c r="Q148" s="212"/>
      <c r="R148" s="212"/>
      <c r="S148" s="212"/>
      <c r="T148" s="212"/>
      <c r="U148" s="212"/>
      <c r="V148" s="212"/>
      <c r="W148" s="212"/>
      <c r="X148" s="212"/>
    </row>
    <row r="149" spans="2:24" s="191" customFormat="1" x14ac:dyDescent="0.25">
      <c r="B149" s="212"/>
      <c r="C149" s="212"/>
      <c r="D149" s="212"/>
      <c r="E149" s="212"/>
      <c r="F149" s="212"/>
      <c r="G149" s="212"/>
      <c r="H149" s="212"/>
      <c r="I149" s="212"/>
      <c r="J149" s="212"/>
      <c r="K149" s="212"/>
      <c r="L149" s="212"/>
      <c r="M149" s="212"/>
      <c r="N149" s="212"/>
      <c r="O149" s="212"/>
      <c r="P149" s="212"/>
      <c r="Q149" s="212"/>
      <c r="R149" s="212"/>
      <c r="S149" s="212"/>
      <c r="T149" s="212"/>
      <c r="U149" s="212"/>
      <c r="V149" s="212"/>
      <c r="W149" s="212"/>
      <c r="X149" s="212"/>
    </row>
    <row r="150" spans="2:24" s="191" customFormat="1" x14ac:dyDescent="0.25">
      <c r="B150" s="212"/>
      <c r="C150" s="212"/>
      <c r="D150" s="212"/>
      <c r="E150" s="212"/>
      <c r="F150" s="212"/>
      <c r="G150" s="212"/>
      <c r="H150" s="212"/>
      <c r="I150" s="212"/>
      <c r="J150" s="212"/>
      <c r="K150" s="212"/>
      <c r="L150" s="212"/>
      <c r="M150" s="212"/>
      <c r="N150" s="212"/>
      <c r="O150" s="212"/>
      <c r="P150" s="212"/>
      <c r="Q150" s="212"/>
      <c r="R150" s="212"/>
      <c r="S150" s="212"/>
      <c r="T150" s="212"/>
      <c r="U150" s="212"/>
      <c r="V150" s="212"/>
      <c r="W150" s="212"/>
      <c r="X150" s="212"/>
    </row>
    <row r="151" spans="2:24" s="191" customFormat="1" x14ac:dyDescent="0.25">
      <c r="B151" s="212"/>
      <c r="C151" s="212"/>
      <c r="D151" s="212"/>
      <c r="E151" s="212"/>
      <c r="F151" s="212"/>
      <c r="G151" s="212"/>
      <c r="H151" s="212"/>
      <c r="I151" s="212"/>
      <c r="J151" s="212"/>
      <c r="K151" s="212"/>
      <c r="L151" s="212"/>
      <c r="M151" s="212"/>
      <c r="N151" s="212"/>
      <c r="O151" s="212"/>
      <c r="P151" s="212"/>
      <c r="Q151" s="212"/>
      <c r="R151" s="212"/>
      <c r="S151" s="212"/>
      <c r="T151" s="212"/>
      <c r="U151" s="212"/>
      <c r="V151" s="212"/>
      <c r="W151" s="212"/>
      <c r="X151" s="212"/>
    </row>
    <row r="152" spans="2:24" s="191" customFormat="1" x14ac:dyDescent="0.25">
      <c r="B152" s="212"/>
      <c r="C152" s="212"/>
      <c r="D152" s="212"/>
      <c r="E152" s="212"/>
      <c r="F152" s="212"/>
      <c r="G152" s="212"/>
      <c r="H152" s="212"/>
      <c r="I152" s="212"/>
      <c r="J152" s="212"/>
      <c r="K152" s="212"/>
      <c r="L152" s="212"/>
      <c r="M152" s="212"/>
      <c r="N152" s="212"/>
      <c r="O152" s="212"/>
      <c r="P152" s="212"/>
      <c r="Q152" s="212"/>
      <c r="R152" s="212"/>
      <c r="S152" s="212"/>
      <c r="T152" s="212"/>
      <c r="U152" s="212"/>
      <c r="V152" s="212"/>
      <c r="W152" s="212"/>
      <c r="X152" s="212"/>
    </row>
    <row r="153" spans="2:24" s="191" customFormat="1" x14ac:dyDescent="0.25">
      <c r="B153" s="212"/>
      <c r="C153" s="212"/>
      <c r="D153" s="212"/>
      <c r="E153" s="212"/>
      <c r="F153" s="212"/>
      <c r="G153" s="212"/>
      <c r="H153" s="212"/>
      <c r="I153" s="212"/>
      <c r="J153" s="212"/>
      <c r="K153" s="212"/>
      <c r="L153" s="212"/>
      <c r="M153" s="212"/>
      <c r="N153" s="212"/>
      <c r="O153" s="212"/>
      <c r="P153" s="212"/>
      <c r="Q153" s="212"/>
      <c r="R153" s="212"/>
      <c r="S153" s="212"/>
      <c r="T153" s="212"/>
      <c r="U153" s="212"/>
      <c r="V153" s="212"/>
      <c r="W153" s="212"/>
      <c r="X153" s="212"/>
    </row>
    <row r="154" spans="2:24" s="191" customFormat="1" x14ac:dyDescent="0.25">
      <c r="B154" s="212"/>
      <c r="C154" s="212"/>
      <c r="D154" s="212"/>
      <c r="E154" s="212"/>
      <c r="F154" s="212"/>
      <c r="G154" s="212"/>
      <c r="H154" s="212"/>
      <c r="I154" s="212"/>
      <c r="J154" s="212"/>
      <c r="K154" s="212"/>
      <c r="L154" s="212"/>
      <c r="M154" s="212"/>
      <c r="N154" s="212"/>
      <c r="O154" s="212"/>
      <c r="P154" s="212"/>
      <c r="Q154" s="212"/>
      <c r="R154" s="212"/>
      <c r="S154" s="212"/>
      <c r="T154" s="212"/>
      <c r="U154" s="212"/>
      <c r="V154" s="212"/>
      <c r="W154" s="212"/>
      <c r="X154" s="212"/>
    </row>
    <row r="155" spans="2:24" s="191" customFormat="1" x14ac:dyDescent="0.25">
      <c r="B155" s="212"/>
      <c r="C155" s="212"/>
      <c r="D155" s="212"/>
      <c r="E155" s="212"/>
      <c r="F155" s="212"/>
      <c r="G155" s="212"/>
      <c r="H155" s="212"/>
      <c r="I155" s="212"/>
      <c r="J155" s="212"/>
      <c r="K155" s="212"/>
      <c r="L155" s="212"/>
      <c r="M155" s="212"/>
      <c r="N155" s="212"/>
      <c r="O155" s="212"/>
      <c r="P155" s="212"/>
      <c r="Q155" s="212"/>
      <c r="R155" s="212"/>
      <c r="S155" s="212"/>
      <c r="T155" s="212"/>
      <c r="U155" s="212"/>
      <c r="V155" s="212"/>
      <c r="W155" s="212"/>
      <c r="X155" s="212"/>
    </row>
    <row r="156" spans="2:24" s="191" customFormat="1" x14ac:dyDescent="0.25">
      <c r="B156" s="212"/>
      <c r="C156" s="212"/>
      <c r="D156" s="212"/>
      <c r="E156" s="212"/>
      <c r="F156" s="212"/>
      <c r="G156" s="212"/>
      <c r="H156" s="212"/>
      <c r="I156" s="212"/>
      <c r="J156" s="212"/>
      <c r="K156" s="212"/>
      <c r="L156" s="212"/>
      <c r="M156" s="212"/>
      <c r="N156" s="212"/>
      <c r="O156" s="212"/>
      <c r="P156" s="212"/>
      <c r="Q156" s="212"/>
      <c r="R156" s="212"/>
      <c r="S156" s="212"/>
      <c r="T156" s="212"/>
      <c r="U156" s="212"/>
      <c r="V156" s="212"/>
      <c r="W156" s="212"/>
      <c r="X156" s="212"/>
    </row>
    <row r="157" spans="2:24" s="191" customFormat="1" x14ac:dyDescent="0.25">
      <c r="B157" s="212"/>
      <c r="C157" s="212"/>
      <c r="D157" s="212"/>
      <c r="E157" s="212"/>
      <c r="F157" s="212"/>
      <c r="G157" s="212"/>
      <c r="H157" s="212"/>
      <c r="I157" s="212"/>
      <c r="J157" s="212"/>
      <c r="K157" s="212"/>
      <c r="L157" s="212"/>
      <c r="M157" s="212"/>
      <c r="N157" s="212"/>
      <c r="O157" s="212"/>
      <c r="P157" s="212"/>
      <c r="Q157" s="212"/>
      <c r="R157" s="212"/>
      <c r="S157" s="212"/>
      <c r="T157" s="212"/>
      <c r="U157" s="212"/>
      <c r="V157" s="212"/>
      <c r="W157" s="212"/>
      <c r="X157" s="212"/>
    </row>
    <row r="158" spans="2:24" s="191" customFormat="1" x14ac:dyDescent="0.25">
      <c r="B158" s="212"/>
      <c r="C158" s="212"/>
      <c r="D158" s="212"/>
      <c r="E158" s="212"/>
      <c r="F158" s="212"/>
      <c r="G158" s="212"/>
      <c r="H158" s="212"/>
      <c r="I158" s="212"/>
      <c r="J158" s="212"/>
      <c r="K158" s="212"/>
      <c r="L158" s="212"/>
      <c r="M158" s="212"/>
      <c r="N158" s="212"/>
      <c r="O158" s="212"/>
      <c r="P158" s="212"/>
      <c r="Q158" s="212"/>
      <c r="R158" s="212"/>
      <c r="S158" s="212"/>
      <c r="T158" s="212"/>
      <c r="U158" s="212"/>
      <c r="V158" s="212"/>
      <c r="W158" s="212"/>
      <c r="X158" s="212"/>
    </row>
    <row r="159" spans="2:24" s="191" customFormat="1" x14ac:dyDescent="0.25">
      <c r="B159" s="212"/>
      <c r="C159" s="212"/>
      <c r="D159" s="212"/>
      <c r="E159" s="212"/>
      <c r="F159" s="212"/>
      <c r="G159" s="212"/>
      <c r="H159" s="212"/>
      <c r="I159" s="212"/>
      <c r="J159" s="212"/>
      <c r="K159" s="212"/>
      <c r="L159" s="212"/>
      <c r="M159" s="212"/>
      <c r="N159" s="212"/>
      <c r="O159" s="212"/>
      <c r="P159" s="212"/>
      <c r="Q159" s="212"/>
      <c r="R159" s="212"/>
      <c r="S159" s="212"/>
      <c r="T159" s="212"/>
      <c r="U159" s="212"/>
      <c r="V159" s="212"/>
      <c r="W159" s="212"/>
      <c r="X159" s="212"/>
    </row>
    <row r="160" spans="2:24" s="191" customFormat="1" x14ac:dyDescent="0.25">
      <c r="B160" s="212"/>
      <c r="C160" s="212"/>
      <c r="D160" s="212"/>
      <c r="E160" s="212"/>
      <c r="F160" s="212"/>
      <c r="G160" s="212"/>
      <c r="H160" s="212"/>
      <c r="I160" s="212"/>
      <c r="J160" s="212"/>
      <c r="K160" s="212"/>
      <c r="L160" s="212"/>
      <c r="M160" s="212"/>
      <c r="N160" s="212"/>
      <c r="O160" s="212"/>
      <c r="P160" s="212"/>
      <c r="Q160" s="212"/>
      <c r="R160" s="212"/>
      <c r="S160" s="212"/>
      <c r="T160" s="212"/>
      <c r="U160" s="212"/>
      <c r="V160" s="212"/>
      <c r="W160" s="212"/>
      <c r="X160" s="212"/>
    </row>
    <row r="161" spans="2:24" s="191" customFormat="1" x14ac:dyDescent="0.25">
      <c r="B161" s="212"/>
      <c r="C161" s="212"/>
      <c r="D161" s="212"/>
      <c r="E161" s="212"/>
      <c r="F161" s="212"/>
      <c r="G161" s="212"/>
      <c r="H161" s="212"/>
      <c r="I161" s="212"/>
      <c r="J161" s="212"/>
      <c r="K161" s="212"/>
      <c r="L161" s="212"/>
      <c r="M161" s="212"/>
      <c r="N161" s="212"/>
      <c r="O161" s="212"/>
      <c r="P161" s="212"/>
      <c r="Q161" s="212"/>
      <c r="R161" s="212"/>
      <c r="S161" s="212"/>
      <c r="T161" s="212"/>
      <c r="U161" s="212"/>
      <c r="V161" s="212"/>
      <c r="W161" s="212"/>
      <c r="X161" s="212"/>
    </row>
    <row r="162" spans="2:24" s="191" customFormat="1" x14ac:dyDescent="0.25">
      <c r="B162" s="212"/>
      <c r="C162" s="212"/>
      <c r="D162" s="212"/>
      <c r="E162" s="212"/>
      <c r="F162" s="212"/>
      <c r="G162" s="212"/>
      <c r="H162" s="212"/>
      <c r="I162" s="212"/>
      <c r="J162" s="212"/>
      <c r="K162" s="212"/>
      <c r="L162" s="212"/>
      <c r="M162" s="212"/>
      <c r="N162" s="212"/>
      <c r="O162" s="212"/>
      <c r="P162" s="212"/>
      <c r="Q162" s="212"/>
      <c r="R162" s="212"/>
      <c r="S162" s="212"/>
      <c r="T162" s="212"/>
      <c r="U162" s="212"/>
      <c r="V162" s="212"/>
      <c r="W162" s="212"/>
      <c r="X162" s="212"/>
    </row>
    <row r="163" spans="2:24" s="191" customFormat="1" x14ac:dyDescent="0.25">
      <c r="B163" s="212"/>
      <c r="C163" s="212"/>
      <c r="D163" s="212"/>
      <c r="E163" s="212"/>
      <c r="F163" s="212"/>
      <c r="G163" s="212"/>
      <c r="H163" s="212"/>
      <c r="I163" s="212"/>
      <c r="J163" s="212"/>
      <c r="K163" s="212"/>
      <c r="L163" s="212"/>
      <c r="M163" s="212"/>
      <c r="N163" s="212"/>
      <c r="O163" s="212"/>
      <c r="P163" s="212"/>
      <c r="Q163" s="212"/>
      <c r="R163" s="212"/>
      <c r="S163" s="212"/>
      <c r="T163" s="212"/>
      <c r="U163" s="212"/>
      <c r="V163" s="212"/>
      <c r="W163" s="212"/>
      <c r="X163" s="212"/>
    </row>
    <row r="164" spans="2:24" s="191" customFormat="1" x14ac:dyDescent="0.25">
      <c r="B164" s="212"/>
      <c r="C164" s="212"/>
      <c r="D164" s="212"/>
      <c r="E164" s="212"/>
      <c r="F164" s="212"/>
      <c r="G164" s="212"/>
      <c r="H164" s="212"/>
      <c r="I164" s="212"/>
      <c r="J164" s="212"/>
      <c r="K164" s="212"/>
      <c r="L164" s="212"/>
      <c r="M164" s="212"/>
      <c r="N164" s="212"/>
      <c r="O164" s="212"/>
      <c r="P164" s="212"/>
      <c r="Q164" s="212"/>
      <c r="R164" s="212"/>
      <c r="S164" s="212"/>
      <c r="T164" s="212"/>
      <c r="U164" s="212"/>
      <c r="V164" s="212"/>
      <c r="W164" s="212"/>
      <c r="X164" s="212"/>
    </row>
    <row r="165" spans="2:24" s="191" customFormat="1" x14ac:dyDescent="0.25">
      <c r="B165" s="212"/>
      <c r="C165" s="212"/>
      <c r="D165" s="212"/>
      <c r="E165" s="212"/>
      <c r="F165" s="212"/>
      <c r="G165" s="212"/>
      <c r="H165" s="212"/>
      <c r="I165" s="212"/>
      <c r="J165" s="212"/>
      <c r="K165" s="212"/>
      <c r="L165" s="212"/>
      <c r="M165" s="212"/>
      <c r="N165" s="212"/>
      <c r="O165" s="212"/>
      <c r="P165" s="212"/>
      <c r="Q165" s="212"/>
      <c r="R165" s="212"/>
      <c r="S165" s="212"/>
      <c r="T165" s="212"/>
      <c r="U165" s="212"/>
      <c r="V165" s="212"/>
      <c r="W165" s="212"/>
      <c r="X165" s="212"/>
    </row>
    <row r="166" spans="2:24" s="191" customFormat="1" x14ac:dyDescent="0.25">
      <c r="B166" s="212"/>
      <c r="C166" s="212"/>
      <c r="D166" s="212"/>
      <c r="E166" s="212"/>
      <c r="F166" s="212"/>
      <c r="G166" s="212"/>
      <c r="H166" s="212"/>
      <c r="I166" s="212"/>
      <c r="J166" s="212"/>
      <c r="K166" s="212"/>
      <c r="L166" s="212"/>
      <c r="M166" s="212"/>
      <c r="N166" s="212"/>
      <c r="O166" s="212"/>
      <c r="P166" s="212"/>
      <c r="Q166" s="212"/>
      <c r="R166" s="212"/>
      <c r="S166" s="212"/>
      <c r="T166" s="212"/>
      <c r="U166" s="212"/>
      <c r="V166" s="212"/>
      <c r="W166" s="212"/>
      <c r="X166" s="212"/>
    </row>
    <row r="167" spans="2:24" s="191" customFormat="1" x14ac:dyDescent="0.25">
      <c r="B167" s="212"/>
      <c r="C167" s="212"/>
      <c r="D167" s="212"/>
      <c r="E167" s="212"/>
      <c r="F167" s="212"/>
      <c r="G167" s="212"/>
      <c r="H167" s="212"/>
      <c r="I167" s="212"/>
      <c r="J167" s="212"/>
      <c r="K167" s="212"/>
      <c r="L167" s="212"/>
      <c r="M167" s="212"/>
      <c r="N167" s="212"/>
      <c r="O167" s="212"/>
      <c r="P167" s="212"/>
      <c r="Q167" s="212"/>
      <c r="R167" s="212"/>
      <c r="S167" s="212"/>
      <c r="T167" s="212"/>
      <c r="U167" s="212"/>
      <c r="V167" s="212"/>
      <c r="W167" s="212"/>
      <c r="X167" s="212"/>
    </row>
    <row r="168" spans="2:24" s="191" customFormat="1" x14ac:dyDescent="0.25">
      <c r="B168" s="212"/>
      <c r="C168" s="212"/>
      <c r="D168" s="212"/>
      <c r="E168" s="212"/>
      <c r="F168" s="212"/>
      <c r="G168" s="212"/>
      <c r="H168" s="212"/>
      <c r="I168" s="212"/>
      <c r="J168" s="212"/>
      <c r="K168" s="212"/>
      <c r="L168" s="212"/>
      <c r="M168" s="212"/>
      <c r="N168" s="212"/>
      <c r="O168" s="212"/>
      <c r="P168" s="212"/>
      <c r="Q168" s="212"/>
      <c r="R168" s="212"/>
      <c r="S168" s="212"/>
      <c r="T168" s="212"/>
      <c r="U168" s="212"/>
      <c r="V168" s="212"/>
      <c r="W168" s="212"/>
      <c r="X168" s="212"/>
    </row>
    <row r="169" spans="2:24" s="191" customFormat="1" x14ac:dyDescent="0.25">
      <c r="B169" s="212"/>
      <c r="C169" s="212"/>
      <c r="D169" s="212"/>
      <c r="E169" s="212"/>
      <c r="F169" s="212"/>
      <c r="G169" s="212"/>
      <c r="H169" s="212"/>
      <c r="I169" s="212"/>
      <c r="J169" s="212"/>
      <c r="K169" s="212"/>
      <c r="L169" s="212"/>
      <c r="M169" s="212"/>
      <c r="N169" s="212"/>
      <c r="O169" s="212"/>
      <c r="P169" s="212"/>
      <c r="Q169" s="212"/>
      <c r="R169" s="212"/>
      <c r="S169" s="212"/>
      <c r="T169" s="212"/>
      <c r="U169" s="212"/>
      <c r="V169" s="212"/>
      <c r="W169" s="212"/>
      <c r="X169" s="212"/>
    </row>
    <row r="170" spans="2:24" s="191" customFormat="1" x14ac:dyDescent="0.25">
      <c r="B170" s="212"/>
      <c r="C170" s="212"/>
      <c r="D170" s="212"/>
      <c r="E170" s="212"/>
      <c r="F170" s="212"/>
      <c r="G170" s="212"/>
      <c r="H170" s="212"/>
      <c r="I170" s="212"/>
      <c r="J170" s="212"/>
      <c r="K170" s="212"/>
      <c r="L170" s="212"/>
      <c r="M170" s="212"/>
      <c r="N170" s="212"/>
      <c r="O170" s="212"/>
      <c r="P170" s="212"/>
      <c r="Q170" s="212"/>
      <c r="R170" s="212"/>
      <c r="S170" s="212"/>
      <c r="T170" s="212"/>
      <c r="U170" s="212"/>
      <c r="V170" s="212"/>
      <c r="W170" s="212"/>
      <c r="X170" s="212"/>
    </row>
    <row r="171" spans="2:24" s="191" customFormat="1" x14ac:dyDescent="0.25">
      <c r="B171" s="212"/>
      <c r="C171" s="212"/>
      <c r="D171" s="212"/>
      <c r="E171" s="212"/>
      <c r="F171" s="212"/>
      <c r="G171" s="212"/>
      <c r="H171" s="212"/>
      <c r="I171" s="212"/>
      <c r="J171" s="212"/>
      <c r="K171" s="212"/>
      <c r="L171" s="212"/>
      <c r="M171" s="212"/>
      <c r="N171" s="212"/>
      <c r="O171" s="212"/>
      <c r="P171" s="212"/>
      <c r="Q171" s="212"/>
      <c r="R171" s="212"/>
      <c r="S171" s="212"/>
      <c r="T171" s="212"/>
      <c r="U171" s="212"/>
      <c r="V171" s="212"/>
      <c r="W171" s="212"/>
      <c r="X171" s="212"/>
    </row>
    <row r="172" spans="2:24" s="191" customFormat="1" x14ac:dyDescent="0.25">
      <c r="B172" s="212"/>
      <c r="C172" s="212"/>
      <c r="D172" s="212"/>
      <c r="E172" s="212"/>
      <c r="F172" s="212"/>
      <c r="G172" s="212"/>
      <c r="H172" s="212"/>
      <c r="I172" s="212"/>
      <c r="J172" s="212"/>
      <c r="K172" s="212"/>
      <c r="L172" s="212"/>
      <c r="M172" s="212"/>
      <c r="N172" s="212"/>
      <c r="O172" s="212"/>
      <c r="P172" s="212"/>
      <c r="Q172" s="212"/>
      <c r="R172" s="212"/>
      <c r="S172" s="212"/>
      <c r="T172" s="212"/>
      <c r="U172" s="212"/>
      <c r="V172" s="212"/>
      <c r="W172" s="212"/>
      <c r="X172" s="212"/>
    </row>
    <row r="173" spans="2:24" s="191" customFormat="1" x14ac:dyDescent="0.25">
      <c r="B173" s="212"/>
      <c r="C173" s="212"/>
      <c r="D173" s="212"/>
      <c r="E173" s="212"/>
      <c r="F173" s="212"/>
      <c r="G173" s="212"/>
      <c r="H173" s="212"/>
      <c r="I173" s="212"/>
      <c r="J173" s="212"/>
      <c r="K173" s="212"/>
      <c r="L173" s="212"/>
      <c r="M173" s="212"/>
      <c r="N173" s="212"/>
      <c r="O173" s="212"/>
      <c r="P173" s="212"/>
      <c r="Q173" s="212"/>
      <c r="R173" s="212"/>
      <c r="S173" s="212"/>
      <c r="T173" s="212"/>
      <c r="U173" s="212"/>
      <c r="V173" s="212"/>
      <c r="W173" s="212"/>
      <c r="X173" s="212"/>
    </row>
    <row r="174" spans="2:24" s="191" customFormat="1" x14ac:dyDescent="0.25">
      <c r="B174" s="212"/>
      <c r="C174" s="212"/>
      <c r="D174" s="212"/>
      <c r="E174" s="212"/>
      <c r="F174" s="212"/>
      <c r="G174" s="212"/>
      <c r="H174" s="212"/>
      <c r="I174" s="212"/>
      <c r="J174" s="212"/>
      <c r="K174" s="212"/>
      <c r="L174" s="212"/>
      <c r="M174" s="212"/>
      <c r="N174" s="212"/>
      <c r="O174" s="212"/>
      <c r="P174" s="212"/>
      <c r="Q174" s="212"/>
      <c r="R174" s="212"/>
      <c r="S174" s="212"/>
      <c r="T174" s="212"/>
      <c r="U174" s="212"/>
      <c r="V174" s="212"/>
      <c r="W174" s="212"/>
      <c r="X174" s="212"/>
    </row>
    <row r="175" spans="2:24" s="191" customFormat="1" x14ac:dyDescent="0.25">
      <c r="B175" s="212"/>
      <c r="C175" s="212"/>
      <c r="D175" s="212"/>
      <c r="E175" s="212"/>
      <c r="F175" s="212"/>
      <c r="G175" s="212"/>
      <c r="H175" s="212"/>
      <c r="I175" s="212"/>
      <c r="J175" s="212"/>
      <c r="K175" s="212"/>
      <c r="L175" s="212"/>
      <c r="M175" s="212"/>
      <c r="N175" s="212"/>
      <c r="O175" s="212"/>
      <c r="P175" s="212"/>
      <c r="Q175" s="212"/>
      <c r="R175" s="212"/>
      <c r="S175" s="212"/>
      <c r="T175" s="212"/>
      <c r="U175" s="212"/>
      <c r="V175" s="212"/>
      <c r="W175" s="212"/>
      <c r="X175" s="212"/>
    </row>
    <row r="176" spans="2:24" s="191" customFormat="1" x14ac:dyDescent="0.25">
      <c r="B176" s="212"/>
      <c r="C176" s="212"/>
      <c r="D176" s="212"/>
      <c r="E176" s="212"/>
      <c r="F176" s="212"/>
      <c r="G176" s="212"/>
      <c r="H176" s="212"/>
      <c r="I176" s="212"/>
      <c r="J176" s="212"/>
      <c r="K176" s="212"/>
      <c r="L176" s="212"/>
      <c r="M176" s="212"/>
      <c r="N176" s="212"/>
      <c r="O176" s="212"/>
      <c r="P176" s="212"/>
      <c r="Q176" s="212"/>
      <c r="R176" s="212"/>
      <c r="S176" s="212"/>
      <c r="T176" s="212"/>
      <c r="U176" s="212"/>
      <c r="V176" s="212"/>
      <c r="W176" s="212"/>
      <c r="X176" s="212"/>
    </row>
    <row r="177" spans="2:24" s="191" customFormat="1" x14ac:dyDescent="0.25">
      <c r="B177" s="212"/>
      <c r="C177" s="212"/>
      <c r="D177" s="212"/>
      <c r="E177" s="212"/>
      <c r="F177" s="212"/>
      <c r="G177" s="212"/>
      <c r="H177" s="212"/>
      <c r="I177" s="212"/>
      <c r="J177" s="212"/>
      <c r="K177" s="212"/>
      <c r="L177" s="212"/>
      <c r="M177" s="212"/>
      <c r="N177" s="212"/>
      <c r="O177" s="212"/>
      <c r="P177" s="212"/>
      <c r="Q177" s="212"/>
      <c r="R177" s="212"/>
      <c r="S177" s="212"/>
      <c r="T177" s="212"/>
      <c r="U177" s="212"/>
      <c r="V177" s="212"/>
      <c r="W177" s="212"/>
      <c r="X177" s="212"/>
    </row>
    <row r="178" spans="2:24" s="191" customFormat="1" x14ac:dyDescent="0.25">
      <c r="B178" s="212"/>
      <c r="C178" s="212"/>
      <c r="D178" s="212"/>
      <c r="E178" s="212"/>
      <c r="F178" s="212"/>
      <c r="G178" s="212"/>
      <c r="H178" s="212"/>
      <c r="I178" s="212"/>
      <c r="J178" s="212"/>
      <c r="K178" s="212"/>
      <c r="L178" s="212"/>
      <c r="M178" s="212"/>
      <c r="N178" s="212"/>
      <c r="O178" s="212"/>
      <c r="P178" s="212"/>
      <c r="Q178" s="212"/>
      <c r="R178" s="212"/>
      <c r="S178" s="212"/>
      <c r="T178" s="212"/>
      <c r="U178" s="212"/>
      <c r="V178" s="212"/>
      <c r="W178" s="212"/>
      <c r="X178" s="212"/>
    </row>
    <row r="179" spans="2:24" s="191" customFormat="1" x14ac:dyDescent="0.25">
      <c r="B179" s="212"/>
      <c r="C179" s="212"/>
      <c r="D179" s="212"/>
      <c r="E179" s="212"/>
      <c r="F179" s="212"/>
      <c r="G179" s="212"/>
      <c r="H179" s="212"/>
      <c r="I179" s="212"/>
      <c r="J179" s="212"/>
      <c r="K179" s="212"/>
      <c r="L179" s="212"/>
      <c r="M179" s="212"/>
      <c r="N179" s="212"/>
      <c r="O179" s="212"/>
      <c r="P179" s="212"/>
      <c r="Q179" s="212"/>
      <c r="R179" s="212"/>
      <c r="S179" s="212"/>
      <c r="T179" s="212"/>
      <c r="U179" s="212"/>
      <c r="V179" s="212"/>
      <c r="W179" s="212"/>
      <c r="X179" s="212"/>
    </row>
    <row r="180" spans="2:24" s="191" customFormat="1" x14ac:dyDescent="0.25">
      <c r="B180" s="212"/>
      <c r="C180" s="212"/>
      <c r="D180" s="212"/>
      <c r="E180" s="212"/>
      <c r="F180" s="212"/>
      <c r="G180" s="212"/>
      <c r="H180" s="212"/>
      <c r="I180" s="212"/>
      <c r="J180" s="212"/>
      <c r="K180" s="212"/>
      <c r="L180" s="212"/>
      <c r="M180" s="212"/>
      <c r="N180" s="212"/>
      <c r="O180" s="212"/>
      <c r="P180" s="212"/>
      <c r="Q180" s="212"/>
      <c r="R180" s="212"/>
      <c r="S180" s="212"/>
      <c r="T180" s="212"/>
      <c r="U180" s="212"/>
      <c r="V180" s="212"/>
      <c r="W180" s="212"/>
      <c r="X180" s="212"/>
    </row>
    <row r="181" spans="2:24" s="191" customFormat="1" x14ac:dyDescent="0.25">
      <c r="B181" s="212"/>
      <c r="C181" s="212"/>
      <c r="D181" s="212"/>
      <c r="E181" s="212"/>
      <c r="F181" s="212"/>
      <c r="G181" s="212"/>
      <c r="H181" s="212"/>
      <c r="I181" s="212"/>
      <c r="J181" s="212"/>
      <c r="K181" s="212"/>
      <c r="L181" s="212"/>
      <c r="M181" s="212"/>
      <c r="N181" s="212"/>
      <c r="O181" s="212"/>
      <c r="P181" s="212"/>
      <c r="Q181" s="212"/>
      <c r="R181" s="212"/>
      <c r="S181" s="212"/>
      <c r="T181" s="212"/>
      <c r="U181" s="212"/>
      <c r="V181" s="212"/>
      <c r="W181" s="212"/>
      <c r="X181" s="212"/>
    </row>
    <row r="182" spans="2:24" s="191" customFormat="1" x14ac:dyDescent="0.25">
      <c r="B182" s="212"/>
      <c r="C182" s="212"/>
      <c r="D182" s="212"/>
      <c r="E182" s="212"/>
      <c r="F182" s="212"/>
      <c r="G182" s="212"/>
      <c r="H182" s="212"/>
      <c r="I182" s="212"/>
      <c r="J182" s="212"/>
      <c r="K182" s="212"/>
      <c r="L182" s="212"/>
      <c r="M182" s="212"/>
      <c r="N182" s="212"/>
      <c r="O182" s="212"/>
      <c r="P182" s="212"/>
      <c r="Q182" s="212"/>
      <c r="R182" s="212"/>
      <c r="S182" s="212"/>
      <c r="T182" s="212"/>
      <c r="U182" s="212"/>
      <c r="V182" s="212"/>
      <c r="W182" s="212"/>
      <c r="X182" s="212"/>
    </row>
    <row r="183" spans="2:24" s="191" customFormat="1" x14ac:dyDescent="0.25">
      <c r="B183" s="212"/>
      <c r="C183" s="212"/>
      <c r="D183" s="212"/>
      <c r="E183" s="212"/>
      <c r="F183" s="212"/>
      <c r="G183" s="212"/>
      <c r="H183" s="212"/>
      <c r="I183" s="212"/>
      <c r="J183" s="212"/>
      <c r="K183" s="212"/>
      <c r="L183" s="212"/>
      <c r="M183" s="212"/>
      <c r="N183" s="212"/>
      <c r="O183" s="212"/>
      <c r="P183" s="212"/>
      <c r="Q183" s="212"/>
      <c r="R183" s="212"/>
      <c r="S183" s="212"/>
      <c r="T183" s="212"/>
      <c r="U183" s="212"/>
      <c r="V183" s="212"/>
      <c r="W183" s="212"/>
      <c r="X183" s="212"/>
    </row>
    <row r="184" spans="2:24" s="191" customFormat="1" x14ac:dyDescent="0.25">
      <c r="B184" s="212"/>
      <c r="C184" s="212"/>
      <c r="D184" s="212"/>
      <c r="E184" s="212"/>
      <c r="F184" s="212"/>
      <c r="G184" s="212"/>
      <c r="H184" s="212"/>
      <c r="I184" s="212"/>
      <c r="J184" s="212"/>
      <c r="K184" s="212"/>
      <c r="L184" s="212"/>
      <c r="M184" s="212"/>
      <c r="N184" s="212"/>
      <c r="O184" s="212"/>
      <c r="P184" s="212"/>
      <c r="Q184" s="212"/>
      <c r="R184" s="212"/>
      <c r="S184" s="212"/>
      <c r="T184" s="212"/>
      <c r="U184" s="212"/>
      <c r="V184" s="212"/>
      <c r="W184" s="212"/>
      <c r="X184" s="212"/>
    </row>
    <row r="185" spans="2:24" s="191" customFormat="1" x14ac:dyDescent="0.25">
      <c r="B185" s="212"/>
      <c r="C185" s="212"/>
      <c r="D185" s="212"/>
      <c r="E185" s="212"/>
      <c r="F185" s="212"/>
      <c r="G185" s="212"/>
      <c r="H185" s="212"/>
      <c r="I185" s="212"/>
      <c r="J185" s="212"/>
      <c r="K185" s="212"/>
      <c r="L185" s="212"/>
      <c r="M185" s="212"/>
      <c r="N185" s="212"/>
      <c r="O185" s="212"/>
      <c r="P185" s="212"/>
      <c r="Q185" s="212"/>
      <c r="R185" s="212"/>
      <c r="S185" s="212"/>
      <c r="T185" s="212"/>
      <c r="U185" s="212"/>
      <c r="V185" s="212"/>
      <c r="W185" s="212"/>
      <c r="X185" s="212"/>
    </row>
    <row r="186" spans="2:24" s="191" customFormat="1" x14ac:dyDescent="0.25">
      <c r="B186" s="212"/>
      <c r="C186" s="212"/>
      <c r="D186" s="212"/>
      <c r="E186" s="212"/>
      <c r="F186" s="212"/>
      <c r="G186" s="212"/>
      <c r="H186" s="212"/>
      <c r="I186" s="212"/>
      <c r="J186" s="212"/>
      <c r="K186" s="212"/>
      <c r="L186" s="212"/>
      <c r="M186" s="212"/>
      <c r="N186" s="212"/>
      <c r="O186" s="212"/>
      <c r="P186" s="212"/>
      <c r="Q186" s="212"/>
      <c r="R186" s="212"/>
      <c r="S186" s="212"/>
      <c r="T186" s="212"/>
      <c r="U186" s="212"/>
      <c r="V186" s="212"/>
      <c r="W186" s="212"/>
      <c r="X186" s="212"/>
    </row>
    <row r="187" spans="2:24" s="191" customFormat="1" x14ac:dyDescent="0.25">
      <c r="B187" s="212"/>
      <c r="C187" s="212"/>
      <c r="D187" s="212"/>
      <c r="E187" s="212"/>
      <c r="F187" s="212"/>
      <c r="G187" s="212"/>
      <c r="H187" s="212"/>
      <c r="I187" s="212"/>
      <c r="J187" s="212"/>
      <c r="K187" s="212"/>
      <c r="L187" s="212"/>
      <c r="M187" s="212"/>
      <c r="N187" s="212"/>
      <c r="O187" s="212"/>
      <c r="P187" s="212"/>
      <c r="Q187" s="212"/>
      <c r="R187" s="212"/>
      <c r="S187" s="212"/>
      <c r="T187" s="212"/>
      <c r="U187" s="212"/>
      <c r="V187" s="212"/>
      <c r="W187" s="212"/>
      <c r="X187" s="212"/>
    </row>
    <row r="188" spans="2:24" s="191" customFormat="1" x14ac:dyDescent="0.25">
      <c r="B188" s="212"/>
      <c r="C188" s="212"/>
      <c r="D188" s="212"/>
      <c r="E188" s="212"/>
      <c r="F188" s="212"/>
      <c r="G188" s="212"/>
      <c r="H188" s="212"/>
      <c r="I188" s="212"/>
      <c r="J188" s="212"/>
      <c r="K188" s="212"/>
      <c r="L188" s="212"/>
      <c r="M188" s="212"/>
      <c r="N188" s="212"/>
      <c r="O188" s="212"/>
      <c r="P188" s="212"/>
      <c r="Q188" s="212"/>
      <c r="R188" s="212"/>
      <c r="S188" s="212"/>
      <c r="T188" s="212"/>
      <c r="U188" s="212"/>
      <c r="V188" s="212"/>
      <c r="W188" s="212"/>
      <c r="X188" s="212"/>
    </row>
    <row r="189" spans="2:24" s="191" customFormat="1" x14ac:dyDescent="0.25">
      <c r="B189" s="212"/>
      <c r="C189" s="212"/>
      <c r="D189" s="212"/>
      <c r="E189" s="212"/>
      <c r="F189" s="212"/>
      <c r="G189" s="212"/>
      <c r="H189" s="212"/>
      <c r="I189" s="212"/>
      <c r="J189" s="212"/>
      <c r="K189" s="212"/>
      <c r="L189" s="212"/>
      <c r="M189" s="212"/>
      <c r="N189" s="212"/>
      <c r="O189" s="212"/>
      <c r="P189" s="212"/>
      <c r="Q189" s="212"/>
      <c r="R189" s="212"/>
      <c r="S189" s="212"/>
      <c r="T189" s="212"/>
      <c r="U189" s="212"/>
      <c r="V189" s="212"/>
      <c r="W189" s="212"/>
      <c r="X189" s="212"/>
    </row>
    <row r="190" spans="2:24" s="191" customFormat="1" x14ac:dyDescent="0.25">
      <c r="B190" s="212"/>
      <c r="C190" s="212"/>
      <c r="D190" s="212"/>
      <c r="E190" s="212"/>
      <c r="F190" s="212"/>
      <c r="G190" s="212"/>
      <c r="H190" s="212"/>
      <c r="I190" s="212"/>
      <c r="J190" s="212"/>
      <c r="K190" s="212"/>
      <c r="L190" s="212"/>
      <c r="M190" s="212"/>
      <c r="N190" s="212"/>
      <c r="O190" s="212"/>
      <c r="P190" s="212"/>
      <c r="Q190" s="212"/>
      <c r="R190" s="212"/>
      <c r="S190" s="212"/>
      <c r="T190" s="212"/>
      <c r="U190" s="212"/>
      <c r="V190" s="212"/>
      <c r="W190" s="212"/>
      <c r="X190" s="212"/>
    </row>
    <row r="191" spans="2:24" s="191" customFormat="1" x14ac:dyDescent="0.25">
      <c r="B191" s="212"/>
      <c r="C191" s="212"/>
      <c r="D191" s="212"/>
      <c r="E191" s="212"/>
      <c r="F191" s="212"/>
      <c r="G191" s="212"/>
      <c r="H191" s="212"/>
      <c r="I191" s="212"/>
      <c r="J191" s="212"/>
      <c r="K191" s="212"/>
      <c r="L191" s="212"/>
      <c r="M191" s="212"/>
      <c r="N191" s="212"/>
      <c r="O191" s="212"/>
      <c r="P191" s="212"/>
      <c r="Q191" s="212"/>
      <c r="R191" s="212"/>
      <c r="S191" s="212"/>
      <c r="T191" s="212"/>
      <c r="U191" s="212"/>
      <c r="V191" s="212"/>
      <c r="W191" s="212"/>
      <c r="X191" s="212"/>
    </row>
    <row r="192" spans="2:24" s="191" customFormat="1" x14ac:dyDescent="0.25">
      <c r="B192" s="212"/>
      <c r="C192" s="212"/>
      <c r="D192" s="212"/>
      <c r="E192" s="212"/>
      <c r="F192" s="212"/>
      <c r="G192" s="212"/>
      <c r="H192" s="212"/>
      <c r="I192" s="212"/>
      <c r="J192" s="212"/>
      <c r="K192" s="212"/>
      <c r="L192" s="212"/>
      <c r="M192" s="212"/>
      <c r="N192" s="212"/>
      <c r="O192" s="212"/>
      <c r="P192" s="212"/>
      <c r="Q192" s="212"/>
      <c r="R192" s="212"/>
      <c r="S192" s="212"/>
      <c r="T192" s="212"/>
      <c r="U192" s="212"/>
      <c r="V192" s="212"/>
      <c r="W192" s="212"/>
      <c r="X192" s="212"/>
    </row>
    <row r="193" spans="2:24" s="191" customFormat="1" x14ac:dyDescent="0.25">
      <c r="B193" s="212"/>
      <c r="C193" s="212"/>
      <c r="D193" s="212"/>
      <c r="E193" s="212"/>
      <c r="F193" s="212"/>
      <c r="G193" s="212"/>
      <c r="H193" s="212"/>
      <c r="I193" s="212"/>
      <c r="J193" s="212"/>
      <c r="K193" s="212"/>
      <c r="L193" s="212"/>
      <c r="M193" s="212"/>
      <c r="N193" s="212"/>
      <c r="O193" s="212"/>
      <c r="P193" s="212"/>
      <c r="Q193" s="212"/>
      <c r="R193" s="212"/>
      <c r="S193" s="212"/>
      <c r="T193" s="212"/>
      <c r="U193" s="212"/>
      <c r="V193" s="212"/>
      <c r="W193" s="212"/>
      <c r="X193" s="212"/>
    </row>
    <row r="194" spans="2:24" s="191" customFormat="1" x14ac:dyDescent="0.25">
      <c r="B194" s="212"/>
      <c r="C194" s="212"/>
      <c r="D194" s="212"/>
      <c r="E194" s="212"/>
      <c r="F194" s="212"/>
      <c r="G194" s="212"/>
      <c r="H194" s="212"/>
      <c r="I194" s="212"/>
      <c r="J194" s="212"/>
      <c r="K194" s="212"/>
      <c r="L194" s="212"/>
      <c r="M194" s="212"/>
      <c r="N194" s="212"/>
      <c r="O194" s="212"/>
      <c r="P194" s="212"/>
      <c r="Q194" s="212"/>
      <c r="R194" s="212"/>
      <c r="S194" s="212"/>
      <c r="T194" s="212"/>
      <c r="U194" s="212"/>
      <c r="V194" s="212"/>
      <c r="W194" s="212"/>
      <c r="X194" s="212"/>
    </row>
    <row r="195" spans="2:24" s="191" customFormat="1" x14ac:dyDescent="0.25">
      <c r="B195" s="212"/>
      <c r="C195" s="212"/>
      <c r="D195" s="212"/>
      <c r="E195" s="212"/>
      <c r="F195" s="212"/>
      <c r="G195" s="212"/>
      <c r="H195" s="212"/>
      <c r="I195" s="212"/>
      <c r="J195" s="212"/>
      <c r="K195" s="212"/>
      <c r="L195" s="212"/>
      <c r="M195" s="212"/>
      <c r="N195" s="212"/>
      <c r="O195" s="212"/>
      <c r="P195" s="212"/>
      <c r="Q195" s="212"/>
      <c r="R195" s="212"/>
      <c r="S195" s="212"/>
      <c r="T195" s="212"/>
      <c r="U195" s="212"/>
      <c r="V195" s="212"/>
      <c r="W195" s="212"/>
      <c r="X195" s="212"/>
    </row>
    <row r="196" spans="2:24" s="191" customFormat="1" x14ac:dyDescent="0.25">
      <c r="B196" s="212"/>
      <c r="C196" s="212"/>
      <c r="D196" s="212"/>
      <c r="E196" s="212"/>
      <c r="F196" s="212"/>
      <c r="G196" s="212"/>
      <c r="H196" s="212"/>
      <c r="I196" s="212"/>
      <c r="J196" s="212"/>
      <c r="K196" s="212"/>
      <c r="L196" s="212"/>
      <c r="M196" s="212"/>
      <c r="N196" s="212"/>
      <c r="O196" s="212"/>
      <c r="P196" s="212"/>
      <c r="Q196" s="212"/>
      <c r="R196" s="212"/>
      <c r="S196" s="212"/>
      <c r="T196" s="212"/>
      <c r="U196" s="212"/>
      <c r="V196" s="212"/>
      <c r="W196" s="212"/>
      <c r="X196" s="212"/>
    </row>
    <row r="197" spans="2:24" s="191" customFormat="1" x14ac:dyDescent="0.25">
      <c r="B197" s="212"/>
      <c r="C197" s="212"/>
      <c r="D197" s="212"/>
      <c r="E197" s="212"/>
      <c r="F197" s="212"/>
      <c r="G197" s="212"/>
      <c r="H197" s="212"/>
      <c r="I197" s="212"/>
      <c r="J197" s="212"/>
      <c r="K197" s="212"/>
      <c r="L197" s="212"/>
      <c r="M197" s="212"/>
      <c r="N197" s="212"/>
      <c r="O197" s="212"/>
      <c r="P197" s="212"/>
      <c r="Q197" s="212"/>
      <c r="R197" s="212"/>
      <c r="S197" s="212"/>
      <c r="T197" s="212"/>
      <c r="U197" s="212"/>
      <c r="V197" s="212"/>
      <c r="W197" s="212"/>
      <c r="X197" s="212"/>
    </row>
    <row r="198" spans="2:24" s="191" customFormat="1" x14ac:dyDescent="0.25">
      <c r="B198" s="212"/>
      <c r="C198" s="212"/>
      <c r="D198" s="212"/>
      <c r="E198" s="212"/>
      <c r="F198" s="212"/>
      <c r="G198" s="212"/>
      <c r="H198" s="212"/>
      <c r="I198" s="212"/>
      <c r="J198" s="212"/>
      <c r="K198" s="212"/>
      <c r="L198" s="212"/>
      <c r="M198" s="212"/>
      <c r="N198" s="212"/>
      <c r="O198" s="212"/>
      <c r="P198" s="212"/>
      <c r="Q198" s="212"/>
      <c r="R198" s="212"/>
      <c r="S198" s="212"/>
      <c r="T198" s="212"/>
      <c r="U198" s="212"/>
      <c r="V198" s="212"/>
      <c r="W198" s="212"/>
      <c r="X198" s="212"/>
    </row>
    <row r="199" spans="2:24" s="191" customFormat="1" x14ac:dyDescent="0.25">
      <c r="B199" s="212"/>
      <c r="C199" s="212"/>
      <c r="D199" s="212"/>
      <c r="E199" s="212"/>
      <c r="F199" s="212"/>
      <c r="G199" s="212"/>
      <c r="H199" s="212"/>
      <c r="I199" s="212"/>
      <c r="J199" s="212"/>
      <c r="K199" s="212"/>
      <c r="L199" s="212"/>
      <c r="M199" s="212"/>
      <c r="N199" s="212"/>
      <c r="O199" s="212"/>
      <c r="P199" s="212"/>
      <c r="Q199" s="212"/>
      <c r="R199" s="212"/>
      <c r="S199" s="212"/>
      <c r="T199" s="212"/>
      <c r="U199" s="212"/>
      <c r="V199" s="212"/>
      <c r="W199" s="212"/>
      <c r="X199" s="212"/>
    </row>
    <row r="200" spans="2:24" s="191" customFormat="1" x14ac:dyDescent="0.25">
      <c r="B200" s="212"/>
      <c r="C200" s="212"/>
      <c r="D200" s="212"/>
      <c r="E200" s="212"/>
      <c r="F200" s="212"/>
      <c r="G200" s="212"/>
      <c r="H200" s="212"/>
      <c r="I200" s="212"/>
      <c r="J200" s="212"/>
      <c r="K200" s="212"/>
      <c r="L200" s="212"/>
      <c r="M200" s="212"/>
      <c r="N200" s="212"/>
      <c r="O200" s="212"/>
      <c r="P200" s="212"/>
      <c r="Q200" s="212"/>
      <c r="R200" s="212"/>
      <c r="S200" s="212"/>
      <c r="T200" s="212"/>
      <c r="U200" s="212"/>
      <c r="V200" s="212"/>
      <c r="W200" s="212"/>
      <c r="X200" s="212"/>
    </row>
    <row r="201" spans="2:24" s="191" customFormat="1" x14ac:dyDescent="0.25">
      <c r="B201" s="212"/>
      <c r="C201" s="212"/>
      <c r="D201" s="212"/>
      <c r="E201" s="212"/>
      <c r="F201" s="212"/>
      <c r="G201" s="212"/>
      <c r="H201" s="212"/>
      <c r="I201" s="212"/>
      <c r="J201" s="212"/>
      <c r="K201" s="212"/>
      <c r="L201" s="212"/>
      <c r="M201" s="212"/>
      <c r="N201" s="212"/>
      <c r="O201" s="212"/>
      <c r="P201" s="212"/>
      <c r="Q201" s="212"/>
      <c r="R201" s="212"/>
      <c r="S201" s="212"/>
      <c r="T201" s="212"/>
      <c r="U201" s="212"/>
      <c r="V201" s="212"/>
      <c r="W201" s="212"/>
      <c r="X201" s="212"/>
    </row>
    <row r="202" spans="2:24" s="191" customFormat="1" x14ac:dyDescent="0.25">
      <c r="B202" s="212"/>
      <c r="C202" s="212"/>
      <c r="D202" s="212"/>
      <c r="E202" s="212"/>
      <c r="F202" s="212"/>
      <c r="G202" s="212"/>
      <c r="H202" s="212"/>
      <c r="I202" s="212"/>
      <c r="J202" s="212"/>
      <c r="K202" s="212"/>
      <c r="L202" s="212"/>
      <c r="M202" s="212"/>
      <c r="N202" s="212"/>
      <c r="O202" s="212"/>
      <c r="P202" s="212"/>
      <c r="Q202" s="212"/>
      <c r="R202" s="212"/>
      <c r="S202" s="212"/>
      <c r="T202" s="212"/>
      <c r="U202" s="212"/>
      <c r="V202" s="212"/>
      <c r="W202" s="212"/>
      <c r="X202" s="212"/>
    </row>
    <row r="203" spans="2:24" s="191" customFormat="1" x14ac:dyDescent="0.25">
      <c r="B203" s="212"/>
      <c r="C203" s="212"/>
      <c r="D203" s="212"/>
      <c r="E203" s="212"/>
      <c r="F203" s="212"/>
      <c r="G203" s="212"/>
      <c r="H203" s="212"/>
      <c r="I203" s="212"/>
      <c r="J203" s="212"/>
      <c r="K203" s="212"/>
      <c r="L203" s="212"/>
      <c r="M203" s="212"/>
      <c r="N203" s="212"/>
      <c r="O203" s="212"/>
      <c r="P203" s="212"/>
      <c r="Q203" s="212"/>
      <c r="R203" s="212"/>
      <c r="S203" s="212"/>
      <c r="T203" s="212"/>
      <c r="U203" s="212"/>
      <c r="V203" s="212"/>
      <c r="W203" s="212"/>
      <c r="X203" s="212"/>
    </row>
    <row r="204" spans="2:24" s="191" customFormat="1" x14ac:dyDescent="0.25">
      <c r="B204" s="212"/>
      <c r="C204" s="212"/>
      <c r="D204" s="212"/>
      <c r="E204" s="212"/>
      <c r="F204" s="212"/>
      <c r="G204" s="212"/>
      <c r="H204" s="212"/>
      <c r="I204" s="212"/>
      <c r="J204" s="212"/>
      <c r="K204" s="212"/>
      <c r="L204" s="212"/>
      <c r="M204" s="212"/>
      <c r="N204" s="212"/>
      <c r="O204" s="212"/>
      <c r="P204" s="212"/>
      <c r="Q204" s="212"/>
      <c r="R204" s="212"/>
      <c r="S204" s="212"/>
      <c r="T204" s="212"/>
      <c r="U204" s="212"/>
      <c r="V204" s="212"/>
      <c r="W204" s="212"/>
      <c r="X204" s="212"/>
    </row>
    <row r="205" spans="2:24" s="191" customFormat="1" x14ac:dyDescent="0.25">
      <c r="B205" s="212"/>
      <c r="C205" s="212"/>
      <c r="D205" s="212"/>
      <c r="E205" s="212"/>
      <c r="F205" s="212"/>
      <c r="G205" s="212"/>
      <c r="H205" s="212"/>
      <c r="I205" s="212"/>
      <c r="J205" s="212"/>
      <c r="K205" s="212"/>
      <c r="L205" s="212"/>
      <c r="M205" s="212"/>
      <c r="N205" s="212"/>
      <c r="O205" s="212"/>
      <c r="P205" s="212"/>
      <c r="Q205" s="212"/>
      <c r="R205" s="212"/>
      <c r="S205" s="212"/>
      <c r="T205" s="212"/>
      <c r="U205" s="212"/>
      <c r="V205" s="212"/>
      <c r="W205" s="212"/>
      <c r="X205" s="212"/>
    </row>
    <row r="206" spans="2:24" s="191" customFormat="1" x14ac:dyDescent="0.25">
      <c r="B206" s="212"/>
      <c r="C206" s="212"/>
      <c r="D206" s="212"/>
      <c r="E206" s="212"/>
      <c r="F206" s="212"/>
      <c r="G206" s="212"/>
      <c r="H206" s="212"/>
      <c r="I206" s="212"/>
      <c r="J206" s="212"/>
      <c r="K206" s="212"/>
      <c r="L206" s="212"/>
      <c r="M206" s="212"/>
      <c r="N206" s="212"/>
      <c r="O206" s="212"/>
      <c r="P206" s="212"/>
      <c r="Q206" s="212"/>
      <c r="R206" s="212"/>
      <c r="S206" s="212"/>
      <c r="T206" s="212"/>
      <c r="U206" s="212"/>
      <c r="V206" s="212"/>
      <c r="W206" s="212"/>
      <c r="X206" s="212"/>
    </row>
    <row r="207" spans="2:24" s="191" customFormat="1" x14ac:dyDescent="0.25">
      <c r="B207" s="212"/>
      <c r="C207" s="212"/>
      <c r="D207" s="212"/>
      <c r="E207" s="212"/>
      <c r="F207" s="212"/>
      <c r="G207" s="212"/>
      <c r="H207" s="212"/>
      <c r="I207" s="212"/>
      <c r="J207" s="212"/>
      <c r="K207" s="212"/>
      <c r="L207" s="212"/>
      <c r="M207" s="212"/>
      <c r="N207" s="212"/>
      <c r="O207" s="212"/>
      <c r="P207" s="212"/>
      <c r="Q207" s="212"/>
      <c r="R207" s="212"/>
      <c r="S207" s="212"/>
      <c r="T207" s="212"/>
      <c r="U207" s="212"/>
      <c r="V207" s="212"/>
      <c r="W207" s="212"/>
      <c r="X207" s="212"/>
    </row>
    <row r="208" spans="2:24" s="191" customFormat="1" x14ac:dyDescent="0.25">
      <c r="B208" s="212"/>
      <c r="C208" s="212"/>
      <c r="D208" s="212"/>
      <c r="E208" s="212"/>
      <c r="F208" s="212"/>
      <c r="G208" s="212"/>
      <c r="H208" s="212"/>
      <c r="I208" s="212"/>
      <c r="J208" s="212"/>
      <c r="K208" s="212"/>
      <c r="L208" s="212"/>
      <c r="M208" s="212"/>
      <c r="N208" s="212"/>
      <c r="O208" s="212"/>
      <c r="P208" s="212"/>
      <c r="Q208" s="212"/>
      <c r="R208" s="212"/>
      <c r="S208" s="212"/>
      <c r="T208" s="212"/>
      <c r="U208" s="212"/>
      <c r="V208" s="212"/>
      <c r="W208" s="212"/>
      <c r="X208" s="212"/>
    </row>
    <row r="209" spans="2:24" s="191" customFormat="1" x14ac:dyDescent="0.25">
      <c r="B209" s="212"/>
      <c r="C209" s="212"/>
      <c r="D209" s="212"/>
      <c r="E209" s="212"/>
      <c r="F209" s="212"/>
      <c r="G209" s="212"/>
      <c r="H209" s="212"/>
      <c r="I209" s="212"/>
      <c r="J209" s="212"/>
      <c r="K209" s="212"/>
      <c r="L209" s="212"/>
      <c r="M209" s="212"/>
      <c r="N209" s="212"/>
      <c r="O209" s="212"/>
      <c r="P209" s="212"/>
      <c r="Q209" s="212"/>
      <c r="R209" s="212"/>
      <c r="S209" s="212"/>
      <c r="T209" s="212"/>
      <c r="U209" s="212"/>
      <c r="V209" s="212"/>
      <c r="W209" s="212"/>
      <c r="X209" s="212"/>
    </row>
    <row r="210" spans="2:24" s="191" customFormat="1" x14ac:dyDescent="0.25">
      <c r="B210" s="212"/>
      <c r="C210" s="212"/>
      <c r="D210" s="212"/>
      <c r="E210" s="212"/>
      <c r="F210" s="212"/>
      <c r="G210" s="212"/>
      <c r="H210" s="212"/>
      <c r="I210" s="212"/>
      <c r="J210" s="212"/>
      <c r="K210" s="212"/>
      <c r="L210" s="212"/>
      <c r="M210" s="212"/>
      <c r="N210" s="212"/>
      <c r="O210" s="212"/>
      <c r="P210" s="212"/>
      <c r="Q210" s="212"/>
      <c r="R210" s="212"/>
      <c r="S210" s="212"/>
      <c r="T210" s="212"/>
      <c r="U210" s="212"/>
      <c r="V210" s="212"/>
      <c r="W210" s="212"/>
      <c r="X210" s="212"/>
    </row>
    <row r="211" spans="2:24" s="191" customFormat="1" x14ac:dyDescent="0.25">
      <c r="B211" s="212"/>
      <c r="C211" s="212"/>
      <c r="D211" s="212"/>
      <c r="E211" s="212"/>
      <c r="F211" s="212"/>
      <c r="G211" s="212"/>
      <c r="H211" s="212"/>
      <c r="I211" s="212"/>
      <c r="J211" s="212"/>
      <c r="K211" s="212"/>
      <c r="L211" s="212"/>
      <c r="M211" s="212"/>
      <c r="N211" s="212"/>
      <c r="O211" s="212"/>
      <c r="P211" s="212"/>
      <c r="Q211" s="212"/>
      <c r="R211" s="212"/>
      <c r="S211" s="212"/>
      <c r="T211" s="212"/>
      <c r="U211" s="212"/>
      <c r="V211" s="212"/>
      <c r="W211" s="212"/>
      <c r="X211" s="212"/>
    </row>
    <row r="212" spans="2:24" s="191" customFormat="1" x14ac:dyDescent="0.25">
      <c r="B212" s="212"/>
      <c r="C212" s="212"/>
      <c r="D212" s="212"/>
      <c r="E212" s="212"/>
      <c r="F212" s="212"/>
      <c r="G212" s="212"/>
      <c r="H212" s="212"/>
      <c r="I212" s="212"/>
      <c r="J212" s="212"/>
      <c r="K212" s="212"/>
      <c r="L212" s="212"/>
      <c r="M212" s="212"/>
      <c r="N212" s="212"/>
      <c r="O212" s="212"/>
      <c r="P212" s="212"/>
      <c r="Q212" s="212"/>
      <c r="R212" s="212"/>
      <c r="S212" s="212"/>
      <c r="T212" s="212"/>
      <c r="U212" s="212"/>
      <c r="V212" s="212"/>
      <c r="W212" s="212"/>
      <c r="X212" s="212"/>
    </row>
    <row r="213" spans="2:24" s="191" customFormat="1" x14ac:dyDescent="0.25">
      <c r="B213" s="212"/>
      <c r="C213" s="212"/>
      <c r="D213" s="212"/>
      <c r="E213" s="212"/>
      <c r="F213" s="212"/>
      <c r="G213" s="212"/>
      <c r="H213" s="212"/>
      <c r="I213" s="212"/>
      <c r="J213" s="212"/>
      <c r="K213" s="212"/>
      <c r="L213" s="212"/>
      <c r="M213" s="212"/>
      <c r="N213" s="212"/>
      <c r="O213" s="212"/>
      <c r="P213" s="212"/>
      <c r="Q213" s="212"/>
      <c r="R213" s="212"/>
      <c r="S213" s="212"/>
      <c r="T213" s="212"/>
      <c r="U213" s="212"/>
      <c r="V213" s="212"/>
      <c r="W213" s="212"/>
      <c r="X213" s="212"/>
    </row>
    <row r="214" spans="2:24" s="191" customFormat="1" x14ac:dyDescent="0.25">
      <c r="B214" s="212"/>
      <c r="C214" s="212"/>
      <c r="D214" s="212"/>
      <c r="E214" s="212"/>
      <c r="F214" s="212"/>
      <c r="G214" s="212"/>
      <c r="H214" s="212"/>
      <c r="I214" s="212"/>
      <c r="J214" s="212"/>
      <c r="K214" s="212"/>
      <c r="L214" s="212"/>
      <c r="M214" s="212"/>
      <c r="N214" s="212"/>
      <c r="O214" s="212"/>
      <c r="P214" s="212"/>
      <c r="Q214" s="212"/>
      <c r="R214" s="212"/>
      <c r="S214" s="212"/>
      <c r="T214" s="212"/>
      <c r="U214" s="212"/>
      <c r="V214" s="212"/>
      <c r="W214" s="212"/>
      <c r="X214" s="212"/>
    </row>
    <row r="215" spans="2:24" s="191" customFormat="1" x14ac:dyDescent="0.25">
      <c r="B215" s="212"/>
      <c r="C215" s="212"/>
      <c r="D215" s="212"/>
      <c r="E215" s="212"/>
      <c r="F215" s="212"/>
      <c r="G215" s="212"/>
      <c r="H215" s="212"/>
      <c r="I215" s="212"/>
      <c r="J215" s="212"/>
      <c r="K215" s="212"/>
      <c r="L215" s="212"/>
      <c r="M215" s="212"/>
      <c r="N215" s="212"/>
      <c r="O215" s="212"/>
      <c r="P215" s="212"/>
      <c r="Q215" s="212"/>
      <c r="R215" s="212"/>
      <c r="S215" s="212"/>
      <c r="T215" s="212"/>
      <c r="U215" s="212"/>
      <c r="V215" s="212"/>
      <c r="W215" s="212"/>
      <c r="X215" s="212"/>
    </row>
    <row r="216" spans="2:24" s="191" customFormat="1" x14ac:dyDescent="0.25">
      <c r="B216" s="212"/>
      <c r="C216" s="212"/>
      <c r="D216" s="212"/>
      <c r="E216" s="212"/>
      <c r="F216" s="212"/>
      <c r="G216" s="212"/>
      <c r="H216" s="212"/>
      <c r="I216" s="212"/>
      <c r="J216" s="212"/>
      <c r="K216" s="212"/>
      <c r="L216" s="212"/>
      <c r="M216" s="212"/>
      <c r="N216" s="212"/>
      <c r="O216" s="212"/>
      <c r="P216" s="212"/>
      <c r="Q216" s="212"/>
      <c r="R216" s="212"/>
      <c r="S216" s="212"/>
      <c r="T216" s="212"/>
      <c r="U216" s="212"/>
      <c r="V216" s="212"/>
      <c r="W216" s="212"/>
      <c r="X216" s="212"/>
    </row>
    <row r="217" spans="2:24" s="191" customFormat="1" x14ac:dyDescent="0.25">
      <c r="B217" s="212"/>
      <c r="C217" s="212"/>
      <c r="D217" s="212"/>
      <c r="E217" s="212"/>
      <c r="F217" s="212"/>
      <c r="G217" s="212"/>
      <c r="H217" s="212"/>
      <c r="I217" s="212"/>
      <c r="J217" s="212"/>
      <c r="K217" s="212"/>
      <c r="L217" s="212"/>
      <c r="M217" s="212"/>
      <c r="N217" s="212"/>
      <c r="O217" s="212"/>
      <c r="P217" s="212"/>
      <c r="Q217" s="212"/>
      <c r="R217" s="212"/>
      <c r="S217" s="212"/>
      <c r="T217" s="212"/>
      <c r="U217" s="212"/>
      <c r="V217" s="212"/>
      <c r="W217" s="212"/>
      <c r="X217" s="212"/>
    </row>
    <row r="218" spans="2:24" s="191" customFormat="1" x14ac:dyDescent="0.25">
      <c r="B218" s="212"/>
      <c r="C218" s="212"/>
      <c r="D218" s="212"/>
      <c r="E218" s="212"/>
      <c r="F218" s="212"/>
      <c r="G218" s="212"/>
      <c r="H218" s="212"/>
      <c r="I218" s="212"/>
      <c r="J218" s="212"/>
      <c r="K218" s="212"/>
      <c r="L218" s="212"/>
      <c r="M218" s="212"/>
      <c r="N218" s="212"/>
      <c r="O218" s="212"/>
      <c r="P218" s="212"/>
      <c r="Q218" s="212"/>
      <c r="R218" s="212"/>
      <c r="S218" s="212"/>
      <c r="T218" s="212"/>
      <c r="U218" s="212"/>
      <c r="V218" s="212"/>
      <c r="W218" s="212"/>
      <c r="X218" s="212"/>
    </row>
    <row r="219" spans="2:24" s="191" customFormat="1" x14ac:dyDescent="0.25">
      <c r="B219" s="212"/>
      <c r="C219" s="212"/>
      <c r="D219" s="212"/>
      <c r="E219" s="212"/>
      <c r="F219" s="212"/>
      <c r="G219" s="212"/>
      <c r="H219" s="212"/>
      <c r="I219" s="212"/>
      <c r="J219" s="212"/>
      <c r="K219" s="212"/>
      <c r="L219" s="212"/>
      <c r="M219" s="212"/>
      <c r="N219" s="212"/>
      <c r="O219" s="212"/>
      <c r="P219" s="212"/>
      <c r="Q219" s="212"/>
      <c r="R219" s="212"/>
      <c r="S219" s="212"/>
      <c r="T219" s="212"/>
      <c r="U219" s="212"/>
      <c r="V219" s="212"/>
      <c r="W219" s="212"/>
      <c r="X219" s="212"/>
    </row>
    <row r="220" spans="2:24" s="191" customFormat="1" x14ac:dyDescent="0.25">
      <c r="B220" s="212"/>
      <c r="C220" s="212"/>
      <c r="D220" s="212"/>
      <c r="E220" s="212"/>
      <c r="F220" s="212"/>
      <c r="G220" s="212"/>
      <c r="H220" s="212"/>
      <c r="I220" s="212"/>
      <c r="J220" s="212"/>
      <c r="K220" s="212"/>
      <c r="L220" s="212"/>
      <c r="M220" s="212"/>
      <c r="N220" s="212"/>
      <c r="O220" s="212"/>
      <c r="P220" s="212"/>
      <c r="Q220" s="212"/>
      <c r="R220" s="212"/>
      <c r="S220" s="212"/>
      <c r="T220" s="212"/>
      <c r="U220" s="212"/>
      <c r="V220" s="212"/>
      <c r="W220" s="212"/>
      <c r="X220" s="212"/>
    </row>
    <row r="221" spans="2:24" s="191" customFormat="1" x14ac:dyDescent="0.25">
      <c r="B221" s="212"/>
      <c r="C221" s="212"/>
      <c r="D221" s="212"/>
      <c r="E221" s="212"/>
      <c r="F221" s="212"/>
      <c r="G221" s="212"/>
      <c r="H221" s="212"/>
      <c r="I221" s="212"/>
      <c r="J221" s="212"/>
      <c r="K221" s="212"/>
      <c r="L221" s="212"/>
      <c r="M221" s="212"/>
      <c r="N221" s="212"/>
      <c r="O221" s="212"/>
      <c r="P221" s="212"/>
      <c r="Q221" s="212"/>
      <c r="R221" s="212"/>
      <c r="S221" s="212"/>
      <c r="T221" s="212"/>
      <c r="U221" s="212"/>
      <c r="V221" s="212"/>
      <c r="W221" s="212"/>
      <c r="X221" s="212"/>
    </row>
    <row r="222" spans="2:24" s="191" customFormat="1" x14ac:dyDescent="0.25">
      <c r="B222" s="212"/>
      <c r="C222" s="212"/>
      <c r="D222" s="212"/>
      <c r="E222" s="212"/>
      <c r="F222" s="212"/>
      <c r="G222" s="212"/>
      <c r="H222" s="212"/>
      <c r="I222" s="212"/>
      <c r="J222" s="212"/>
      <c r="K222" s="212"/>
      <c r="L222" s="212"/>
      <c r="M222" s="212"/>
      <c r="N222" s="212"/>
      <c r="O222" s="212"/>
      <c r="P222" s="212"/>
      <c r="Q222" s="212"/>
      <c r="R222" s="212"/>
      <c r="S222" s="212"/>
      <c r="T222" s="212"/>
      <c r="U222" s="212"/>
      <c r="V222" s="212"/>
      <c r="W222" s="212"/>
      <c r="X222" s="212"/>
    </row>
    <row r="223" spans="2:24" s="191" customFormat="1" x14ac:dyDescent="0.25">
      <c r="B223" s="212"/>
      <c r="C223" s="212"/>
      <c r="D223" s="212"/>
      <c r="E223" s="212"/>
      <c r="F223" s="212"/>
      <c r="G223" s="212"/>
      <c r="H223" s="212"/>
      <c r="I223" s="212"/>
      <c r="J223" s="212"/>
      <c r="K223" s="212"/>
      <c r="L223" s="212"/>
      <c r="M223" s="212"/>
      <c r="N223" s="212"/>
      <c r="O223" s="212"/>
      <c r="P223" s="212"/>
      <c r="Q223" s="212"/>
      <c r="R223" s="212"/>
      <c r="S223" s="212"/>
      <c r="T223" s="212"/>
      <c r="U223" s="212"/>
      <c r="V223" s="212"/>
      <c r="W223" s="212"/>
      <c r="X223" s="212"/>
    </row>
    <row r="224" spans="2:24" s="191" customFormat="1" x14ac:dyDescent="0.25">
      <c r="B224" s="212"/>
      <c r="C224" s="212"/>
      <c r="D224" s="212"/>
      <c r="E224" s="212"/>
      <c r="F224" s="212"/>
      <c r="G224" s="212"/>
      <c r="H224" s="212"/>
      <c r="I224" s="212"/>
      <c r="J224" s="212"/>
      <c r="K224" s="212"/>
      <c r="L224" s="212"/>
      <c r="M224" s="212"/>
      <c r="N224" s="212"/>
      <c r="O224" s="212"/>
      <c r="P224" s="212"/>
      <c r="Q224" s="212"/>
      <c r="R224" s="212"/>
      <c r="S224" s="212"/>
      <c r="T224" s="212"/>
      <c r="U224" s="212"/>
      <c r="V224" s="212"/>
      <c r="W224" s="212"/>
      <c r="X224" s="212"/>
    </row>
    <row r="225" spans="2:24" s="191" customFormat="1" x14ac:dyDescent="0.25">
      <c r="B225" s="212"/>
      <c r="C225" s="212"/>
      <c r="D225" s="212"/>
      <c r="E225" s="212"/>
      <c r="F225" s="212"/>
      <c r="G225" s="212"/>
      <c r="H225" s="212"/>
      <c r="I225" s="212"/>
      <c r="J225" s="212"/>
      <c r="K225" s="212"/>
      <c r="L225" s="212"/>
      <c r="M225" s="212"/>
      <c r="N225" s="212"/>
      <c r="O225" s="212"/>
      <c r="P225" s="212"/>
      <c r="Q225" s="212"/>
      <c r="R225" s="212"/>
      <c r="S225" s="212"/>
      <c r="T225" s="212"/>
      <c r="U225" s="212"/>
      <c r="V225" s="212"/>
      <c r="W225" s="212"/>
      <c r="X225" s="212"/>
    </row>
    <row r="226" spans="2:24" s="191" customFormat="1" x14ac:dyDescent="0.25">
      <c r="B226" s="212"/>
      <c r="C226" s="212"/>
      <c r="D226" s="212"/>
      <c r="E226" s="212"/>
      <c r="F226" s="212"/>
      <c r="G226" s="212"/>
      <c r="H226" s="212"/>
      <c r="I226" s="212"/>
      <c r="J226" s="212"/>
      <c r="K226" s="212"/>
      <c r="L226" s="212"/>
      <c r="M226" s="212"/>
      <c r="N226" s="212"/>
      <c r="O226" s="212"/>
      <c r="P226" s="212"/>
      <c r="Q226" s="212"/>
      <c r="R226" s="212"/>
      <c r="S226" s="212"/>
      <c r="T226" s="212"/>
      <c r="U226" s="212"/>
      <c r="V226" s="212"/>
      <c r="W226" s="212"/>
      <c r="X226" s="212"/>
    </row>
    <row r="227" spans="2:24" s="191" customFormat="1" x14ac:dyDescent="0.25">
      <c r="B227" s="212"/>
      <c r="C227" s="212"/>
      <c r="D227" s="212"/>
      <c r="E227" s="212"/>
      <c r="F227" s="212"/>
      <c r="G227" s="212"/>
      <c r="H227" s="212"/>
      <c r="I227" s="212"/>
      <c r="J227" s="212"/>
      <c r="K227" s="212"/>
      <c r="L227" s="212"/>
      <c r="M227" s="212"/>
      <c r="N227" s="212"/>
      <c r="O227" s="212"/>
      <c r="P227" s="212"/>
      <c r="Q227" s="212"/>
      <c r="R227" s="212"/>
      <c r="S227" s="212"/>
      <c r="T227" s="212"/>
      <c r="U227" s="212"/>
      <c r="V227" s="212"/>
      <c r="W227" s="212"/>
      <c r="X227" s="212"/>
    </row>
    <row r="228" spans="2:24" s="191" customFormat="1" x14ac:dyDescent="0.25">
      <c r="B228" s="212"/>
      <c r="C228" s="212"/>
      <c r="D228" s="212"/>
      <c r="E228" s="212"/>
      <c r="F228" s="212"/>
      <c r="G228" s="212"/>
      <c r="H228" s="212"/>
      <c r="I228" s="212"/>
      <c r="J228" s="212"/>
      <c r="K228" s="212"/>
      <c r="L228" s="212"/>
      <c r="M228" s="212"/>
      <c r="N228" s="212"/>
      <c r="O228" s="212"/>
      <c r="P228" s="212"/>
      <c r="Q228" s="212"/>
      <c r="R228" s="212"/>
      <c r="S228" s="212"/>
      <c r="T228" s="212"/>
      <c r="U228" s="212"/>
      <c r="V228" s="212"/>
      <c r="W228" s="212"/>
      <c r="X228" s="212"/>
    </row>
    <row r="229" spans="2:24" s="191" customFormat="1" x14ac:dyDescent="0.25">
      <c r="B229" s="212"/>
      <c r="C229" s="212"/>
      <c r="D229" s="212"/>
      <c r="E229" s="212"/>
      <c r="F229" s="212"/>
      <c r="G229" s="212"/>
      <c r="H229" s="212"/>
      <c r="I229" s="212"/>
      <c r="J229" s="212"/>
      <c r="K229" s="212"/>
      <c r="L229" s="212"/>
      <c r="M229" s="212"/>
      <c r="N229" s="212"/>
      <c r="O229" s="212"/>
      <c r="P229" s="212"/>
      <c r="Q229" s="212"/>
      <c r="R229" s="212"/>
      <c r="S229" s="212"/>
      <c r="T229" s="212"/>
      <c r="U229" s="212"/>
      <c r="V229" s="212"/>
      <c r="W229" s="212"/>
      <c r="X229" s="212"/>
    </row>
    <row r="230" spans="2:24" s="191" customFormat="1" x14ac:dyDescent="0.25">
      <c r="B230" s="212"/>
      <c r="C230" s="212"/>
      <c r="D230" s="212"/>
      <c r="E230" s="212"/>
      <c r="F230" s="212"/>
      <c r="G230" s="212"/>
      <c r="H230" s="212"/>
      <c r="I230" s="212"/>
      <c r="J230" s="212"/>
      <c r="K230" s="212"/>
      <c r="L230" s="212"/>
      <c r="M230" s="212"/>
      <c r="N230" s="212"/>
      <c r="O230" s="212"/>
      <c r="P230" s="212"/>
      <c r="Q230" s="212"/>
      <c r="R230" s="212"/>
      <c r="S230" s="212"/>
      <c r="T230" s="212"/>
      <c r="U230" s="212"/>
      <c r="V230" s="212"/>
      <c r="W230" s="212"/>
      <c r="X230" s="212"/>
    </row>
    <row r="231" spans="2:24" s="191" customFormat="1" x14ac:dyDescent="0.25">
      <c r="B231" s="212"/>
      <c r="C231" s="212"/>
      <c r="D231" s="212"/>
      <c r="E231" s="212"/>
      <c r="F231" s="212"/>
      <c r="G231" s="212"/>
      <c r="H231" s="212"/>
      <c r="I231" s="212"/>
      <c r="J231" s="212"/>
      <c r="K231" s="212"/>
      <c r="L231" s="212"/>
      <c r="M231" s="212"/>
      <c r="N231" s="212"/>
      <c r="O231" s="212"/>
      <c r="P231" s="212"/>
      <c r="Q231" s="212"/>
      <c r="R231" s="212"/>
      <c r="S231" s="212"/>
      <c r="T231" s="212"/>
      <c r="U231" s="212"/>
      <c r="V231" s="212"/>
      <c r="W231" s="212"/>
      <c r="X231" s="212"/>
    </row>
    <row r="232" spans="2:24" s="191" customFormat="1" x14ac:dyDescent="0.25">
      <c r="B232" s="212"/>
      <c r="C232" s="212"/>
      <c r="D232" s="212"/>
      <c r="E232" s="212"/>
      <c r="F232" s="212"/>
      <c r="G232" s="212"/>
      <c r="H232" s="212"/>
      <c r="I232" s="212"/>
      <c r="J232" s="212"/>
      <c r="K232" s="212"/>
      <c r="L232" s="212"/>
      <c r="M232" s="212"/>
      <c r="N232" s="212"/>
      <c r="O232" s="212"/>
      <c r="P232" s="212"/>
      <c r="Q232" s="212"/>
      <c r="R232" s="212"/>
      <c r="S232" s="212"/>
      <c r="T232" s="212"/>
      <c r="U232" s="212"/>
      <c r="V232" s="212"/>
      <c r="W232" s="212"/>
      <c r="X232" s="212"/>
    </row>
    <row r="233" spans="2:24" s="191" customFormat="1" x14ac:dyDescent="0.25">
      <c r="B233" s="212"/>
      <c r="C233" s="212"/>
      <c r="D233" s="212"/>
      <c r="E233" s="212"/>
      <c r="F233" s="212"/>
      <c r="G233" s="212"/>
      <c r="H233" s="212"/>
      <c r="I233" s="212"/>
      <c r="J233" s="212"/>
      <c r="K233" s="212"/>
      <c r="L233" s="212"/>
      <c r="M233" s="212"/>
      <c r="N233" s="212"/>
      <c r="O233" s="212"/>
      <c r="P233" s="212"/>
      <c r="Q233" s="212"/>
      <c r="R233" s="212"/>
      <c r="S233" s="212"/>
      <c r="T233" s="212"/>
      <c r="U233" s="212"/>
      <c r="V233" s="212"/>
      <c r="W233" s="212"/>
      <c r="X233" s="212"/>
    </row>
    <row r="234" spans="2:24" s="191" customFormat="1" x14ac:dyDescent="0.25">
      <c r="B234" s="212"/>
      <c r="C234" s="212"/>
      <c r="D234" s="212"/>
      <c r="E234" s="212"/>
      <c r="F234" s="212"/>
      <c r="G234" s="212"/>
      <c r="H234" s="212"/>
      <c r="I234" s="212"/>
      <c r="J234" s="212"/>
      <c r="K234" s="212"/>
      <c r="L234" s="212"/>
      <c r="M234" s="212"/>
      <c r="N234" s="212"/>
      <c r="O234" s="212"/>
      <c r="P234" s="212"/>
      <c r="Q234" s="212"/>
      <c r="R234" s="212"/>
      <c r="S234" s="212"/>
      <c r="T234" s="212"/>
      <c r="U234" s="212"/>
      <c r="V234" s="212"/>
      <c r="W234" s="212"/>
      <c r="X234" s="212"/>
    </row>
    <row r="235" spans="2:24" s="191" customFormat="1" x14ac:dyDescent="0.25">
      <c r="B235" s="212"/>
      <c r="C235" s="212"/>
      <c r="D235" s="212"/>
      <c r="E235" s="212"/>
      <c r="F235" s="212"/>
      <c r="G235" s="212"/>
      <c r="H235" s="212"/>
      <c r="I235" s="212"/>
      <c r="J235" s="212"/>
      <c r="K235" s="212"/>
      <c r="L235" s="212"/>
      <c r="M235" s="212"/>
      <c r="N235" s="212"/>
      <c r="O235" s="212"/>
      <c r="P235" s="212"/>
      <c r="Q235" s="212"/>
      <c r="R235" s="212"/>
      <c r="S235" s="212"/>
      <c r="T235" s="212"/>
      <c r="U235" s="212"/>
      <c r="V235" s="212"/>
      <c r="W235" s="212"/>
      <c r="X235" s="212"/>
    </row>
    <row r="236" spans="2:24" s="191" customFormat="1" x14ac:dyDescent="0.25">
      <c r="B236" s="212"/>
      <c r="C236" s="212"/>
      <c r="D236" s="212"/>
      <c r="E236" s="212"/>
      <c r="F236" s="212"/>
      <c r="G236" s="212"/>
      <c r="H236" s="212"/>
      <c r="I236" s="212"/>
      <c r="J236" s="212"/>
      <c r="K236" s="212"/>
      <c r="L236" s="212"/>
      <c r="M236" s="212"/>
      <c r="N236" s="212"/>
      <c r="O236" s="212"/>
      <c r="P236" s="212"/>
      <c r="Q236" s="212"/>
      <c r="R236" s="212"/>
      <c r="S236" s="212"/>
      <c r="T236" s="212"/>
      <c r="U236" s="212"/>
      <c r="V236" s="212"/>
      <c r="W236" s="212"/>
      <c r="X236" s="212"/>
    </row>
    <row r="237" spans="2:24" s="191" customFormat="1" x14ac:dyDescent="0.25">
      <c r="B237" s="212"/>
      <c r="C237" s="212"/>
      <c r="D237" s="212"/>
      <c r="E237" s="212"/>
      <c r="F237" s="212"/>
      <c r="G237" s="212"/>
      <c r="H237" s="212"/>
      <c r="I237" s="212"/>
      <c r="J237" s="212"/>
      <c r="K237" s="212"/>
      <c r="L237" s="212"/>
      <c r="M237" s="212"/>
      <c r="N237" s="212"/>
      <c r="O237" s="212"/>
      <c r="P237" s="212"/>
      <c r="Q237" s="212"/>
      <c r="R237" s="212"/>
      <c r="S237" s="212"/>
      <c r="T237" s="212"/>
      <c r="U237" s="212"/>
      <c r="V237" s="212"/>
      <c r="W237" s="212"/>
      <c r="X237" s="212"/>
    </row>
    <row r="238" spans="2:24" s="191" customFormat="1" x14ac:dyDescent="0.25">
      <c r="B238" s="212"/>
      <c r="C238" s="212"/>
      <c r="D238" s="212"/>
      <c r="E238" s="212"/>
      <c r="F238" s="212"/>
      <c r="G238" s="212"/>
      <c r="H238" s="212"/>
      <c r="I238" s="212"/>
      <c r="J238" s="212"/>
      <c r="K238" s="212"/>
      <c r="L238" s="212"/>
      <c r="M238" s="212"/>
      <c r="N238" s="212"/>
      <c r="O238" s="212"/>
      <c r="P238" s="212"/>
      <c r="Q238" s="212"/>
      <c r="R238" s="212"/>
      <c r="S238" s="212"/>
      <c r="T238" s="212"/>
      <c r="U238" s="212"/>
      <c r="V238" s="212"/>
      <c r="W238" s="212"/>
      <c r="X238" s="212"/>
    </row>
    <row r="239" spans="2:24" s="191" customFormat="1" x14ac:dyDescent="0.25">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row>
    <row r="240" spans="2:24" s="191" customFormat="1" x14ac:dyDescent="0.25">
      <c r="B240" s="212"/>
      <c r="C240" s="212"/>
      <c r="D240" s="212"/>
      <c r="E240" s="212"/>
      <c r="F240" s="212"/>
      <c r="G240" s="212"/>
      <c r="H240" s="212"/>
      <c r="I240" s="212"/>
      <c r="J240" s="212"/>
      <c r="K240" s="212"/>
      <c r="L240" s="212"/>
      <c r="M240" s="212"/>
      <c r="N240" s="212"/>
      <c r="O240" s="212"/>
      <c r="P240" s="212"/>
      <c r="Q240" s="212"/>
      <c r="R240" s="212"/>
      <c r="S240" s="212"/>
      <c r="T240" s="212"/>
      <c r="U240" s="212"/>
      <c r="V240" s="212"/>
      <c r="W240" s="212"/>
      <c r="X240" s="212"/>
    </row>
    <row r="241" spans="2:24" s="191" customFormat="1" x14ac:dyDescent="0.25">
      <c r="B241" s="212"/>
      <c r="C241" s="212"/>
      <c r="D241" s="212"/>
      <c r="E241" s="212"/>
      <c r="F241" s="212"/>
      <c r="G241" s="212"/>
      <c r="H241" s="212"/>
      <c r="I241" s="212"/>
      <c r="J241" s="212"/>
      <c r="K241" s="212"/>
      <c r="L241" s="212"/>
      <c r="M241" s="212"/>
      <c r="N241" s="212"/>
      <c r="O241" s="212"/>
      <c r="P241" s="212"/>
      <c r="Q241" s="212"/>
      <c r="R241" s="212"/>
      <c r="S241" s="212"/>
      <c r="T241" s="212"/>
      <c r="U241" s="212"/>
      <c r="V241" s="212"/>
      <c r="W241" s="212"/>
      <c r="X241" s="212"/>
    </row>
    <row r="242" spans="2:24" s="191" customFormat="1" x14ac:dyDescent="0.25">
      <c r="B242" s="212"/>
      <c r="C242" s="212"/>
      <c r="D242" s="212"/>
      <c r="E242" s="212"/>
      <c r="F242" s="212"/>
      <c r="G242" s="212"/>
      <c r="H242" s="212"/>
      <c r="I242" s="212"/>
      <c r="J242" s="212"/>
      <c r="K242" s="212"/>
      <c r="L242" s="212"/>
      <c r="M242" s="212"/>
      <c r="N242" s="212"/>
      <c r="O242" s="212"/>
      <c r="P242" s="212"/>
      <c r="Q242" s="212"/>
      <c r="R242" s="212"/>
      <c r="S242" s="212"/>
      <c r="T242" s="212"/>
      <c r="U242" s="212"/>
      <c r="V242" s="212"/>
      <c r="W242" s="212"/>
      <c r="X242" s="212"/>
    </row>
    <row r="243" spans="2:24" s="191" customFormat="1" x14ac:dyDescent="0.25">
      <c r="B243" s="212"/>
      <c r="C243" s="212"/>
      <c r="D243" s="212"/>
      <c r="E243" s="212"/>
      <c r="F243" s="212"/>
      <c r="G243" s="212"/>
      <c r="H243" s="212"/>
      <c r="I243" s="212"/>
      <c r="J243" s="212"/>
      <c r="K243" s="212"/>
      <c r="L243" s="212"/>
      <c r="M243" s="212"/>
      <c r="N243" s="212"/>
      <c r="O243" s="212"/>
      <c r="P243" s="212"/>
      <c r="Q243" s="212"/>
      <c r="R243" s="212"/>
      <c r="S243" s="212"/>
      <c r="T243" s="212"/>
      <c r="U243" s="212"/>
      <c r="V243" s="212"/>
      <c r="W243" s="212"/>
      <c r="X243" s="212"/>
    </row>
    <row r="244" spans="2:24" s="191" customFormat="1" x14ac:dyDescent="0.25">
      <c r="B244" s="212"/>
      <c r="C244" s="212"/>
      <c r="D244" s="212"/>
      <c r="E244" s="212"/>
      <c r="F244" s="212"/>
      <c r="G244" s="212"/>
      <c r="H244" s="212"/>
      <c r="I244" s="212"/>
      <c r="J244" s="212"/>
      <c r="K244" s="212"/>
      <c r="L244" s="212"/>
      <c r="M244" s="212"/>
      <c r="N244" s="212"/>
      <c r="O244" s="212"/>
      <c r="P244" s="212"/>
      <c r="Q244" s="212"/>
      <c r="R244" s="212"/>
      <c r="S244" s="212"/>
      <c r="T244" s="212"/>
      <c r="U244" s="212"/>
      <c r="V244" s="212"/>
      <c r="W244" s="212"/>
      <c r="X244" s="212"/>
    </row>
    <row r="245" spans="2:24" s="191" customFormat="1" x14ac:dyDescent="0.25">
      <c r="B245" s="212"/>
      <c r="C245" s="212"/>
      <c r="D245" s="212"/>
      <c r="E245" s="212"/>
      <c r="F245" s="212"/>
      <c r="G245" s="212"/>
      <c r="H245" s="212"/>
      <c r="I245" s="212"/>
      <c r="J245" s="212"/>
      <c r="K245" s="212"/>
      <c r="L245" s="212"/>
      <c r="M245" s="212"/>
      <c r="N245" s="212"/>
      <c r="O245" s="212"/>
      <c r="P245" s="212"/>
      <c r="Q245" s="212"/>
      <c r="R245" s="212"/>
      <c r="S245" s="212"/>
      <c r="T245" s="212"/>
      <c r="U245" s="212"/>
      <c r="V245" s="212"/>
      <c r="W245" s="212"/>
      <c r="X245" s="212"/>
    </row>
    <row r="246" spans="2:24" s="191" customFormat="1" x14ac:dyDescent="0.25">
      <c r="B246" s="212"/>
      <c r="C246" s="212"/>
      <c r="D246" s="212"/>
      <c r="E246" s="212"/>
      <c r="F246" s="212"/>
      <c r="G246" s="212"/>
      <c r="H246" s="212"/>
      <c r="I246" s="212"/>
      <c r="J246" s="212"/>
      <c r="K246" s="212"/>
      <c r="L246" s="212"/>
      <c r="M246" s="212"/>
      <c r="N246" s="212"/>
      <c r="O246" s="212"/>
      <c r="P246" s="212"/>
      <c r="Q246" s="212"/>
      <c r="R246" s="212"/>
      <c r="S246" s="212"/>
      <c r="T246" s="212"/>
      <c r="U246" s="212"/>
      <c r="V246" s="212"/>
      <c r="W246" s="212"/>
      <c r="X246" s="212"/>
    </row>
    <row r="247" spans="2:24" s="191" customFormat="1" x14ac:dyDescent="0.25">
      <c r="B247" s="212"/>
      <c r="C247" s="212"/>
      <c r="D247" s="212"/>
      <c r="E247" s="212"/>
      <c r="F247" s="212"/>
      <c r="G247" s="212"/>
      <c r="H247" s="212"/>
      <c r="I247" s="212"/>
      <c r="J247" s="212"/>
      <c r="K247" s="212"/>
      <c r="L247" s="212"/>
      <c r="M247" s="212"/>
      <c r="N247" s="212"/>
      <c r="O247" s="212"/>
      <c r="P247" s="212"/>
      <c r="Q247" s="212"/>
      <c r="R247" s="212"/>
      <c r="S247" s="212"/>
      <c r="T247" s="212"/>
      <c r="U247" s="212"/>
      <c r="V247" s="212"/>
      <c r="W247" s="212"/>
      <c r="X247" s="212"/>
    </row>
    <row r="248" spans="2:24" s="191" customFormat="1" x14ac:dyDescent="0.25">
      <c r="B248" s="212"/>
      <c r="C248" s="212"/>
      <c r="D248" s="212"/>
      <c r="E248" s="212"/>
      <c r="F248" s="212"/>
      <c r="G248" s="212"/>
      <c r="H248" s="212"/>
      <c r="I248" s="212"/>
      <c r="J248" s="212"/>
      <c r="K248" s="212"/>
      <c r="L248" s="212"/>
      <c r="M248" s="212"/>
      <c r="N248" s="212"/>
      <c r="O248" s="212"/>
      <c r="P248" s="212"/>
      <c r="Q248" s="212"/>
      <c r="R248" s="212"/>
      <c r="S248" s="212"/>
      <c r="T248" s="212"/>
      <c r="U248" s="212"/>
      <c r="V248" s="212"/>
      <c r="W248" s="212"/>
      <c r="X248" s="212"/>
    </row>
    <row r="249" spans="2:24" s="191" customFormat="1" x14ac:dyDescent="0.25">
      <c r="B249" s="212"/>
      <c r="C249" s="212"/>
      <c r="D249" s="212"/>
      <c r="E249" s="212"/>
      <c r="F249" s="212"/>
      <c r="G249" s="212"/>
      <c r="H249" s="212"/>
      <c r="I249" s="212"/>
      <c r="J249" s="212"/>
      <c r="K249" s="212"/>
      <c r="L249" s="212"/>
      <c r="M249" s="212"/>
      <c r="N249" s="212"/>
      <c r="O249" s="212"/>
      <c r="P249" s="212"/>
      <c r="Q249" s="212"/>
      <c r="R249" s="212"/>
      <c r="S249" s="212"/>
      <c r="T249" s="212"/>
      <c r="U249" s="212"/>
      <c r="V249" s="212"/>
      <c r="W249" s="212"/>
      <c r="X249" s="212"/>
    </row>
    <row r="250" spans="2:24" s="191" customFormat="1" x14ac:dyDescent="0.25">
      <c r="B250" s="212"/>
      <c r="C250" s="212"/>
      <c r="D250" s="212"/>
      <c r="E250" s="212"/>
      <c r="F250" s="212"/>
      <c r="G250" s="212"/>
      <c r="H250" s="212"/>
      <c r="I250" s="212"/>
      <c r="J250" s="212"/>
      <c r="K250" s="212"/>
      <c r="L250" s="212"/>
      <c r="M250" s="212"/>
      <c r="N250" s="212"/>
      <c r="O250" s="212"/>
      <c r="P250" s="212"/>
      <c r="Q250" s="212"/>
      <c r="R250" s="212"/>
      <c r="S250" s="212"/>
      <c r="T250" s="212"/>
      <c r="U250" s="212"/>
      <c r="V250" s="212"/>
      <c r="W250" s="212"/>
      <c r="X250" s="212"/>
    </row>
    <row r="251" spans="2:24" s="191" customFormat="1" x14ac:dyDescent="0.25">
      <c r="B251" s="212"/>
      <c r="C251" s="212"/>
      <c r="D251" s="212"/>
      <c r="E251" s="212"/>
      <c r="F251" s="212"/>
      <c r="G251" s="212"/>
      <c r="H251" s="212"/>
      <c r="I251" s="212"/>
      <c r="J251" s="212"/>
      <c r="K251" s="212"/>
      <c r="L251" s="212"/>
      <c r="M251" s="212"/>
      <c r="N251" s="212"/>
      <c r="O251" s="212"/>
      <c r="P251" s="212"/>
      <c r="Q251" s="212"/>
      <c r="R251" s="212"/>
      <c r="S251" s="212"/>
      <c r="T251" s="212"/>
      <c r="U251" s="212"/>
      <c r="V251" s="212"/>
      <c r="W251" s="212"/>
      <c r="X251" s="212"/>
    </row>
    <row r="252" spans="2:24" s="191" customFormat="1" x14ac:dyDescent="0.25">
      <c r="B252" s="212"/>
      <c r="C252" s="212"/>
      <c r="D252" s="212"/>
      <c r="E252" s="212"/>
      <c r="F252" s="212"/>
      <c r="G252" s="212"/>
      <c r="H252" s="212"/>
      <c r="I252" s="212"/>
      <c r="J252" s="212"/>
      <c r="K252" s="212"/>
      <c r="L252" s="212"/>
      <c r="M252" s="212"/>
      <c r="N252" s="212"/>
      <c r="O252" s="212"/>
      <c r="P252" s="212"/>
      <c r="Q252" s="212"/>
      <c r="R252" s="212"/>
      <c r="S252" s="212"/>
      <c r="T252" s="212"/>
      <c r="U252" s="212"/>
      <c r="V252" s="212"/>
      <c r="W252" s="212"/>
      <c r="X252" s="212"/>
    </row>
    <row r="253" spans="2:24" s="191" customFormat="1" x14ac:dyDescent="0.25">
      <c r="B253" s="212"/>
      <c r="C253" s="212"/>
      <c r="D253" s="212"/>
      <c r="E253" s="212"/>
      <c r="F253" s="212"/>
      <c r="G253" s="212"/>
      <c r="H253" s="212"/>
      <c r="I253" s="212"/>
      <c r="J253" s="212"/>
      <c r="K253" s="212"/>
      <c r="L253" s="212"/>
      <c r="M253" s="212"/>
      <c r="N253" s="212"/>
      <c r="O253" s="212"/>
      <c r="P253" s="212"/>
      <c r="Q253" s="212"/>
      <c r="R253" s="212"/>
      <c r="S253" s="212"/>
      <c r="T253" s="212"/>
      <c r="U253" s="212"/>
      <c r="V253" s="212"/>
      <c r="W253" s="212"/>
      <c r="X253" s="212"/>
    </row>
    <row r="254" spans="2:24" s="191" customFormat="1" x14ac:dyDescent="0.25">
      <c r="B254" s="212"/>
      <c r="C254" s="212"/>
      <c r="D254" s="212"/>
      <c r="E254" s="212"/>
      <c r="F254" s="212"/>
      <c r="G254" s="212"/>
      <c r="H254" s="212"/>
      <c r="I254" s="212"/>
      <c r="J254" s="212"/>
      <c r="K254" s="212"/>
      <c r="L254" s="212"/>
      <c r="M254" s="212"/>
      <c r="N254" s="212"/>
      <c r="O254" s="212"/>
      <c r="P254" s="212"/>
      <c r="Q254" s="212"/>
      <c r="R254" s="212"/>
      <c r="S254" s="212"/>
      <c r="T254" s="212"/>
      <c r="U254" s="212"/>
      <c r="V254" s="212"/>
      <c r="W254" s="212"/>
      <c r="X254" s="212"/>
    </row>
    <row r="255" spans="2:24" s="191" customFormat="1" x14ac:dyDescent="0.25">
      <c r="B255" s="212"/>
      <c r="C255" s="212"/>
      <c r="D255" s="212"/>
      <c r="E255" s="212"/>
      <c r="F255" s="212"/>
      <c r="G255" s="212"/>
      <c r="H255" s="212"/>
      <c r="I255" s="212"/>
      <c r="J255" s="212"/>
      <c r="K255" s="212"/>
      <c r="L255" s="212"/>
      <c r="M255" s="212"/>
      <c r="N255" s="212"/>
      <c r="O255" s="212"/>
      <c r="P255" s="212"/>
      <c r="Q255" s="212"/>
      <c r="R255" s="212"/>
      <c r="S255" s="212"/>
      <c r="T255" s="212"/>
      <c r="U255" s="212"/>
      <c r="V255" s="212"/>
      <c r="W255" s="212"/>
      <c r="X255" s="212"/>
    </row>
    <row r="256" spans="2:24" s="191" customFormat="1" x14ac:dyDescent="0.25">
      <c r="B256" s="212"/>
      <c r="C256" s="212"/>
      <c r="D256" s="212"/>
      <c r="E256" s="212"/>
      <c r="F256" s="212"/>
      <c r="G256" s="212"/>
      <c r="H256" s="212"/>
      <c r="I256" s="212"/>
      <c r="J256" s="212"/>
      <c r="K256" s="212"/>
      <c r="L256" s="212"/>
      <c r="M256" s="212"/>
      <c r="N256" s="212"/>
      <c r="O256" s="212"/>
      <c r="P256" s="212"/>
      <c r="Q256" s="212"/>
      <c r="R256" s="212"/>
      <c r="S256" s="212"/>
      <c r="T256" s="212"/>
      <c r="U256" s="212"/>
      <c r="V256" s="212"/>
      <c r="W256" s="212"/>
      <c r="X256" s="212"/>
    </row>
    <row r="257" spans="2:24" s="191" customFormat="1" x14ac:dyDescent="0.25">
      <c r="B257" s="212"/>
      <c r="C257" s="212"/>
      <c r="D257" s="212"/>
      <c r="E257" s="212"/>
      <c r="F257" s="212"/>
      <c r="G257" s="212"/>
      <c r="H257" s="212"/>
      <c r="I257" s="212"/>
      <c r="J257" s="212"/>
      <c r="K257" s="212"/>
      <c r="L257" s="212"/>
      <c r="M257" s="212"/>
      <c r="N257" s="212"/>
      <c r="O257" s="212"/>
      <c r="P257" s="212"/>
      <c r="Q257" s="212"/>
      <c r="R257" s="212"/>
      <c r="S257" s="212"/>
      <c r="T257" s="212"/>
      <c r="U257" s="212"/>
      <c r="V257" s="212"/>
      <c r="W257" s="212"/>
      <c r="X257" s="212"/>
    </row>
    <row r="258" spans="2:24" s="191" customFormat="1" x14ac:dyDescent="0.25">
      <c r="B258" s="212"/>
      <c r="C258" s="212"/>
      <c r="D258" s="212"/>
      <c r="E258" s="212"/>
      <c r="F258" s="212"/>
      <c r="G258" s="212"/>
      <c r="H258" s="212"/>
      <c r="I258" s="212"/>
      <c r="J258" s="212"/>
      <c r="K258" s="212"/>
      <c r="L258" s="212"/>
      <c r="M258" s="212"/>
      <c r="N258" s="212"/>
      <c r="O258" s="212"/>
      <c r="P258" s="212"/>
      <c r="Q258" s="212"/>
      <c r="R258" s="212"/>
      <c r="S258" s="212"/>
      <c r="T258" s="212"/>
      <c r="U258" s="212"/>
      <c r="V258" s="212"/>
      <c r="W258" s="212"/>
      <c r="X258" s="212"/>
    </row>
    <row r="259" spans="2:24" s="191" customFormat="1" x14ac:dyDescent="0.25">
      <c r="B259" s="212"/>
      <c r="C259" s="212"/>
      <c r="D259" s="212"/>
      <c r="E259" s="212"/>
      <c r="F259" s="212"/>
      <c r="G259" s="212"/>
      <c r="H259" s="212"/>
      <c r="I259" s="212"/>
      <c r="J259" s="212"/>
      <c r="K259" s="212"/>
      <c r="L259" s="212"/>
      <c r="M259" s="212"/>
      <c r="N259" s="212"/>
      <c r="O259" s="212"/>
      <c r="P259" s="212"/>
      <c r="Q259" s="212"/>
      <c r="R259" s="212"/>
      <c r="S259" s="212"/>
      <c r="T259" s="212"/>
      <c r="U259" s="212"/>
      <c r="V259" s="212"/>
      <c r="W259" s="212"/>
      <c r="X259" s="212"/>
    </row>
    <row r="260" spans="2:24" s="191" customFormat="1" x14ac:dyDescent="0.25">
      <c r="B260" s="212"/>
      <c r="C260" s="212"/>
      <c r="D260" s="212"/>
      <c r="E260" s="212"/>
      <c r="F260" s="212"/>
      <c r="G260" s="212"/>
      <c r="H260" s="212"/>
      <c r="I260" s="212"/>
      <c r="J260" s="212"/>
      <c r="K260" s="212"/>
      <c r="L260" s="212"/>
      <c r="M260" s="212"/>
      <c r="N260" s="212"/>
      <c r="O260" s="212"/>
      <c r="P260" s="212"/>
      <c r="Q260" s="212"/>
      <c r="R260" s="212"/>
      <c r="S260" s="212"/>
      <c r="T260" s="212"/>
      <c r="U260" s="212"/>
      <c r="V260" s="212"/>
      <c r="W260" s="212"/>
      <c r="X260" s="212"/>
    </row>
    <row r="261" spans="2:24" s="191" customFormat="1" x14ac:dyDescent="0.25">
      <c r="B261" s="212"/>
      <c r="C261" s="212"/>
      <c r="D261" s="212"/>
      <c r="E261" s="212"/>
      <c r="F261" s="212"/>
      <c r="G261" s="212"/>
      <c r="H261" s="212"/>
      <c r="I261" s="212"/>
      <c r="J261" s="212"/>
      <c r="K261" s="212"/>
      <c r="L261" s="212"/>
      <c r="M261" s="212"/>
      <c r="N261" s="212"/>
      <c r="O261" s="212"/>
      <c r="P261" s="212"/>
      <c r="Q261" s="212"/>
      <c r="R261" s="212"/>
      <c r="S261" s="212"/>
      <c r="T261" s="212"/>
      <c r="U261" s="212"/>
      <c r="V261" s="212"/>
      <c r="W261" s="212"/>
      <c r="X261" s="212"/>
    </row>
    <row r="262" spans="2:24" s="191" customFormat="1" x14ac:dyDescent="0.25">
      <c r="B262" s="212"/>
      <c r="C262" s="212"/>
      <c r="D262" s="212"/>
      <c r="E262" s="212"/>
      <c r="F262" s="212"/>
      <c r="G262" s="212"/>
      <c r="H262" s="212"/>
      <c r="I262" s="212"/>
      <c r="J262" s="212"/>
      <c r="K262" s="212"/>
      <c r="L262" s="212"/>
      <c r="M262" s="212"/>
      <c r="N262" s="212"/>
      <c r="O262" s="212"/>
      <c r="P262" s="212"/>
      <c r="Q262" s="212"/>
      <c r="R262" s="212"/>
      <c r="S262" s="212"/>
      <c r="T262" s="212"/>
      <c r="U262" s="212"/>
      <c r="V262" s="212"/>
      <c r="W262" s="212"/>
      <c r="X262" s="212"/>
    </row>
    <row r="263" spans="2:24" s="191" customFormat="1" x14ac:dyDescent="0.25">
      <c r="B263" s="212"/>
      <c r="C263" s="212"/>
      <c r="D263" s="212"/>
      <c r="E263" s="212"/>
      <c r="F263" s="212"/>
      <c r="G263" s="212"/>
      <c r="H263" s="212"/>
      <c r="I263" s="212"/>
      <c r="J263" s="212"/>
      <c r="K263" s="212"/>
      <c r="L263" s="212"/>
      <c r="M263" s="212"/>
      <c r="N263" s="212"/>
      <c r="O263" s="212"/>
      <c r="P263" s="212"/>
      <c r="Q263" s="212"/>
      <c r="R263" s="212"/>
      <c r="S263" s="212"/>
      <c r="T263" s="212"/>
      <c r="U263" s="212"/>
      <c r="V263" s="212"/>
      <c r="W263" s="212"/>
      <c r="X263" s="212"/>
    </row>
    <row r="264" spans="2:24" s="191" customFormat="1" x14ac:dyDescent="0.25">
      <c r="B264" s="212"/>
      <c r="C264" s="212"/>
      <c r="D264" s="212"/>
      <c r="E264" s="212"/>
      <c r="F264" s="212"/>
      <c r="G264" s="212"/>
      <c r="H264" s="212"/>
      <c r="I264" s="212"/>
      <c r="J264" s="212"/>
      <c r="K264" s="212"/>
      <c r="L264" s="212"/>
      <c r="M264" s="212"/>
      <c r="N264" s="212"/>
      <c r="O264" s="212"/>
      <c r="P264" s="212"/>
      <c r="Q264" s="212"/>
      <c r="R264" s="212"/>
      <c r="S264" s="212"/>
      <c r="T264" s="212"/>
      <c r="U264" s="212"/>
      <c r="V264" s="212"/>
      <c r="W264" s="212"/>
      <c r="X264" s="212"/>
    </row>
    <row r="265" spans="2:24" s="191" customFormat="1" x14ac:dyDescent="0.25">
      <c r="B265" s="212"/>
      <c r="C265" s="212"/>
      <c r="D265" s="212"/>
      <c r="E265" s="212"/>
      <c r="F265" s="212"/>
      <c r="G265" s="212"/>
      <c r="H265" s="212"/>
      <c r="I265" s="212"/>
      <c r="J265" s="212"/>
      <c r="K265" s="212"/>
      <c r="L265" s="212"/>
      <c r="M265" s="212"/>
      <c r="N265" s="212"/>
      <c r="O265" s="212"/>
      <c r="P265" s="212"/>
      <c r="Q265" s="212"/>
      <c r="R265" s="212"/>
      <c r="S265" s="212"/>
      <c r="T265" s="212"/>
      <c r="U265" s="212"/>
      <c r="V265" s="212"/>
      <c r="W265" s="212"/>
      <c r="X265" s="212"/>
    </row>
    <row r="266" spans="2:24" s="191" customFormat="1" x14ac:dyDescent="0.25">
      <c r="B266" s="212"/>
      <c r="C266" s="212"/>
      <c r="D266" s="212"/>
      <c r="E266" s="212"/>
      <c r="F266" s="212"/>
      <c r="G266" s="212"/>
      <c r="H266" s="212"/>
      <c r="I266" s="212"/>
      <c r="J266" s="212"/>
      <c r="K266" s="212"/>
      <c r="L266" s="212"/>
      <c r="M266" s="212"/>
      <c r="N266" s="212"/>
      <c r="O266" s="212"/>
      <c r="P266" s="212"/>
      <c r="Q266" s="212"/>
      <c r="R266" s="212"/>
      <c r="S266" s="212"/>
      <c r="T266" s="212"/>
      <c r="U266" s="212"/>
      <c r="V266" s="212"/>
      <c r="W266" s="212"/>
      <c r="X266" s="212"/>
    </row>
    <row r="267" spans="2:24" s="191" customFormat="1" x14ac:dyDescent="0.25">
      <c r="B267" s="212"/>
      <c r="C267" s="212"/>
      <c r="D267" s="212"/>
      <c r="E267" s="212"/>
      <c r="F267" s="212"/>
      <c r="G267" s="212"/>
      <c r="H267" s="212"/>
      <c r="I267" s="212"/>
      <c r="J267" s="212"/>
      <c r="K267" s="212"/>
      <c r="L267" s="212"/>
      <c r="M267" s="212"/>
      <c r="N267" s="212"/>
      <c r="O267" s="212"/>
      <c r="P267" s="212"/>
      <c r="Q267" s="212"/>
      <c r="R267" s="212"/>
      <c r="S267" s="212"/>
      <c r="T267" s="212"/>
      <c r="U267" s="212"/>
      <c r="V267" s="212"/>
      <c r="W267" s="212"/>
      <c r="X267" s="212"/>
    </row>
    <row r="268" spans="2:24" s="191" customFormat="1" x14ac:dyDescent="0.25">
      <c r="B268" s="212"/>
      <c r="C268" s="212"/>
      <c r="D268" s="212"/>
      <c r="E268" s="212"/>
      <c r="F268" s="212"/>
      <c r="G268" s="212"/>
      <c r="H268" s="212"/>
      <c r="I268" s="212"/>
      <c r="J268" s="212"/>
      <c r="K268" s="212"/>
      <c r="L268" s="212"/>
      <c r="M268" s="212"/>
      <c r="N268" s="212"/>
      <c r="O268" s="212"/>
      <c r="P268" s="212"/>
      <c r="Q268" s="212"/>
      <c r="R268" s="212"/>
      <c r="S268" s="212"/>
      <c r="T268" s="212"/>
      <c r="U268" s="212"/>
      <c r="V268" s="212"/>
      <c r="W268" s="212"/>
      <c r="X268" s="212"/>
    </row>
    <row r="269" spans="2:24" s="191" customFormat="1" x14ac:dyDescent="0.25">
      <c r="B269" s="212"/>
      <c r="C269" s="212"/>
      <c r="D269" s="212"/>
      <c r="E269" s="212"/>
      <c r="F269" s="212"/>
      <c r="G269" s="212"/>
      <c r="H269" s="212"/>
      <c r="I269" s="212"/>
      <c r="J269" s="212"/>
      <c r="K269" s="212"/>
      <c r="L269" s="212"/>
      <c r="M269" s="212"/>
      <c r="N269" s="212"/>
      <c r="O269" s="212"/>
      <c r="P269" s="212"/>
      <c r="Q269" s="212"/>
      <c r="R269" s="212"/>
      <c r="S269" s="212"/>
      <c r="T269" s="212"/>
      <c r="U269" s="212"/>
      <c r="V269" s="212"/>
      <c r="W269" s="212"/>
      <c r="X269" s="212"/>
    </row>
    <row r="270" spans="2:24" s="191" customFormat="1" x14ac:dyDescent="0.25">
      <c r="B270" s="212"/>
      <c r="C270" s="212"/>
      <c r="D270" s="212"/>
      <c r="E270" s="212"/>
      <c r="F270" s="212"/>
      <c r="G270" s="212"/>
      <c r="H270" s="212"/>
      <c r="I270" s="212"/>
      <c r="J270" s="212"/>
      <c r="K270" s="212"/>
      <c r="L270" s="212"/>
      <c r="M270" s="212"/>
      <c r="N270" s="212"/>
      <c r="O270" s="212"/>
      <c r="P270" s="212"/>
      <c r="Q270" s="212"/>
      <c r="R270" s="212"/>
      <c r="S270" s="212"/>
      <c r="T270" s="212"/>
      <c r="U270" s="212"/>
      <c r="V270" s="212"/>
      <c r="W270" s="212"/>
      <c r="X270" s="212"/>
    </row>
    <row r="271" spans="2:24" s="191" customFormat="1" x14ac:dyDescent="0.25">
      <c r="B271" s="212"/>
      <c r="C271" s="212"/>
      <c r="D271" s="212"/>
      <c r="E271" s="212"/>
      <c r="F271" s="212"/>
      <c r="G271" s="212"/>
      <c r="H271" s="212"/>
      <c r="I271" s="212"/>
      <c r="J271" s="212"/>
      <c r="K271" s="212"/>
      <c r="L271" s="212"/>
      <c r="M271" s="212"/>
      <c r="N271" s="212"/>
      <c r="O271" s="212"/>
      <c r="P271" s="212"/>
      <c r="Q271" s="212"/>
      <c r="R271" s="212"/>
      <c r="S271" s="212"/>
      <c r="T271" s="212"/>
      <c r="U271" s="212"/>
      <c r="V271" s="212"/>
      <c r="W271" s="212"/>
      <c r="X271" s="212"/>
    </row>
    <row r="272" spans="2:24" s="191" customFormat="1" x14ac:dyDescent="0.25">
      <c r="B272" s="212"/>
      <c r="C272" s="212"/>
      <c r="D272" s="212"/>
      <c r="E272" s="212"/>
      <c r="F272" s="212"/>
      <c r="G272" s="212"/>
      <c r="H272" s="212"/>
      <c r="I272" s="212"/>
      <c r="J272" s="212"/>
      <c r="K272" s="212"/>
      <c r="L272" s="212"/>
      <c r="M272" s="212"/>
      <c r="N272" s="212"/>
      <c r="O272" s="212"/>
      <c r="P272" s="212"/>
      <c r="Q272" s="212"/>
      <c r="R272" s="212"/>
      <c r="S272" s="212"/>
      <c r="T272" s="212"/>
      <c r="U272" s="212"/>
      <c r="V272" s="212"/>
      <c r="W272" s="212"/>
      <c r="X272" s="212"/>
    </row>
    <row r="273" spans="2:24" s="191" customFormat="1" x14ac:dyDescent="0.25">
      <c r="B273" s="212"/>
      <c r="C273" s="212"/>
      <c r="D273" s="212"/>
      <c r="E273" s="212"/>
      <c r="F273" s="212"/>
      <c r="G273" s="212"/>
      <c r="H273" s="212"/>
      <c r="I273" s="212"/>
      <c r="J273" s="212"/>
      <c r="K273" s="212"/>
      <c r="L273" s="212"/>
      <c r="M273" s="212"/>
      <c r="N273" s="212"/>
      <c r="O273" s="212"/>
      <c r="P273" s="212"/>
      <c r="Q273" s="212"/>
      <c r="R273" s="212"/>
      <c r="S273" s="212"/>
      <c r="T273" s="212"/>
      <c r="U273" s="212"/>
      <c r="V273" s="212"/>
      <c r="W273" s="212"/>
      <c r="X273" s="212"/>
    </row>
    <row r="274" spans="2:24" s="191" customFormat="1" x14ac:dyDescent="0.25">
      <c r="B274" s="212"/>
      <c r="C274" s="212"/>
      <c r="D274" s="212"/>
      <c r="E274" s="212"/>
      <c r="F274" s="212"/>
      <c r="G274" s="212"/>
      <c r="H274" s="212"/>
      <c r="I274" s="212"/>
      <c r="J274" s="212"/>
      <c r="K274" s="212"/>
      <c r="L274" s="212"/>
      <c r="M274" s="212"/>
      <c r="N274" s="212"/>
      <c r="O274" s="212"/>
      <c r="P274" s="212"/>
      <c r="Q274" s="212"/>
      <c r="R274" s="212"/>
      <c r="S274" s="212"/>
      <c r="T274" s="212"/>
      <c r="U274" s="212"/>
      <c r="V274" s="212"/>
      <c r="W274" s="212"/>
      <c r="X274" s="212"/>
    </row>
    <row r="275" spans="2:24" s="191" customFormat="1" x14ac:dyDescent="0.25">
      <c r="B275" s="212"/>
      <c r="C275" s="212"/>
      <c r="D275" s="212"/>
      <c r="E275" s="212"/>
      <c r="F275" s="212"/>
      <c r="G275" s="212"/>
      <c r="H275" s="212"/>
      <c r="I275" s="212"/>
      <c r="J275" s="212"/>
      <c r="K275" s="212"/>
      <c r="L275" s="212"/>
      <c r="M275" s="212"/>
      <c r="N275" s="212"/>
      <c r="O275" s="212"/>
      <c r="P275" s="212"/>
      <c r="Q275" s="212"/>
      <c r="R275" s="212"/>
      <c r="S275" s="212"/>
      <c r="T275" s="212"/>
      <c r="U275" s="212"/>
      <c r="V275" s="212"/>
      <c r="W275" s="212"/>
      <c r="X275" s="212"/>
    </row>
    <row r="276" spans="2:24" s="191" customFormat="1" x14ac:dyDescent="0.25">
      <c r="B276" s="212"/>
      <c r="C276" s="212"/>
      <c r="D276" s="212"/>
      <c r="E276" s="212"/>
      <c r="F276" s="212"/>
      <c r="G276" s="212"/>
      <c r="H276" s="212"/>
      <c r="I276" s="212"/>
      <c r="J276" s="212"/>
      <c r="K276" s="212"/>
      <c r="L276" s="212"/>
      <c r="M276" s="212"/>
      <c r="N276" s="212"/>
      <c r="O276" s="212"/>
      <c r="P276" s="212"/>
      <c r="Q276" s="212"/>
      <c r="R276" s="212"/>
      <c r="S276" s="212"/>
      <c r="T276" s="212"/>
      <c r="U276" s="212"/>
      <c r="V276" s="212"/>
      <c r="W276" s="212"/>
      <c r="X276" s="212"/>
    </row>
    <row r="277" spans="2:24" s="191" customFormat="1" x14ac:dyDescent="0.25">
      <c r="B277" s="212"/>
      <c r="C277" s="212"/>
      <c r="D277" s="212"/>
      <c r="E277" s="212"/>
      <c r="F277" s="212"/>
      <c r="G277" s="212"/>
      <c r="H277" s="212"/>
      <c r="I277" s="212"/>
      <c r="J277" s="212"/>
      <c r="K277" s="212"/>
      <c r="L277" s="212"/>
      <c r="M277" s="212"/>
      <c r="N277" s="212"/>
      <c r="O277" s="212"/>
      <c r="P277" s="212"/>
      <c r="Q277" s="212"/>
      <c r="R277" s="212"/>
      <c r="S277" s="212"/>
      <c r="T277" s="212"/>
      <c r="U277" s="212"/>
      <c r="V277" s="212"/>
      <c r="W277" s="212"/>
      <c r="X277" s="212"/>
    </row>
    <row r="278" spans="2:24" s="191" customFormat="1" x14ac:dyDescent="0.25">
      <c r="B278" s="212"/>
      <c r="C278" s="212"/>
      <c r="D278" s="212"/>
      <c r="E278" s="212"/>
      <c r="F278" s="212"/>
      <c r="G278" s="212"/>
      <c r="H278" s="212"/>
      <c r="I278" s="212"/>
      <c r="J278" s="212"/>
      <c r="K278" s="212"/>
      <c r="L278" s="212"/>
      <c r="M278" s="212"/>
      <c r="N278" s="212"/>
      <c r="O278" s="212"/>
      <c r="P278" s="212"/>
      <c r="Q278" s="212"/>
      <c r="R278" s="212"/>
      <c r="S278" s="212"/>
      <c r="T278" s="212"/>
      <c r="U278" s="212"/>
      <c r="V278" s="212"/>
      <c r="W278" s="212"/>
      <c r="X278" s="212"/>
    </row>
    <row r="279" spans="2:24" s="191" customFormat="1" x14ac:dyDescent="0.25">
      <c r="B279" s="212"/>
      <c r="C279" s="212"/>
      <c r="D279" s="212"/>
      <c r="E279" s="212"/>
      <c r="F279" s="212"/>
      <c r="G279" s="212"/>
      <c r="H279" s="212"/>
      <c r="I279" s="212"/>
      <c r="J279" s="212"/>
      <c r="K279" s="212"/>
      <c r="L279" s="212"/>
      <c r="M279" s="212"/>
      <c r="N279" s="212"/>
      <c r="O279" s="212"/>
      <c r="P279" s="212"/>
      <c r="Q279" s="212"/>
      <c r="R279" s="212"/>
      <c r="S279" s="212"/>
      <c r="T279" s="212"/>
      <c r="U279" s="212"/>
      <c r="V279" s="212"/>
      <c r="W279" s="212"/>
      <c r="X279" s="212"/>
    </row>
    <row r="280" spans="2:24" s="191" customFormat="1" x14ac:dyDescent="0.25">
      <c r="B280" s="212"/>
      <c r="C280" s="212"/>
      <c r="D280" s="212"/>
      <c r="E280" s="212"/>
      <c r="F280" s="212"/>
      <c r="G280" s="212"/>
      <c r="H280" s="212"/>
      <c r="I280" s="212"/>
      <c r="J280" s="212"/>
      <c r="K280" s="212"/>
      <c r="L280" s="212"/>
      <c r="M280" s="212"/>
      <c r="N280" s="212"/>
      <c r="O280" s="212"/>
      <c r="P280" s="212"/>
      <c r="Q280" s="212"/>
      <c r="R280" s="212"/>
      <c r="S280" s="212"/>
      <c r="T280" s="212"/>
      <c r="U280" s="212"/>
      <c r="V280" s="212"/>
      <c r="W280" s="212"/>
      <c r="X280" s="212"/>
    </row>
    <row r="281" spans="2:24" s="191" customFormat="1" x14ac:dyDescent="0.25">
      <c r="B281" s="212"/>
      <c r="C281" s="212"/>
      <c r="D281" s="212"/>
      <c r="E281" s="212"/>
      <c r="F281" s="212"/>
      <c r="G281" s="212"/>
      <c r="H281" s="212"/>
      <c r="I281" s="212"/>
      <c r="J281" s="212"/>
      <c r="K281" s="212"/>
      <c r="L281" s="212"/>
      <c r="M281" s="212"/>
      <c r="N281" s="212"/>
      <c r="O281" s="212"/>
      <c r="P281" s="212"/>
      <c r="Q281" s="212"/>
      <c r="R281" s="212"/>
      <c r="S281" s="212"/>
      <c r="T281" s="212"/>
      <c r="U281" s="212"/>
      <c r="V281" s="212"/>
      <c r="W281" s="212"/>
      <c r="X281" s="212"/>
    </row>
    <row r="282" spans="2:24" s="191" customFormat="1" x14ac:dyDescent="0.25">
      <c r="B282" s="212"/>
      <c r="C282" s="212"/>
      <c r="D282" s="212"/>
      <c r="E282" s="212"/>
      <c r="F282" s="212"/>
      <c r="G282" s="212"/>
      <c r="H282" s="212"/>
      <c r="I282" s="212"/>
      <c r="J282" s="212"/>
      <c r="K282" s="212"/>
      <c r="L282" s="212"/>
      <c r="M282" s="212"/>
      <c r="N282" s="212"/>
      <c r="O282" s="212"/>
      <c r="P282" s="212"/>
      <c r="Q282" s="212"/>
      <c r="R282" s="212"/>
      <c r="S282" s="212"/>
      <c r="T282" s="212"/>
      <c r="U282" s="212"/>
      <c r="V282" s="212"/>
      <c r="W282" s="212"/>
      <c r="X282" s="212"/>
    </row>
    <row r="283" spans="2:24" s="191" customFormat="1" x14ac:dyDescent="0.25">
      <c r="B283" s="212"/>
      <c r="C283" s="212"/>
      <c r="D283" s="212"/>
      <c r="E283" s="212"/>
      <c r="F283" s="212"/>
      <c r="G283" s="212"/>
      <c r="H283" s="212"/>
      <c r="I283" s="212"/>
      <c r="J283" s="212"/>
      <c r="K283" s="212"/>
      <c r="L283" s="212"/>
      <c r="M283" s="212"/>
      <c r="N283" s="212"/>
      <c r="O283" s="212"/>
      <c r="P283" s="212"/>
      <c r="Q283" s="212"/>
      <c r="R283" s="212"/>
      <c r="S283" s="212"/>
      <c r="T283" s="212"/>
      <c r="U283" s="212"/>
      <c r="V283" s="212"/>
      <c r="W283" s="212"/>
      <c r="X283" s="212"/>
    </row>
    <row r="284" spans="2:24" s="191" customFormat="1" x14ac:dyDescent="0.25">
      <c r="B284" s="212"/>
      <c r="C284" s="212"/>
      <c r="D284" s="212"/>
      <c r="E284" s="212"/>
      <c r="F284" s="212"/>
      <c r="G284" s="212"/>
      <c r="H284" s="212"/>
      <c r="I284" s="212"/>
      <c r="J284" s="212"/>
      <c r="K284" s="212"/>
      <c r="L284" s="212"/>
      <c r="M284" s="212"/>
      <c r="N284" s="212"/>
      <c r="O284" s="212"/>
      <c r="P284" s="212"/>
      <c r="Q284" s="212"/>
      <c r="R284" s="212"/>
      <c r="S284" s="212"/>
      <c r="T284" s="212"/>
      <c r="U284" s="212"/>
      <c r="V284" s="212"/>
      <c r="W284" s="212"/>
      <c r="X284" s="212"/>
    </row>
    <row r="285" spans="2:24" s="191" customFormat="1" x14ac:dyDescent="0.25">
      <c r="B285" s="212"/>
      <c r="C285" s="212"/>
      <c r="D285" s="212"/>
      <c r="E285" s="212"/>
      <c r="F285" s="212"/>
      <c r="G285" s="212"/>
      <c r="H285" s="212"/>
      <c r="I285" s="212"/>
      <c r="J285" s="212"/>
      <c r="K285" s="212"/>
      <c r="L285" s="212"/>
      <c r="M285" s="212"/>
      <c r="N285" s="212"/>
      <c r="O285" s="212"/>
      <c r="P285" s="212"/>
      <c r="Q285" s="212"/>
      <c r="R285" s="212"/>
      <c r="S285" s="212"/>
      <c r="T285" s="212"/>
      <c r="U285" s="212"/>
      <c r="V285" s="212"/>
      <c r="W285" s="212"/>
      <c r="X285" s="212"/>
    </row>
    <row r="286" spans="2:24" s="191" customFormat="1" x14ac:dyDescent="0.25">
      <c r="B286" s="212"/>
      <c r="C286" s="212"/>
      <c r="D286" s="212"/>
      <c r="E286" s="212"/>
      <c r="F286" s="212"/>
      <c r="G286" s="212"/>
      <c r="H286" s="212"/>
      <c r="I286" s="212"/>
      <c r="J286" s="212"/>
      <c r="K286" s="212"/>
      <c r="L286" s="212"/>
      <c r="M286" s="212"/>
      <c r="N286" s="212"/>
      <c r="O286" s="212"/>
      <c r="P286" s="212"/>
      <c r="Q286" s="212"/>
      <c r="R286" s="212"/>
      <c r="S286" s="212"/>
      <c r="T286" s="212"/>
      <c r="U286" s="212"/>
      <c r="V286" s="212"/>
      <c r="W286" s="212"/>
      <c r="X286" s="212"/>
    </row>
    <row r="287" spans="2:24" s="191" customFormat="1" x14ac:dyDescent="0.25">
      <c r="B287" s="212"/>
      <c r="C287" s="212"/>
      <c r="D287" s="212"/>
      <c r="E287" s="212"/>
      <c r="F287" s="212"/>
      <c r="G287" s="212"/>
      <c r="H287" s="212"/>
      <c r="I287" s="212"/>
      <c r="J287" s="212"/>
      <c r="K287" s="212"/>
      <c r="L287" s="212"/>
      <c r="M287" s="212"/>
      <c r="N287" s="212"/>
      <c r="O287" s="212"/>
      <c r="P287" s="212"/>
      <c r="Q287" s="212"/>
      <c r="R287" s="212"/>
      <c r="S287" s="212"/>
      <c r="T287" s="212"/>
      <c r="U287" s="212"/>
      <c r="V287" s="212"/>
      <c r="W287" s="212"/>
      <c r="X287" s="212"/>
    </row>
    <row r="288" spans="2:24" s="191" customFormat="1" x14ac:dyDescent="0.25">
      <c r="B288" s="212"/>
      <c r="C288" s="212"/>
      <c r="D288" s="212"/>
      <c r="E288" s="212"/>
      <c r="F288" s="212"/>
      <c r="G288" s="212"/>
      <c r="H288" s="212"/>
      <c r="I288" s="212"/>
      <c r="J288" s="212"/>
      <c r="K288" s="212"/>
      <c r="L288" s="212"/>
      <c r="M288" s="212"/>
      <c r="N288" s="212"/>
      <c r="O288" s="212"/>
      <c r="P288" s="212"/>
      <c r="Q288" s="212"/>
      <c r="R288" s="212"/>
      <c r="S288" s="212"/>
      <c r="T288" s="212"/>
      <c r="U288" s="212"/>
      <c r="V288" s="212"/>
      <c r="W288" s="212"/>
      <c r="X288" s="212"/>
    </row>
    <row r="289" spans="2:24" s="191" customFormat="1" x14ac:dyDescent="0.25">
      <c r="B289" s="212"/>
      <c r="C289" s="212"/>
      <c r="D289" s="212"/>
      <c r="E289" s="212"/>
      <c r="F289" s="212"/>
      <c r="G289" s="212"/>
      <c r="H289" s="212"/>
      <c r="I289" s="212"/>
      <c r="J289" s="212"/>
      <c r="K289" s="212"/>
      <c r="L289" s="212"/>
      <c r="M289" s="212"/>
      <c r="N289" s="212"/>
      <c r="O289" s="212"/>
      <c r="P289" s="212"/>
      <c r="Q289" s="212"/>
      <c r="R289" s="212"/>
      <c r="S289" s="212"/>
      <c r="T289" s="212"/>
      <c r="U289" s="212"/>
      <c r="V289" s="212"/>
      <c r="W289" s="212"/>
      <c r="X289" s="212"/>
    </row>
    <row r="290" spans="2:24" s="191" customFormat="1" x14ac:dyDescent="0.25">
      <c r="B290" s="212"/>
      <c r="C290" s="212"/>
      <c r="D290" s="212"/>
      <c r="E290" s="212"/>
      <c r="F290" s="212"/>
      <c r="G290" s="212"/>
      <c r="H290" s="212"/>
      <c r="I290" s="212"/>
      <c r="J290" s="212"/>
      <c r="K290" s="212"/>
      <c r="L290" s="212"/>
      <c r="M290" s="212"/>
      <c r="N290" s="212"/>
      <c r="O290" s="212"/>
      <c r="P290" s="212"/>
      <c r="Q290" s="212"/>
      <c r="R290" s="212"/>
      <c r="S290" s="212"/>
      <c r="T290" s="212"/>
      <c r="U290" s="212"/>
      <c r="V290" s="212"/>
      <c r="W290" s="212"/>
      <c r="X290" s="212"/>
    </row>
    <row r="291" spans="2:24" s="191" customFormat="1" x14ac:dyDescent="0.25">
      <c r="B291" s="212"/>
      <c r="C291" s="212"/>
      <c r="D291" s="212"/>
      <c r="E291" s="212"/>
      <c r="F291" s="212"/>
      <c r="G291" s="212"/>
      <c r="H291" s="212"/>
      <c r="I291" s="212"/>
      <c r="J291" s="212"/>
      <c r="K291" s="212"/>
      <c r="L291" s="212"/>
      <c r="M291" s="212"/>
      <c r="N291" s="212"/>
      <c r="O291" s="212"/>
      <c r="P291" s="212"/>
      <c r="Q291" s="212"/>
      <c r="R291" s="212"/>
      <c r="S291" s="212"/>
      <c r="T291" s="212"/>
      <c r="U291" s="212"/>
      <c r="V291" s="212"/>
      <c r="W291" s="212"/>
      <c r="X291" s="212"/>
    </row>
    <row r="292" spans="2:24" s="191" customFormat="1" x14ac:dyDescent="0.25">
      <c r="B292" s="212"/>
      <c r="C292" s="212"/>
      <c r="D292" s="212"/>
      <c r="E292" s="212"/>
      <c r="F292" s="212"/>
      <c r="G292" s="212"/>
      <c r="H292" s="212"/>
      <c r="I292" s="212"/>
      <c r="J292" s="212"/>
      <c r="K292" s="212"/>
      <c r="L292" s="212"/>
      <c r="M292" s="212"/>
      <c r="N292" s="212"/>
      <c r="O292" s="212"/>
      <c r="P292" s="212"/>
      <c r="Q292" s="212"/>
      <c r="R292" s="212"/>
      <c r="S292" s="212"/>
      <c r="T292" s="212"/>
      <c r="U292" s="212"/>
      <c r="V292" s="212"/>
      <c r="W292" s="212"/>
      <c r="X292" s="212"/>
    </row>
    <row r="293" spans="2:24" s="191" customFormat="1" x14ac:dyDescent="0.25">
      <c r="B293" s="212"/>
      <c r="C293" s="212"/>
      <c r="D293" s="212"/>
      <c r="E293" s="212"/>
      <c r="F293" s="212"/>
      <c r="G293" s="212"/>
      <c r="H293" s="212"/>
      <c r="I293" s="212"/>
      <c r="J293" s="212"/>
      <c r="K293" s="212"/>
      <c r="L293" s="212"/>
      <c r="M293" s="212"/>
      <c r="N293" s="212"/>
      <c r="O293" s="212"/>
      <c r="P293" s="212"/>
      <c r="Q293" s="212"/>
      <c r="R293" s="212"/>
      <c r="S293" s="212"/>
      <c r="T293" s="212"/>
      <c r="U293" s="212"/>
      <c r="V293" s="212"/>
      <c r="W293" s="212"/>
      <c r="X293" s="212"/>
    </row>
    <row r="294" spans="2:24" s="191" customFormat="1" x14ac:dyDescent="0.25">
      <c r="B294" s="212"/>
      <c r="C294" s="212"/>
      <c r="D294" s="212"/>
      <c r="E294" s="212"/>
      <c r="F294" s="212"/>
      <c r="G294" s="212"/>
      <c r="H294" s="212"/>
      <c r="I294" s="212"/>
      <c r="J294" s="212"/>
      <c r="K294" s="212"/>
      <c r="L294" s="212"/>
      <c r="M294" s="212"/>
      <c r="N294" s="212"/>
      <c r="O294" s="212"/>
      <c r="P294" s="212"/>
      <c r="Q294" s="212"/>
      <c r="R294" s="212"/>
      <c r="S294" s="212"/>
      <c r="T294" s="212"/>
      <c r="U294" s="212"/>
      <c r="V294" s="212"/>
      <c r="W294" s="212"/>
      <c r="X294" s="212"/>
    </row>
    <row r="295" spans="2:24" s="191" customFormat="1" x14ac:dyDescent="0.25">
      <c r="B295" s="212"/>
      <c r="C295" s="212"/>
      <c r="D295" s="212"/>
      <c r="E295" s="212"/>
      <c r="F295" s="212"/>
      <c r="G295" s="212"/>
      <c r="H295" s="212"/>
      <c r="I295" s="212"/>
      <c r="J295" s="212"/>
      <c r="K295" s="212"/>
      <c r="L295" s="212"/>
      <c r="M295" s="212"/>
      <c r="N295" s="212"/>
      <c r="O295" s="212"/>
      <c r="P295" s="212"/>
      <c r="Q295" s="212"/>
      <c r="R295" s="212"/>
      <c r="S295" s="212"/>
      <c r="T295" s="212"/>
      <c r="U295" s="212"/>
      <c r="V295" s="212"/>
      <c r="W295" s="212"/>
      <c r="X295" s="212"/>
    </row>
    <row r="296" spans="2:24" s="191" customFormat="1" x14ac:dyDescent="0.25">
      <c r="B296" s="212"/>
      <c r="C296" s="212"/>
      <c r="D296" s="212"/>
      <c r="E296" s="212"/>
      <c r="F296" s="212"/>
      <c r="G296" s="212"/>
      <c r="H296" s="212"/>
      <c r="I296" s="212"/>
      <c r="J296" s="212"/>
      <c r="K296" s="212"/>
      <c r="L296" s="212"/>
      <c r="M296" s="212"/>
      <c r="N296" s="212"/>
      <c r="O296" s="212"/>
      <c r="P296" s="212"/>
      <c r="Q296" s="212"/>
      <c r="R296" s="212"/>
      <c r="S296" s="212"/>
      <c r="T296" s="212"/>
      <c r="U296" s="212"/>
      <c r="V296" s="212"/>
      <c r="W296" s="212"/>
      <c r="X296" s="212"/>
    </row>
    <row r="297" spans="2:24" s="191" customFormat="1" x14ac:dyDescent="0.25">
      <c r="B297" s="212"/>
      <c r="C297" s="212"/>
      <c r="D297" s="212"/>
      <c r="E297" s="212"/>
      <c r="F297" s="212"/>
      <c r="G297" s="212"/>
      <c r="H297" s="212"/>
      <c r="I297" s="212"/>
      <c r="J297" s="212"/>
      <c r="K297" s="212"/>
      <c r="L297" s="212"/>
      <c r="M297" s="212"/>
      <c r="N297" s="212"/>
      <c r="O297" s="212"/>
      <c r="P297" s="212"/>
      <c r="Q297" s="212"/>
      <c r="R297" s="212"/>
      <c r="S297" s="212"/>
      <c r="T297" s="212"/>
      <c r="U297" s="212"/>
      <c r="V297" s="212"/>
      <c r="W297" s="212"/>
      <c r="X297" s="212"/>
    </row>
    <row r="298" spans="2:24" s="191" customFormat="1" x14ac:dyDescent="0.25">
      <c r="B298" s="212"/>
      <c r="C298" s="212"/>
      <c r="D298" s="212"/>
      <c r="E298" s="212"/>
      <c r="F298" s="212"/>
      <c r="G298" s="212"/>
      <c r="H298" s="212"/>
      <c r="I298" s="212"/>
      <c r="J298" s="212"/>
      <c r="K298" s="212"/>
      <c r="L298" s="212"/>
      <c r="M298" s="212"/>
      <c r="N298" s="212"/>
      <c r="O298" s="212"/>
      <c r="P298" s="212"/>
      <c r="Q298" s="212"/>
      <c r="R298" s="212"/>
      <c r="S298" s="212"/>
      <c r="T298" s="212"/>
      <c r="U298" s="212"/>
      <c r="V298" s="212"/>
      <c r="W298" s="212"/>
      <c r="X298" s="212"/>
    </row>
    <row r="299" spans="2:24" s="191" customFormat="1" x14ac:dyDescent="0.25">
      <c r="B299" s="212"/>
      <c r="C299" s="212"/>
      <c r="D299" s="212"/>
      <c r="E299" s="212"/>
      <c r="F299" s="212"/>
      <c r="G299" s="212"/>
      <c r="H299" s="212"/>
      <c r="I299" s="212"/>
      <c r="J299" s="212"/>
      <c r="K299" s="212"/>
      <c r="L299" s="212"/>
      <c r="M299" s="212"/>
      <c r="N299" s="212"/>
      <c r="O299" s="212"/>
      <c r="P299" s="212"/>
      <c r="Q299" s="212"/>
      <c r="R299" s="212"/>
      <c r="S299" s="212"/>
      <c r="T299" s="212"/>
      <c r="U299" s="212"/>
      <c r="V299" s="212"/>
      <c r="W299" s="212"/>
      <c r="X299" s="212"/>
    </row>
    <row r="300" spans="2:24" s="191" customFormat="1" x14ac:dyDescent="0.25">
      <c r="B300" s="212"/>
      <c r="C300" s="212"/>
      <c r="D300" s="212"/>
      <c r="E300" s="212"/>
      <c r="F300" s="212"/>
      <c r="G300" s="212"/>
      <c r="H300" s="212"/>
      <c r="I300" s="212"/>
      <c r="J300" s="212"/>
      <c r="K300" s="212"/>
      <c r="L300" s="212"/>
      <c r="M300" s="212"/>
      <c r="N300" s="212"/>
      <c r="O300" s="212"/>
      <c r="P300" s="212"/>
      <c r="Q300" s="212"/>
      <c r="R300" s="212"/>
      <c r="S300" s="212"/>
      <c r="T300" s="212"/>
      <c r="U300" s="212"/>
      <c r="V300" s="212"/>
      <c r="W300" s="212"/>
      <c r="X300" s="212"/>
    </row>
    <row r="301" spans="2:24" s="191" customFormat="1" x14ac:dyDescent="0.25">
      <c r="B301" s="212"/>
      <c r="C301" s="212"/>
      <c r="D301" s="212"/>
      <c r="E301" s="212"/>
      <c r="F301" s="212"/>
      <c r="G301" s="212"/>
      <c r="H301" s="212"/>
      <c r="I301" s="212"/>
      <c r="J301" s="212"/>
      <c r="K301" s="212"/>
      <c r="L301" s="212"/>
      <c r="M301" s="212"/>
      <c r="N301" s="212"/>
      <c r="O301" s="212"/>
      <c r="P301" s="212"/>
      <c r="Q301" s="212"/>
      <c r="R301" s="212"/>
      <c r="S301" s="212"/>
      <c r="T301" s="212"/>
      <c r="U301" s="212"/>
      <c r="V301" s="212"/>
      <c r="W301" s="212"/>
      <c r="X301" s="212"/>
    </row>
    <row r="302" spans="2:24" s="191" customFormat="1" x14ac:dyDescent="0.25">
      <c r="B302" s="212"/>
      <c r="C302" s="212"/>
      <c r="D302" s="212"/>
      <c r="E302" s="212"/>
      <c r="F302" s="212"/>
      <c r="G302" s="212"/>
      <c r="H302" s="212"/>
      <c r="I302" s="212"/>
      <c r="J302" s="212"/>
      <c r="K302" s="212"/>
      <c r="L302" s="212"/>
      <c r="M302" s="212"/>
      <c r="N302" s="212"/>
      <c r="O302" s="212"/>
      <c r="P302" s="212"/>
      <c r="Q302" s="212"/>
      <c r="R302" s="212"/>
      <c r="S302" s="212"/>
      <c r="T302" s="212"/>
      <c r="U302" s="212"/>
      <c r="V302" s="212"/>
      <c r="W302" s="212"/>
      <c r="X302" s="212"/>
    </row>
    <row r="303" spans="2:24" s="191" customFormat="1" x14ac:dyDescent="0.25">
      <c r="B303" s="212"/>
      <c r="C303" s="212"/>
      <c r="D303" s="212"/>
      <c r="E303" s="212"/>
      <c r="F303" s="212"/>
      <c r="G303" s="212"/>
      <c r="H303" s="212"/>
      <c r="I303" s="212"/>
      <c r="J303" s="212"/>
      <c r="K303" s="212"/>
      <c r="L303" s="212"/>
      <c r="M303" s="212"/>
      <c r="N303" s="212"/>
      <c r="O303" s="212"/>
      <c r="P303" s="212"/>
      <c r="Q303" s="212"/>
      <c r="R303" s="212"/>
      <c r="S303" s="212"/>
      <c r="T303" s="212"/>
      <c r="U303" s="212"/>
      <c r="V303" s="212"/>
      <c r="W303" s="212"/>
      <c r="X303" s="212"/>
    </row>
    <row r="304" spans="2:24" s="191" customFormat="1" x14ac:dyDescent="0.25">
      <c r="B304" s="212"/>
      <c r="C304" s="212"/>
      <c r="D304" s="212"/>
      <c r="E304" s="212"/>
      <c r="F304" s="212"/>
      <c r="G304" s="212"/>
      <c r="H304" s="212"/>
      <c r="I304" s="212"/>
      <c r="J304" s="212"/>
      <c r="K304" s="212"/>
      <c r="L304" s="212"/>
      <c r="M304" s="212"/>
      <c r="N304" s="212"/>
      <c r="O304" s="212"/>
      <c r="P304" s="212"/>
      <c r="Q304" s="212"/>
      <c r="R304" s="212"/>
      <c r="S304" s="212"/>
      <c r="T304" s="212"/>
      <c r="U304" s="212"/>
      <c r="V304" s="212"/>
      <c r="W304" s="212"/>
      <c r="X304" s="212"/>
    </row>
    <row r="305" spans="2:24" s="191" customFormat="1" x14ac:dyDescent="0.25">
      <c r="B305" s="212"/>
      <c r="C305" s="212"/>
      <c r="D305" s="212"/>
      <c r="E305" s="212"/>
      <c r="F305" s="212"/>
      <c r="G305" s="212"/>
      <c r="H305" s="212"/>
      <c r="I305" s="212"/>
      <c r="J305" s="212"/>
      <c r="K305" s="212"/>
      <c r="L305" s="212"/>
      <c r="M305" s="212"/>
      <c r="N305" s="212"/>
      <c r="O305" s="212"/>
      <c r="P305" s="212"/>
      <c r="Q305" s="212"/>
      <c r="R305" s="212"/>
      <c r="S305" s="212"/>
      <c r="T305" s="212"/>
      <c r="U305" s="212"/>
      <c r="V305" s="212"/>
      <c r="W305" s="212"/>
      <c r="X305" s="212"/>
    </row>
    <row r="306" spans="2:24" s="191" customFormat="1" x14ac:dyDescent="0.25">
      <c r="B306" s="212"/>
      <c r="C306" s="212"/>
      <c r="D306" s="212"/>
      <c r="E306" s="212"/>
      <c r="F306" s="212"/>
      <c r="G306" s="212"/>
      <c r="H306" s="212"/>
      <c r="I306" s="212"/>
      <c r="J306" s="212"/>
      <c r="K306" s="212"/>
      <c r="L306" s="212"/>
      <c r="M306" s="212"/>
      <c r="N306" s="212"/>
      <c r="O306" s="212"/>
      <c r="P306" s="212"/>
      <c r="Q306" s="212"/>
      <c r="R306" s="212"/>
      <c r="S306" s="212"/>
      <c r="T306" s="212"/>
      <c r="U306" s="212"/>
      <c r="V306" s="212"/>
      <c r="W306" s="212"/>
      <c r="X306" s="212"/>
    </row>
    <row r="307" spans="2:24" s="191" customFormat="1" x14ac:dyDescent="0.25">
      <c r="B307" s="212"/>
      <c r="C307" s="212"/>
      <c r="D307" s="212"/>
      <c r="E307" s="212"/>
      <c r="F307" s="212"/>
      <c r="G307" s="212"/>
      <c r="H307" s="212"/>
      <c r="I307" s="212"/>
      <c r="J307" s="212"/>
      <c r="K307" s="212"/>
      <c r="L307" s="212"/>
      <c r="M307" s="212"/>
      <c r="N307" s="212"/>
      <c r="O307" s="212"/>
      <c r="P307" s="212"/>
      <c r="Q307" s="212"/>
      <c r="R307" s="212"/>
      <c r="S307" s="212"/>
      <c r="T307" s="212"/>
      <c r="U307" s="212"/>
      <c r="V307" s="212"/>
      <c r="W307" s="212"/>
      <c r="X307" s="212"/>
    </row>
    <row r="308" spans="2:24" s="191" customFormat="1" x14ac:dyDescent="0.25">
      <c r="B308" s="212"/>
      <c r="C308" s="212"/>
      <c r="D308" s="212"/>
      <c r="E308" s="212"/>
      <c r="F308" s="212"/>
      <c r="G308" s="212"/>
      <c r="H308" s="212"/>
      <c r="I308" s="212"/>
      <c r="J308" s="212"/>
      <c r="K308" s="212"/>
      <c r="L308" s="212"/>
      <c r="M308" s="212"/>
      <c r="N308" s="212"/>
      <c r="O308" s="212"/>
      <c r="P308" s="212"/>
      <c r="Q308" s="212"/>
      <c r="R308" s="212"/>
      <c r="S308" s="212"/>
      <c r="T308" s="212"/>
      <c r="U308" s="212"/>
      <c r="V308" s="212"/>
      <c r="W308" s="212"/>
      <c r="X308" s="212"/>
    </row>
    <row r="309" spans="2:24" s="191" customFormat="1" x14ac:dyDescent="0.25">
      <c r="B309" s="212"/>
      <c r="C309" s="212"/>
      <c r="D309" s="212"/>
      <c r="E309" s="212"/>
      <c r="F309" s="212"/>
      <c r="G309" s="212"/>
      <c r="H309" s="212"/>
      <c r="I309" s="212"/>
      <c r="J309" s="212"/>
      <c r="K309" s="212"/>
      <c r="L309" s="212"/>
      <c r="M309" s="212"/>
      <c r="N309" s="212"/>
      <c r="O309" s="212"/>
      <c r="P309" s="212"/>
      <c r="Q309" s="212"/>
      <c r="R309" s="212"/>
      <c r="S309" s="212"/>
      <c r="T309" s="212"/>
      <c r="U309" s="212"/>
      <c r="V309" s="212"/>
      <c r="W309" s="212"/>
      <c r="X309" s="212"/>
    </row>
    <row r="310" spans="2:24" s="191" customFormat="1" x14ac:dyDescent="0.25">
      <c r="B310" s="212"/>
      <c r="C310" s="212"/>
      <c r="D310" s="212"/>
      <c r="E310" s="212"/>
      <c r="F310" s="212"/>
      <c r="G310" s="212"/>
      <c r="H310" s="212"/>
      <c r="I310" s="212"/>
      <c r="J310" s="212"/>
      <c r="K310" s="212"/>
      <c r="L310" s="212"/>
      <c r="M310" s="212"/>
      <c r="N310" s="212"/>
      <c r="O310" s="212"/>
      <c r="P310" s="212"/>
      <c r="Q310" s="212"/>
      <c r="R310" s="212"/>
      <c r="S310" s="212"/>
      <c r="T310" s="212"/>
      <c r="U310" s="212"/>
      <c r="V310" s="212"/>
      <c r="W310" s="212"/>
      <c r="X310" s="212"/>
    </row>
    <row r="311" spans="2:24" s="191" customFormat="1" x14ac:dyDescent="0.25">
      <c r="B311" s="212"/>
      <c r="C311" s="212"/>
      <c r="D311" s="212"/>
      <c r="E311" s="212"/>
      <c r="F311" s="212"/>
      <c r="G311" s="212"/>
      <c r="H311" s="212"/>
      <c r="I311" s="212"/>
      <c r="J311" s="212"/>
      <c r="K311" s="212"/>
      <c r="L311" s="212"/>
      <c r="M311" s="212"/>
      <c r="N311" s="212"/>
      <c r="O311" s="212"/>
      <c r="P311" s="212"/>
      <c r="Q311" s="212"/>
      <c r="R311" s="212"/>
      <c r="S311" s="212"/>
      <c r="T311" s="212"/>
      <c r="U311" s="212"/>
      <c r="V311" s="212"/>
      <c r="W311" s="212"/>
      <c r="X311" s="212"/>
    </row>
    <row r="312" spans="2:24" s="191" customFormat="1" x14ac:dyDescent="0.25">
      <c r="B312" s="212"/>
      <c r="C312" s="212"/>
      <c r="D312" s="212"/>
      <c r="E312" s="212"/>
      <c r="F312" s="212"/>
      <c r="G312" s="212"/>
      <c r="H312" s="212"/>
      <c r="I312" s="212"/>
      <c r="J312" s="212"/>
      <c r="K312" s="212"/>
      <c r="L312" s="212"/>
      <c r="M312" s="212"/>
      <c r="N312" s="212"/>
      <c r="O312" s="212"/>
      <c r="P312" s="212"/>
      <c r="Q312" s="212"/>
      <c r="R312" s="212"/>
      <c r="S312" s="212"/>
      <c r="T312" s="212"/>
      <c r="U312" s="212"/>
      <c r="V312" s="212"/>
      <c r="W312" s="212"/>
      <c r="X312" s="212"/>
    </row>
    <row r="313" spans="2:24" s="191" customFormat="1" x14ac:dyDescent="0.25">
      <c r="B313" s="212"/>
      <c r="C313" s="212"/>
      <c r="D313" s="212"/>
      <c r="E313" s="212"/>
      <c r="F313" s="212"/>
      <c r="G313" s="212"/>
      <c r="H313" s="212"/>
      <c r="I313" s="212"/>
      <c r="J313" s="212"/>
      <c r="K313" s="212"/>
      <c r="L313" s="212"/>
      <c r="M313" s="212"/>
      <c r="N313" s="212"/>
      <c r="O313" s="212"/>
      <c r="P313" s="212"/>
      <c r="Q313" s="212"/>
      <c r="R313" s="212"/>
      <c r="S313" s="212"/>
      <c r="T313" s="212"/>
      <c r="U313" s="212"/>
      <c r="V313" s="212"/>
      <c r="W313" s="212"/>
      <c r="X313" s="212"/>
    </row>
    <row r="314" spans="2:24" s="191" customFormat="1" x14ac:dyDescent="0.25">
      <c r="B314" s="212"/>
      <c r="C314" s="212"/>
      <c r="D314" s="212"/>
      <c r="E314" s="212"/>
      <c r="F314" s="212"/>
      <c r="G314" s="212"/>
      <c r="H314" s="212"/>
      <c r="I314" s="212"/>
      <c r="J314" s="212"/>
      <c r="K314" s="212"/>
      <c r="L314" s="212"/>
      <c r="M314" s="212"/>
      <c r="N314" s="212"/>
      <c r="O314" s="212"/>
      <c r="P314" s="212"/>
      <c r="Q314" s="212"/>
      <c r="R314" s="212"/>
      <c r="S314" s="212"/>
      <c r="T314" s="212"/>
      <c r="U314" s="212"/>
      <c r="V314" s="212"/>
      <c r="W314" s="212"/>
      <c r="X314" s="212"/>
    </row>
    <row r="315" spans="2:24" s="191" customFormat="1" x14ac:dyDescent="0.25">
      <c r="B315" s="212"/>
      <c r="C315" s="212"/>
      <c r="D315" s="212"/>
      <c r="E315" s="212"/>
      <c r="F315" s="212"/>
      <c r="G315" s="212"/>
      <c r="H315" s="212"/>
      <c r="I315" s="212"/>
      <c r="J315" s="212"/>
      <c r="K315" s="212"/>
      <c r="L315" s="212"/>
      <c r="M315" s="212"/>
      <c r="N315" s="212"/>
      <c r="O315" s="212"/>
      <c r="P315" s="212"/>
      <c r="Q315" s="212"/>
      <c r="R315" s="212"/>
      <c r="S315" s="212"/>
      <c r="T315" s="212"/>
      <c r="U315" s="212"/>
      <c r="V315" s="212"/>
      <c r="W315" s="212"/>
      <c r="X315" s="212"/>
    </row>
    <row r="316" spans="2:24" s="191" customFormat="1" x14ac:dyDescent="0.25">
      <c r="B316" s="212"/>
      <c r="C316" s="212"/>
      <c r="D316" s="212"/>
      <c r="E316" s="212"/>
      <c r="F316" s="212"/>
      <c r="G316" s="212"/>
      <c r="H316" s="212"/>
      <c r="I316" s="212"/>
      <c r="J316" s="212"/>
      <c r="K316" s="212"/>
      <c r="L316" s="212"/>
      <c r="M316" s="212"/>
      <c r="N316" s="212"/>
      <c r="O316" s="212"/>
      <c r="P316" s="212"/>
      <c r="Q316" s="212"/>
      <c r="R316" s="212"/>
      <c r="S316" s="212"/>
      <c r="T316" s="212"/>
      <c r="U316" s="212"/>
      <c r="V316" s="212"/>
      <c r="W316" s="212"/>
      <c r="X316" s="212"/>
    </row>
    <row r="317" spans="2:24" s="191" customFormat="1" x14ac:dyDescent="0.25">
      <c r="B317" s="212"/>
      <c r="C317" s="212"/>
      <c r="D317" s="212"/>
      <c r="E317" s="212"/>
      <c r="F317" s="212"/>
      <c r="G317" s="212"/>
      <c r="H317" s="212"/>
      <c r="I317" s="212"/>
      <c r="J317" s="212"/>
      <c r="K317" s="212"/>
      <c r="L317" s="212"/>
      <c r="M317" s="212"/>
      <c r="N317" s="212"/>
      <c r="O317" s="212"/>
      <c r="P317" s="212"/>
      <c r="Q317" s="212"/>
      <c r="R317" s="212"/>
      <c r="S317" s="212"/>
      <c r="T317" s="212"/>
      <c r="U317" s="212"/>
      <c r="V317" s="212"/>
      <c r="W317" s="212"/>
      <c r="X317" s="212"/>
    </row>
    <row r="318" spans="2:24" s="191" customFormat="1" x14ac:dyDescent="0.25">
      <c r="B318" s="212"/>
      <c r="C318" s="212"/>
      <c r="D318" s="212"/>
      <c r="E318" s="212"/>
      <c r="F318" s="212"/>
      <c r="G318" s="212"/>
      <c r="H318" s="212"/>
      <c r="I318" s="212"/>
      <c r="J318" s="212"/>
      <c r="K318" s="212"/>
      <c r="L318" s="212"/>
      <c r="M318" s="212"/>
      <c r="N318" s="212"/>
      <c r="O318" s="212"/>
      <c r="P318" s="212"/>
      <c r="Q318" s="212"/>
      <c r="R318" s="212"/>
      <c r="S318" s="212"/>
      <c r="T318" s="212"/>
      <c r="U318" s="212"/>
      <c r="V318" s="212"/>
      <c r="W318" s="212"/>
      <c r="X318" s="212"/>
    </row>
    <row r="319" spans="2:24" s="191" customFormat="1" x14ac:dyDescent="0.25">
      <c r="B319" s="212"/>
      <c r="C319" s="212"/>
      <c r="D319" s="212"/>
      <c r="E319" s="212"/>
      <c r="F319" s="212"/>
      <c r="G319" s="212"/>
      <c r="H319" s="212"/>
      <c r="I319" s="212"/>
      <c r="J319" s="212"/>
      <c r="K319" s="212"/>
      <c r="L319" s="212"/>
      <c r="M319" s="212"/>
      <c r="N319" s="212"/>
      <c r="O319" s="212"/>
      <c r="P319" s="212"/>
      <c r="Q319" s="212"/>
      <c r="R319" s="212"/>
      <c r="S319" s="212"/>
      <c r="T319" s="212"/>
      <c r="U319" s="212"/>
      <c r="V319" s="212"/>
      <c r="W319" s="212"/>
      <c r="X319" s="212"/>
    </row>
    <row r="320" spans="2:24" s="191" customFormat="1" x14ac:dyDescent="0.25">
      <c r="B320" s="212"/>
      <c r="C320" s="212"/>
      <c r="D320" s="212"/>
      <c r="E320" s="212"/>
      <c r="F320" s="212"/>
      <c r="G320" s="212"/>
      <c r="H320" s="212"/>
      <c r="I320" s="212"/>
      <c r="J320" s="212"/>
      <c r="K320" s="212"/>
      <c r="L320" s="212"/>
      <c r="M320" s="212"/>
      <c r="N320" s="212"/>
      <c r="O320" s="212"/>
      <c r="P320" s="212"/>
      <c r="Q320" s="212"/>
      <c r="R320" s="212"/>
      <c r="S320" s="212"/>
      <c r="T320" s="212"/>
      <c r="U320" s="212"/>
      <c r="V320" s="212"/>
      <c r="W320" s="212"/>
      <c r="X320" s="212"/>
    </row>
    <row r="321" spans="2:24" s="191" customFormat="1" x14ac:dyDescent="0.25">
      <c r="B321" s="212"/>
      <c r="C321" s="212"/>
      <c r="D321" s="212"/>
      <c r="E321" s="212"/>
      <c r="F321" s="212"/>
      <c r="G321" s="212"/>
      <c r="H321" s="212"/>
      <c r="I321" s="212"/>
      <c r="J321" s="212"/>
      <c r="K321" s="212"/>
      <c r="L321" s="212"/>
      <c r="M321" s="212"/>
      <c r="N321" s="212"/>
      <c r="O321" s="212"/>
      <c r="P321" s="212"/>
      <c r="Q321" s="212"/>
      <c r="R321" s="212"/>
      <c r="S321" s="212"/>
      <c r="T321" s="212"/>
      <c r="U321" s="212"/>
      <c r="V321" s="212"/>
      <c r="W321" s="212"/>
      <c r="X321" s="212"/>
    </row>
    <row r="322" spans="2:24" s="191" customFormat="1" x14ac:dyDescent="0.25">
      <c r="B322" s="212"/>
      <c r="C322" s="212"/>
      <c r="D322" s="212"/>
      <c r="E322" s="212"/>
      <c r="F322" s="212"/>
      <c r="G322" s="212"/>
      <c r="H322" s="212"/>
      <c r="I322" s="212"/>
      <c r="J322" s="212"/>
      <c r="K322" s="212"/>
      <c r="L322" s="212"/>
      <c r="M322" s="212"/>
      <c r="N322" s="212"/>
      <c r="O322" s="212"/>
      <c r="P322" s="212"/>
      <c r="Q322" s="212"/>
      <c r="R322" s="212"/>
      <c r="S322" s="212"/>
      <c r="T322" s="212"/>
      <c r="U322" s="212"/>
      <c r="V322" s="212"/>
      <c r="W322" s="212"/>
      <c r="X322" s="212"/>
    </row>
    <row r="323" spans="2:24" s="191" customFormat="1" x14ac:dyDescent="0.25">
      <c r="B323" s="212"/>
      <c r="C323" s="212"/>
      <c r="D323" s="212"/>
      <c r="E323" s="212"/>
      <c r="F323" s="212"/>
      <c r="G323" s="212"/>
      <c r="H323" s="212"/>
      <c r="I323" s="212"/>
      <c r="J323" s="212"/>
      <c r="K323" s="212"/>
      <c r="L323" s="212"/>
      <c r="M323" s="212"/>
      <c r="N323" s="212"/>
      <c r="O323" s="212"/>
      <c r="P323" s="212"/>
      <c r="Q323" s="212"/>
      <c r="R323" s="212"/>
      <c r="S323" s="212"/>
      <c r="T323" s="212"/>
      <c r="U323" s="212"/>
      <c r="V323" s="212"/>
      <c r="W323" s="212"/>
      <c r="X323" s="212"/>
    </row>
    <row r="324" spans="2:24" s="191" customFormat="1" x14ac:dyDescent="0.25">
      <c r="B324" s="212"/>
      <c r="C324" s="212"/>
      <c r="D324" s="212"/>
      <c r="E324" s="212"/>
      <c r="F324" s="212"/>
      <c r="G324" s="212"/>
      <c r="H324" s="212"/>
      <c r="I324" s="212"/>
      <c r="J324" s="212"/>
      <c r="K324" s="212"/>
      <c r="L324" s="212"/>
      <c r="M324" s="212"/>
      <c r="N324" s="212"/>
      <c r="O324" s="212"/>
      <c r="P324" s="212"/>
      <c r="Q324" s="212"/>
      <c r="R324" s="212"/>
      <c r="S324" s="212"/>
      <c r="T324" s="212"/>
      <c r="U324" s="212"/>
      <c r="V324" s="212"/>
      <c r="W324" s="212"/>
      <c r="X324" s="212"/>
    </row>
    <row r="325" spans="2:24" s="191" customFormat="1" x14ac:dyDescent="0.25">
      <c r="B325" s="212"/>
      <c r="C325" s="212"/>
      <c r="D325" s="212"/>
      <c r="E325" s="212"/>
      <c r="F325" s="212"/>
      <c r="G325" s="212"/>
      <c r="H325" s="212"/>
      <c r="I325" s="212"/>
      <c r="J325" s="212"/>
      <c r="K325" s="212"/>
      <c r="L325" s="212"/>
      <c r="M325" s="212"/>
      <c r="N325" s="212"/>
      <c r="O325" s="212"/>
      <c r="P325" s="212"/>
      <c r="Q325" s="212"/>
      <c r="R325" s="212"/>
      <c r="S325" s="212"/>
      <c r="T325" s="212"/>
      <c r="U325" s="212"/>
      <c r="V325" s="212"/>
      <c r="W325" s="212"/>
      <c r="X325" s="212"/>
    </row>
    <row r="326" spans="2:24" s="191" customFormat="1" x14ac:dyDescent="0.25">
      <c r="B326" s="212"/>
      <c r="C326" s="212"/>
      <c r="D326" s="212"/>
      <c r="E326" s="212"/>
      <c r="F326" s="212"/>
      <c r="G326" s="212"/>
      <c r="H326" s="212"/>
      <c r="I326" s="212"/>
      <c r="J326" s="212"/>
      <c r="K326" s="212"/>
      <c r="L326" s="212"/>
      <c r="M326" s="212"/>
      <c r="N326" s="212"/>
      <c r="O326" s="212"/>
      <c r="P326" s="212"/>
      <c r="Q326" s="212"/>
      <c r="R326" s="212"/>
      <c r="S326" s="212"/>
      <c r="T326" s="212"/>
      <c r="U326" s="212"/>
      <c r="V326" s="212"/>
      <c r="W326" s="212"/>
      <c r="X326" s="212"/>
    </row>
    <row r="327" spans="2:24" s="191" customFormat="1" x14ac:dyDescent="0.25">
      <c r="B327" s="212"/>
      <c r="C327" s="212"/>
      <c r="D327" s="212"/>
      <c r="E327" s="212"/>
      <c r="F327" s="212"/>
      <c r="G327" s="212"/>
      <c r="H327" s="212"/>
      <c r="I327" s="212"/>
      <c r="J327" s="212"/>
      <c r="K327" s="212"/>
      <c r="L327" s="212"/>
      <c r="M327" s="212"/>
      <c r="N327" s="212"/>
      <c r="O327" s="212"/>
      <c r="P327" s="212"/>
      <c r="Q327" s="212"/>
      <c r="R327" s="212"/>
      <c r="S327" s="212"/>
      <c r="T327" s="212"/>
      <c r="U327" s="212"/>
      <c r="V327" s="212"/>
      <c r="W327" s="212"/>
      <c r="X327" s="212"/>
    </row>
    <row r="328" spans="2:24" s="191" customFormat="1" x14ac:dyDescent="0.25">
      <c r="B328" s="212"/>
      <c r="C328" s="212"/>
      <c r="D328" s="212"/>
      <c r="E328" s="212"/>
      <c r="F328" s="212"/>
      <c r="G328" s="212"/>
      <c r="H328" s="212"/>
      <c r="I328" s="212"/>
      <c r="J328" s="212"/>
      <c r="K328" s="212"/>
      <c r="L328" s="212"/>
      <c r="M328" s="212"/>
      <c r="N328" s="212"/>
      <c r="O328" s="212"/>
      <c r="P328" s="212"/>
      <c r="Q328" s="212"/>
      <c r="R328" s="212"/>
      <c r="S328" s="212"/>
      <c r="T328" s="212"/>
      <c r="U328" s="212"/>
      <c r="V328" s="212"/>
      <c r="W328" s="212"/>
      <c r="X328" s="212"/>
    </row>
    <row r="329" spans="2:24" s="191" customFormat="1" x14ac:dyDescent="0.25">
      <c r="B329" s="212"/>
      <c r="C329" s="212"/>
      <c r="D329" s="212"/>
      <c r="E329" s="212"/>
      <c r="F329" s="212"/>
      <c r="G329" s="212"/>
      <c r="H329" s="212"/>
      <c r="I329" s="212"/>
      <c r="J329" s="212"/>
      <c r="K329" s="212"/>
      <c r="L329" s="212"/>
      <c r="M329" s="212"/>
      <c r="N329" s="212"/>
      <c r="O329" s="212"/>
      <c r="P329" s="212"/>
      <c r="Q329" s="212"/>
      <c r="R329" s="212"/>
      <c r="S329" s="212"/>
      <c r="T329" s="212"/>
      <c r="U329" s="212"/>
      <c r="V329" s="212"/>
      <c r="W329" s="212"/>
      <c r="X329" s="212"/>
    </row>
    <row r="330" spans="2:24" s="191" customFormat="1" x14ac:dyDescent="0.25">
      <c r="B330" s="212"/>
      <c r="C330" s="212"/>
      <c r="D330" s="212"/>
      <c r="E330" s="212"/>
      <c r="F330" s="212"/>
      <c r="G330" s="212"/>
      <c r="H330" s="212"/>
      <c r="I330" s="212"/>
      <c r="J330" s="212"/>
      <c r="K330" s="212"/>
      <c r="L330" s="212"/>
      <c r="M330" s="212"/>
      <c r="N330" s="212"/>
      <c r="O330" s="212"/>
      <c r="P330" s="212"/>
      <c r="Q330" s="212"/>
      <c r="R330" s="212"/>
      <c r="S330" s="212"/>
      <c r="T330" s="212"/>
      <c r="U330" s="212"/>
      <c r="V330" s="212"/>
      <c r="W330" s="212"/>
      <c r="X330" s="212"/>
    </row>
    <row r="331" spans="2:24" s="191" customFormat="1" x14ac:dyDescent="0.25">
      <c r="B331" s="212"/>
      <c r="C331" s="212"/>
      <c r="D331" s="212"/>
      <c r="E331" s="212"/>
      <c r="F331" s="212"/>
      <c r="G331" s="212"/>
      <c r="H331" s="212"/>
      <c r="I331" s="212"/>
      <c r="J331" s="212"/>
      <c r="K331" s="212"/>
      <c r="L331" s="212"/>
      <c r="M331" s="212"/>
      <c r="N331" s="212"/>
      <c r="O331" s="212"/>
      <c r="P331" s="212"/>
      <c r="Q331" s="212"/>
      <c r="R331" s="212"/>
      <c r="S331" s="212"/>
      <c r="T331" s="212"/>
      <c r="U331" s="212"/>
      <c r="V331" s="212"/>
      <c r="W331" s="212"/>
      <c r="X331" s="212"/>
    </row>
    <row r="332" spans="2:24" s="191" customFormat="1" x14ac:dyDescent="0.25">
      <c r="B332" s="212"/>
      <c r="C332" s="212"/>
      <c r="D332" s="212"/>
      <c r="E332" s="212"/>
      <c r="F332" s="212"/>
      <c r="G332" s="212"/>
      <c r="H332" s="212"/>
      <c r="I332" s="212"/>
      <c r="J332" s="212"/>
      <c r="K332" s="212"/>
      <c r="L332" s="212"/>
      <c r="M332" s="212"/>
      <c r="N332" s="212"/>
      <c r="O332" s="212"/>
      <c r="P332" s="212"/>
      <c r="Q332" s="212"/>
      <c r="R332" s="212"/>
      <c r="S332" s="212"/>
      <c r="T332" s="212"/>
      <c r="U332" s="212"/>
      <c r="V332" s="212"/>
      <c r="W332" s="212"/>
      <c r="X332" s="212"/>
    </row>
    <row r="333" spans="2:24" s="191" customFormat="1" x14ac:dyDescent="0.25">
      <c r="B333" s="212"/>
      <c r="C333" s="212"/>
      <c r="D333" s="212"/>
      <c r="E333" s="212"/>
      <c r="F333" s="212"/>
      <c r="G333" s="212"/>
      <c r="H333" s="212"/>
      <c r="I333" s="212"/>
      <c r="J333" s="212"/>
      <c r="K333" s="212"/>
      <c r="L333" s="212"/>
      <c r="M333" s="212"/>
      <c r="N333" s="212"/>
      <c r="O333" s="212"/>
      <c r="P333" s="212"/>
      <c r="Q333" s="212"/>
      <c r="R333" s="212"/>
      <c r="S333" s="212"/>
      <c r="T333" s="212"/>
      <c r="U333" s="212"/>
      <c r="V333" s="212"/>
      <c r="W333" s="212"/>
      <c r="X333" s="212"/>
    </row>
    <row r="334" spans="2:24" s="191" customFormat="1" x14ac:dyDescent="0.25">
      <c r="B334" s="212"/>
      <c r="C334" s="212"/>
      <c r="D334" s="212"/>
      <c r="E334" s="212"/>
      <c r="F334" s="212"/>
      <c r="G334" s="212"/>
      <c r="H334" s="212"/>
      <c r="I334" s="212"/>
      <c r="J334" s="212"/>
      <c r="K334" s="212"/>
      <c r="L334" s="212"/>
      <c r="M334" s="212"/>
      <c r="N334" s="212"/>
      <c r="O334" s="212"/>
      <c r="P334" s="212"/>
      <c r="Q334" s="212"/>
      <c r="R334" s="212"/>
      <c r="S334" s="212"/>
      <c r="T334" s="212"/>
      <c r="U334" s="212"/>
      <c r="V334" s="212"/>
      <c r="W334" s="212"/>
      <c r="X334" s="212"/>
    </row>
    <row r="335" spans="2:24" s="191" customFormat="1" x14ac:dyDescent="0.25">
      <c r="B335" s="212"/>
      <c r="C335" s="212"/>
      <c r="D335" s="212"/>
      <c r="E335" s="212"/>
      <c r="F335" s="212"/>
      <c r="G335" s="212"/>
      <c r="H335" s="212"/>
      <c r="I335" s="212"/>
      <c r="J335" s="212"/>
      <c r="K335" s="212"/>
      <c r="L335" s="212"/>
      <c r="M335" s="212"/>
      <c r="N335" s="212"/>
      <c r="O335" s="212"/>
      <c r="P335" s="212"/>
      <c r="Q335" s="212"/>
      <c r="R335" s="212"/>
      <c r="S335" s="212"/>
      <c r="T335" s="212"/>
      <c r="U335" s="212"/>
      <c r="V335" s="212"/>
      <c r="W335" s="212"/>
      <c r="X335" s="212"/>
    </row>
    <row r="336" spans="2:24" s="191" customFormat="1" x14ac:dyDescent="0.25">
      <c r="B336" s="212"/>
      <c r="C336" s="212"/>
      <c r="D336" s="212"/>
      <c r="E336" s="212"/>
      <c r="F336" s="212"/>
      <c r="G336" s="212"/>
      <c r="H336" s="212"/>
      <c r="I336" s="212"/>
      <c r="J336" s="212"/>
      <c r="K336" s="212"/>
      <c r="L336" s="212"/>
      <c r="M336" s="212"/>
      <c r="N336" s="212"/>
      <c r="O336" s="212"/>
      <c r="P336" s="212"/>
      <c r="Q336" s="212"/>
      <c r="R336" s="212"/>
      <c r="S336" s="212"/>
      <c r="T336" s="212"/>
      <c r="U336" s="212"/>
      <c r="V336" s="212"/>
      <c r="W336" s="212"/>
      <c r="X336" s="212"/>
    </row>
    <row r="337" spans="2:24" s="191" customFormat="1" x14ac:dyDescent="0.25">
      <c r="B337" s="212"/>
      <c r="C337" s="212"/>
      <c r="D337" s="212"/>
      <c r="E337" s="212"/>
      <c r="F337" s="212"/>
      <c r="G337" s="212"/>
      <c r="H337" s="212"/>
      <c r="I337" s="212"/>
      <c r="J337" s="212"/>
      <c r="K337" s="212"/>
      <c r="L337" s="212"/>
      <c r="M337" s="212"/>
      <c r="N337" s="212"/>
      <c r="O337" s="212"/>
      <c r="P337" s="212"/>
      <c r="Q337" s="212"/>
      <c r="R337" s="212"/>
      <c r="S337" s="212"/>
      <c r="T337" s="212"/>
      <c r="U337" s="212"/>
      <c r="V337" s="212"/>
      <c r="W337" s="212"/>
      <c r="X337" s="212"/>
    </row>
    <row r="338" spans="2:24" s="191" customFormat="1" x14ac:dyDescent="0.25">
      <c r="B338" s="212"/>
      <c r="C338" s="212"/>
      <c r="D338" s="212"/>
      <c r="E338" s="212"/>
      <c r="F338" s="212"/>
      <c r="G338" s="212"/>
      <c r="H338" s="212"/>
      <c r="I338" s="212"/>
      <c r="J338" s="212"/>
      <c r="K338" s="212"/>
      <c r="L338" s="212"/>
      <c r="M338" s="212"/>
      <c r="N338" s="212"/>
      <c r="O338" s="212"/>
      <c r="P338" s="212"/>
      <c r="Q338" s="212"/>
      <c r="R338" s="212"/>
      <c r="S338" s="212"/>
      <c r="T338" s="212"/>
      <c r="U338" s="212"/>
      <c r="V338" s="212"/>
      <c r="W338" s="212"/>
      <c r="X338" s="212"/>
    </row>
    <row r="339" spans="2:24" s="191" customFormat="1" x14ac:dyDescent="0.25">
      <c r="B339" s="212"/>
      <c r="C339" s="212"/>
      <c r="D339" s="212"/>
      <c r="E339" s="212"/>
      <c r="F339" s="212"/>
      <c r="G339" s="212"/>
      <c r="H339" s="212"/>
      <c r="I339" s="212"/>
      <c r="J339" s="212"/>
      <c r="K339" s="212"/>
      <c r="L339" s="212"/>
      <c r="M339" s="212"/>
      <c r="N339" s="212"/>
      <c r="O339" s="212"/>
      <c r="P339" s="212"/>
      <c r="Q339" s="212"/>
      <c r="R339" s="212"/>
      <c r="S339" s="212"/>
      <c r="T339" s="212"/>
      <c r="U339" s="212"/>
      <c r="V339" s="212"/>
      <c r="W339" s="212"/>
      <c r="X339" s="212"/>
    </row>
    <row r="340" spans="2:24" s="191" customFormat="1" x14ac:dyDescent="0.25">
      <c r="B340" s="212"/>
      <c r="C340" s="212"/>
      <c r="D340" s="212"/>
      <c r="E340" s="212"/>
      <c r="F340" s="212"/>
      <c r="G340" s="212"/>
      <c r="H340" s="212"/>
      <c r="I340" s="212"/>
      <c r="J340" s="212"/>
      <c r="K340" s="212"/>
      <c r="L340" s="212"/>
      <c r="M340" s="212"/>
      <c r="N340" s="212"/>
      <c r="O340" s="212"/>
      <c r="P340" s="212"/>
      <c r="Q340" s="212"/>
      <c r="R340" s="212"/>
      <c r="S340" s="212"/>
      <c r="T340" s="212"/>
      <c r="U340" s="212"/>
      <c r="V340" s="212"/>
      <c r="W340" s="212"/>
      <c r="X340" s="212"/>
    </row>
    <row r="341" spans="2:24" s="191" customFormat="1" x14ac:dyDescent="0.25">
      <c r="B341" s="212"/>
      <c r="C341" s="212"/>
      <c r="D341" s="212"/>
      <c r="E341" s="212"/>
      <c r="F341" s="212"/>
      <c r="G341" s="212"/>
      <c r="H341" s="212"/>
      <c r="I341" s="212"/>
      <c r="J341" s="212"/>
      <c r="K341" s="212"/>
      <c r="L341" s="212"/>
      <c r="M341" s="212"/>
      <c r="N341" s="212"/>
      <c r="O341" s="212"/>
      <c r="P341" s="212"/>
      <c r="Q341" s="212"/>
      <c r="R341" s="212"/>
      <c r="S341" s="212"/>
      <c r="T341" s="212"/>
      <c r="U341" s="212"/>
      <c r="V341" s="212"/>
      <c r="W341" s="212"/>
      <c r="X341" s="212"/>
    </row>
    <row r="342" spans="2:24" s="191" customFormat="1" x14ac:dyDescent="0.25">
      <c r="B342" s="212"/>
      <c r="C342" s="212"/>
      <c r="D342" s="212"/>
      <c r="E342" s="212"/>
      <c r="F342" s="212"/>
      <c r="G342" s="212"/>
      <c r="H342" s="212"/>
      <c r="I342" s="212"/>
      <c r="J342" s="212"/>
      <c r="K342" s="212"/>
      <c r="L342" s="212"/>
      <c r="M342" s="212"/>
      <c r="N342" s="212"/>
      <c r="O342" s="212"/>
      <c r="P342" s="212"/>
      <c r="Q342" s="212"/>
      <c r="R342" s="212"/>
      <c r="S342" s="212"/>
      <c r="T342" s="212"/>
      <c r="U342" s="212"/>
      <c r="V342" s="212"/>
      <c r="W342" s="212"/>
      <c r="X342" s="212"/>
    </row>
    <row r="343" spans="2:24" s="191" customFormat="1" x14ac:dyDescent="0.25">
      <c r="B343" s="212"/>
      <c r="C343" s="212"/>
      <c r="D343" s="212"/>
      <c r="E343" s="212"/>
      <c r="F343" s="212"/>
      <c r="G343" s="212"/>
      <c r="H343" s="212"/>
      <c r="I343" s="212"/>
      <c r="J343" s="212"/>
      <c r="K343" s="212"/>
      <c r="L343" s="212"/>
      <c r="M343" s="212"/>
      <c r="N343" s="212"/>
      <c r="O343" s="212"/>
      <c r="P343" s="212"/>
      <c r="Q343" s="212"/>
      <c r="R343" s="212"/>
      <c r="S343" s="212"/>
      <c r="T343" s="212"/>
      <c r="U343" s="212"/>
      <c r="V343" s="212"/>
      <c r="W343" s="212"/>
      <c r="X343" s="212"/>
    </row>
    <row r="344" spans="2:24" s="191" customFormat="1" x14ac:dyDescent="0.25">
      <c r="B344" s="212"/>
      <c r="C344" s="212"/>
      <c r="D344" s="212"/>
      <c r="E344" s="212"/>
      <c r="F344" s="212"/>
      <c r="G344" s="212"/>
      <c r="H344" s="212"/>
      <c r="I344" s="212"/>
      <c r="J344" s="212"/>
      <c r="K344" s="212"/>
      <c r="L344" s="212"/>
      <c r="M344" s="212"/>
      <c r="N344" s="212"/>
      <c r="O344" s="212"/>
      <c r="P344" s="212"/>
      <c r="Q344" s="212"/>
      <c r="R344" s="212"/>
      <c r="S344" s="212"/>
      <c r="T344" s="212"/>
      <c r="U344" s="212"/>
      <c r="V344" s="212"/>
      <c r="W344" s="212"/>
      <c r="X344" s="212"/>
    </row>
    <row r="345" spans="2:24" s="191" customFormat="1" x14ac:dyDescent="0.25">
      <c r="B345" s="212"/>
      <c r="C345" s="212"/>
      <c r="D345" s="212"/>
      <c r="E345" s="212"/>
      <c r="F345" s="212"/>
      <c r="G345" s="212"/>
      <c r="H345" s="212"/>
      <c r="I345" s="212"/>
      <c r="J345" s="212"/>
      <c r="K345" s="212"/>
      <c r="L345" s="212"/>
      <c r="M345" s="212"/>
      <c r="N345" s="212"/>
      <c r="O345" s="212"/>
      <c r="P345" s="212"/>
      <c r="Q345" s="212"/>
      <c r="R345" s="212"/>
      <c r="S345" s="212"/>
      <c r="T345" s="212"/>
      <c r="U345" s="212"/>
      <c r="V345" s="212"/>
      <c r="W345" s="212"/>
      <c r="X345" s="212"/>
    </row>
    <row r="346" spans="2:24" s="191" customFormat="1" x14ac:dyDescent="0.25">
      <c r="B346" s="212"/>
      <c r="C346" s="212"/>
      <c r="D346" s="212"/>
      <c r="E346" s="212"/>
      <c r="F346" s="212"/>
      <c r="G346" s="212"/>
      <c r="H346" s="212"/>
      <c r="I346" s="212"/>
      <c r="J346" s="212"/>
      <c r="K346" s="212"/>
      <c r="L346" s="212"/>
      <c r="M346" s="212"/>
      <c r="N346" s="212"/>
      <c r="O346" s="212"/>
      <c r="P346" s="212"/>
      <c r="Q346" s="212"/>
      <c r="R346" s="212"/>
      <c r="S346" s="212"/>
      <c r="T346" s="212"/>
      <c r="U346" s="212"/>
      <c r="V346" s="212"/>
      <c r="W346" s="212"/>
      <c r="X346" s="212"/>
    </row>
    <row r="347" spans="2:24" s="191" customFormat="1" x14ac:dyDescent="0.25">
      <c r="B347" s="212"/>
      <c r="C347" s="212"/>
      <c r="D347" s="212"/>
      <c r="E347" s="212"/>
      <c r="F347" s="212"/>
      <c r="G347" s="212"/>
      <c r="H347" s="212"/>
      <c r="I347" s="212"/>
      <c r="J347" s="212"/>
      <c r="K347" s="212"/>
      <c r="L347" s="212"/>
      <c r="M347" s="212"/>
      <c r="N347" s="212"/>
      <c r="O347" s="212"/>
      <c r="P347" s="212"/>
      <c r="Q347" s="212"/>
      <c r="R347" s="212"/>
      <c r="S347" s="212"/>
      <c r="T347" s="212"/>
      <c r="U347" s="212"/>
      <c r="V347" s="212"/>
      <c r="W347" s="212"/>
      <c r="X347" s="212"/>
    </row>
    <row r="348" spans="2:24" s="191" customFormat="1" x14ac:dyDescent="0.25">
      <c r="B348" s="212"/>
      <c r="C348" s="212"/>
      <c r="D348" s="212"/>
      <c r="E348" s="212"/>
      <c r="F348" s="212"/>
      <c r="G348" s="212"/>
      <c r="H348" s="212"/>
      <c r="I348" s="212"/>
      <c r="J348" s="212"/>
      <c r="K348" s="212"/>
      <c r="L348" s="212"/>
      <c r="M348" s="212"/>
      <c r="N348" s="212"/>
      <c r="O348" s="212"/>
      <c r="P348" s="212"/>
      <c r="Q348" s="212"/>
      <c r="R348" s="212"/>
      <c r="S348" s="212"/>
      <c r="T348" s="212"/>
      <c r="U348" s="212"/>
      <c r="V348" s="212"/>
      <c r="W348" s="212"/>
      <c r="X348" s="212"/>
    </row>
    <row r="349" spans="2:24" s="191" customFormat="1" x14ac:dyDescent="0.25">
      <c r="B349" s="212"/>
      <c r="C349" s="212"/>
      <c r="D349" s="212"/>
      <c r="E349" s="212"/>
      <c r="F349" s="212"/>
      <c r="G349" s="212"/>
      <c r="H349" s="212"/>
      <c r="I349" s="212"/>
      <c r="J349" s="212"/>
      <c r="K349" s="212"/>
      <c r="L349" s="212"/>
      <c r="M349" s="212"/>
      <c r="N349" s="212"/>
      <c r="O349" s="212"/>
      <c r="P349" s="212"/>
      <c r="Q349" s="212"/>
      <c r="R349" s="212"/>
      <c r="S349" s="212"/>
      <c r="T349" s="212"/>
      <c r="U349" s="212"/>
      <c r="V349" s="212"/>
      <c r="W349" s="212"/>
      <c r="X349" s="212"/>
    </row>
    <row r="350" spans="2:24" s="191" customFormat="1" x14ac:dyDescent="0.25">
      <c r="B350" s="212"/>
      <c r="C350" s="212"/>
      <c r="D350" s="212"/>
      <c r="E350" s="212"/>
      <c r="F350" s="212"/>
      <c r="G350" s="212"/>
      <c r="H350" s="212"/>
      <c r="I350" s="212"/>
      <c r="J350" s="212"/>
      <c r="K350" s="212"/>
      <c r="L350" s="212"/>
      <c r="M350" s="212"/>
      <c r="N350" s="212"/>
      <c r="O350" s="212"/>
      <c r="P350" s="212"/>
      <c r="Q350" s="212"/>
      <c r="R350" s="212"/>
      <c r="S350" s="212"/>
      <c r="T350" s="212"/>
      <c r="U350" s="212"/>
      <c r="V350" s="212"/>
      <c r="W350" s="212"/>
      <c r="X350" s="212"/>
    </row>
    <row r="351" spans="2:24" s="191" customFormat="1" x14ac:dyDescent="0.25">
      <c r="B351" s="212"/>
      <c r="C351" s="212"/>
      <c r="D351" s="212"/>
      <c r="E351" s="212"/>
      <c r="F351" s="212"/>
      <c r="G351" s="212"/>
      <c r="H351" s="212"/>
      <c r="I351" s="212"/>
      <c r="J351" s="212"/>
      <c r="K351" s="212"/>
      <c r="L351" s="212"/>
      <c r="M351" s="212"/>
      <c r="N351" s="212"/>
      <c r="O351" s="212"/>
      <c r="P351" s="212"/>
      <c r="Q351" s="212"/>
      <c r="R351" s="212"/>
      <c r="S351" s="212"/>
      <c r="T351" s="212"/>
      <c r="U351" s="212"/>
      <c r="V351" s="212"/>
      <c r="W351" s="212"/>
      <c r="X351" s="212"/>
    </row>
    <row r="352" spans="2:24" s="191" customFormat="1" x14ac:dyDescent="0.25">
      <c r="B352" s="212"/>
      <c r="C352" s="212"/>
      <c r="D352" s="212"/>
      <c r="E352" s="212"/>
      <c r="F352" s="212"/>
      <c r="G352" s="212"/>
      <c r="H352" s="212"/>
      <c r="I352" s="212"/>
      <c r="J352" s="212"/>
      <c r="K352" s="212"/>
      <c r="L352" s="212"/>
      <c r="M352" s="212"/>
      <c r="N352" s="212"/>
      <c r="O352" s="212"/>
      <c r="P352" s="212"/>
      <c r="Q352" s="212"/>
      <c r="R352" s="212"/>
      <c r="S352" s="212"/>
      <c r="T352" s="212"/>
      <c r="U352" s="212"/>
      <c r="V352" s="212"/>
      <c r="W352" s="212"/>
      <c r="X352" s="212"/>
    </row>
    <row r="353" spans="2:24" s="191" customFormat="1" x14ac:dyDescent="0.25">
      <c r="B353" s="212"/>
      <c r="C353" s="212"/>
      <c r="D353" s="212"/>
      <c r="E353" s="212"/>
      <c r="F353" s="212"/>
      <c r="G353" s="212"/>
      <c r="H353" s="212"/>
      <c r="I353" s="212"/>
      <c r="J353" s="212"/>
      <c r="K353" s="212"/>
      <c r="L353" s="212"/>
      <c r="M353" s="212"/>
      <c r="N353" s="212"/>
      <c r="O353" s="212"/>
      <c r="P353" s="212"/>
      <c r="Q353" s="212"/>
      <c r="R353" s="212"/>
      <c r="S353" s="212"/>
      <c r="T353" s="212"/>
      <c r="U353" s="212"/>
      <c r="V353" s="212"/>
      <c r="W353" s="212"/>
      <c r="X353" s="212"/>
    </row>
    <row r="354" spans="2:24" s="191" customFormat="1" x14ac:dyDescent="0.25">
      <c r="B354" s="212"/>
      <c r="C354" s="212"/>
      <c r="D354" s="212"/>
      <c r="E354" s="212"/>
      <c r="F354" s="212"/>
      <c r="G354" s="212"/>
      <c r="H354" s="212"/>
      <c r="I354" s="212"/>
      <c r="J354" s="212"/>
      <c r="K354" s="212"/>
      <c r="L354" s="212"/>
      <c r="M354" s="212"/>
      <c r="N354" s="212"/>
      <c r="O354" s="212"/>
      <c r="P354" s="212"/>
      <c r="Q354" s="212"/>
      <c r="R354" s="212"/>
      <c r="S354" s="212"/>
      <c r="T354" s="212"/>
      <c r="U354" s="212"/>
      <c r="V354" s="212"/>
      <c r="W354" s="212"/>
      <c r="X354" s="212"/>
    </row>
    <row r="355" spans="2:24" s="191" customFormat="1" x14ac:dyDescent="0.25">
      <c r="B355" s="212"/>
      <c r="C355" s="212"/>
      <c r="D355" s="212"/>
      <c r="E355" s="212"/>
      <c r="F355" s="212"/>
      <c r="G355" s="212"/>
      <c r="H355" s="212"/>
      <c r="I355" s="212"/>
      <c r="J355" s="212"/>
      <c r="K355" s="212"/>
      <c r="L355" s="212"/>
      <c r="M355" s="212"/>
      <c r="N355" s="212"/>
      <c r="O355" s="212"/>
      <c r="P355" s="212"/>
      <c r="Q355" s="212"/>
      <c r="R355" s="212"/>
      <c r="S355" s="212"/>
      <c r="T355" s="212"/>
      <c r="U355" s="212"/>
      <c r="V355" s="212"/>
      <c r="W355" s="212"/>
      <c r="X355" s="212"/>
    </row>
    <row r="356" spans="2:24" s="191" customFormat="1" x14ac:dyDescent="0.25">
      <c r="B356" s="212"/>
      <c r="C356" s="212"/>
      <c r="D356" s="212"/>
      <c r="E356" s="212"/>
      <c r="F356" s="212"/>
      <c r="G356" s="212"/>
      <c r="H356" s="212"/>
      <c r="I356" s="212"/>
      <c r="J356" s="212"/>
      <c r="K356" s="212"/>
      <c r="L356" s="212"/>
      <c r="M356" s="212"/>
      <c r="N356" s="212"/>
      <c r="O356" s="212"/>
      <c r="P356" s="212"/>
      <c r="Q356" s="212"/>
      <c r="R356" s="212"/>
      <c r="S356" s="212"/>
      <c r="T356" s="212"/>
      <c r="U356" s="212"/>
      <c r="V356" s="212"/>
      <c r="W356" s="212"/>
      <c r="X356" s="212"/>
    </row>
    <row r="357" spans="2:24" s="191" customFormat="1" x14ac:dyDescent="0.25">
      <c r="B357" s="212"/>
      <c r="C357" s="212"/>
      <c r="D357" s="212"/>
      <c r="E357" s="212"/>
      <c r="F357" s="212"/>
      <c r="G357" s="212"/>
      <c r="H357" s="212"/>
      <c r="I357" s="212"/>
      <c r="J357" s="212"/>
      <c r="K357" s="212"/>
      <c r="L357" s="212"/>
      <c r="M357" s="212"/>
      <c r="N357" s="212"/>
      <c r="O357" s="212"/>
      <c r="P357" s="212"/>
      <c r="Q357" s="212"/>
      <c r="R357" s="212"/>
      <c r="S357" s="212"/>
      <c r="T357" s="212"/>
      <c r="U357" s="212"/>
      <c r="V357" s="212"/>
      <c r="W357" s="212"/>
      <c r="X357" s="212"/>
    </row>
    <row r="358" spans="2:24" s="191" customFormat="1" x14ac:dyDescent="0.25">
      <c r="B358" s="212"/>
      <c r="C358" s="212"/>
      <c r="D358" s="212"/>
      <c r="E358" s="212"/>
      <c r="F358" s="212"/>
      <c r="G358" s="212"/>
      <c r="H358" s="212"/>
      <c r="I358" s="212"/>
      <c r="J358" s="212"/>
      <c r="K358" s="212"/>
      <c r="L358" s="212"/>
      <c r="M358" s="212"/>
      <c r="N358" s="212"/>
      <c r="O358" s="212"/>
      <c r="P358" s="212"/>
      <c r="Q358" s="212"/>
      <c r="R358" s="212"/>
      <c r="S358" s="212"/>
      <c r="T358" s="212"/>
      <c r="U358" s="212"/>
      <c r="V358" s="212"/>
      <c r="W358" s="212"/>
      <c r="X358" s="212"/>
    </row>
    <row r="359" spans="2:24" s="191" customFormat="1" x14ac:dyDescent="0.25">
      <c r="B359" s="212"/>
      <c r="C359" s="212"/>
      <c r="D359" s="212"/>
      <c r="E359" s="212"/>
      <c r="F359" s="212"/>
      <c r="G359" s="212"/>
      <c r="H359" s="212"/>
      <c r="I359" s="212"/>
      <c r="J359" s="212"/>
      <c r="K359" s="212"/>
      <c r="L359" s="212"/>
      <c r="M359" s="212"/>
      <c r="N359" s="212"/>
      <c r="O359" s="212"/>
      <c r="P359" s="212"/>
      <c r="Q359" s="212"/>
      <c r="R359" s="212"/>
      <c r="S359" s="212"/>
      <c r="T359" s="212"/>
      <c r="U359" s="212"/>
      <c r="V359" s="212"/>
      <c r="W359" s="212"/>
      <c r="X359" s="212"/>
    </row>
    <row r="360" spans="2:24" s="191" customFormat="1" x14ac:dyDescent="0.25">
      <c r="B360" s="212"/>
      <c r="C360" s="212"/>
      <c r="D360" s="212"/>
      <c r="E360" s="212"/>
      <c r="F360" s="212"/>
      <c r="G360" s="212"/>
      <c r="H360" s="212"/>
      <c r="I360" s="212"/>
      <c r="J360" s="212"/>
      <c r="K360" s="212"/>
      <c r="L360" s="212"/>
      <c r="M360" s="212"/>
      <c r="N360" s="212"/>
      <c r="O360" s="212"/>
      <c r="P360" s="212"/>
      <c r="Q360" s="212"/>
      <c r="R360" s="212"/>
      <c r="S360" s="212"/>
      <c r="T360" s="212"/>
      <c r="U360" s="212"/>
      <c r="V360" s="212"/>
      <c r="W360" s="212"/>
      <c r="X360" s="212"/>
    </row>
    <row r="361" spans="2:24" s="191" customFormat="1" x14ac:dyDescent="0.25">
      <c r="B361" s="212"/>
      <c r="C361" s="212"/>
      <c r="D361" s="212"/>
      <c r="E361" s="212"/>
      <c r="F361" s="212"/>
      <c r="G361" s="212"/>
      <c r="H361" s="212"/>
      <c r="I361" s="212"/>
      <c r="J361" s="212"/>
      <c r="K361" s="212"/>
      <c r="L361" s="212"/>
      <c r="M361" s="212"/>
      <c r="N361" s="212"/>
      <c r="O361" s="212"/>
      <c r="P361" s="212"/>
      <c r="Q361" s="212"/>
      <c r="R361" s="212"/>
      <c r="S361" s="212"/>
      <c r="T361" s="212"/>
      <c r="U361" s="212"/>
      <c r="V361" s="212"/>
      <c r="W361" s="212"/>
      <c r="X361" s="212"/>
    </row>
    <row r="362" spans="2:24" s="191" customFormat="1" x14ac:dyDescent="0.25">
      <c r="B362" s="212"/>
      <c r="C362" s="212"/>
      <c r="D362" s="212"/>
      <c r="E362" s="212"/>
      <c r="F362" s="212"/>
      <c r="G362" s="212"/>
      <c r="H362" s="212"/>
      <c r="I362" s="212"/>
      <c r="J362" s="212"/>
      <c r="K362" s="212"/>
      <c r="L362" s="212"/>
      <c r="M362" s="212"/>
      <c r="N362" s="212"/>
      <c r="O362" s="212"/>
      <c r="P362" s="212"/>
      <c r="Q362" s="212"/>
      <c r="R362" s="212"/>
      <c r="S362" s="212"/>
      <c r="T362" s="212"/>
      <c r="U362" s="212"/>
      <c r="V362" s="212"/>
      <c r="W362" s="212"/>
      <c r="X362" s="212"/>
    </row>
    <row r="363" spans="2:24" s="191" customFormat="1" x14ac:dyDescent="0.25">
      <c r="B363" s="212"/>
      <c r="C363" s="212"/>
      <c r="D363" s="212"/>
      <c r="E363" s="212"/>
      <c r="F363" s="212"/>
      <c r="G363" s="212"/>
      <c r="H363" s="212"/>
      <c r="I363" s="212"/>
      <c r="J363" s="212"/>
      <c r="K363" s="212"/>
      <c r="L363" s="212"/>
      <c r="M363" s="212"/>
      <c r="N363" s="212"/>
      <c r="O363" s="212"/>
      <c r="P363" s="212"/>
      <c r="Q363" s="212"/>
      <c r="R363" s="212"/>
      <c r="S363" s="212"/>
      <c r="T363" s="212"/>
      <c r="U363" s="212"/>
      <c r="V363" s="212"/>
      <c r="W363" s="212"/>
      <c r="X363" s="212"/>
    </row>
    <row r="364" spans="2:24" s="191" customFormat="1" x14ac:dyDescent="0.25">
      <c r="B364" s="212"/>
      <c r="C364" s="212"/>
      <c r="D364" s="212"/>
      <c r="E364" s="212"/>
      <c r="F364" s="212"/>
      <c r="G364" s="212"/>
      <c r="H364" s="212"/>
      <c r="I364" s="212"/>
      <c r="J364" s="212"/>
      <c r="K364" s="212"/>
      <c r="L364" s="212"/>
      <c r="M364" s="212"/>
      <c r="N364" s="212"/>
      <c r="O364" s="212"/>
      <c r="P364" s="212"/>
      <c r="Q364" s="212"/>
      <c r="R364" s="212"/>
      <c r="S364" s="212"/>
      <c r="T364" s="212"/>
      <c r="U364" s="212"/>
      <c r="V364" s="212"/>
      <c r="W364" s="212"/>
      <c r="X364" s="212"/>
    </row>
    <row r="365" spans="2:24" s="191" customFormat="1" x14ac:dyDescent="0.25">
      <c r="B365" s="212"/>
      <c r="C365" s="212"/>
      <c r="D365" s="212"/>
      <c r="E365" s="212"/>
      <c r="F365" s="212"/>
      <c r="G365" s="212"/>
      <c r="H365" s="212"/>
      <c r="I365" s="212"/>
      <c r="J365" s="212"/>
      <c r="K365" s="212"/>
      <c r="L365" s="212"/>
      <c r="M365" s="212"/>
      <c r="N365" s="212"/>
      <c r="O365" s="212"/>
      <c r="P365" s="212"/>
      <c r="Q365" s="212"/>
      <c r="R365" s="212"/>
      <c r="S365" s="212"/>
      <c r="T365" s="212"/>
      <c r="U365" s="212"/>
      <c r="V365" s="212"/>
      <c r="W365" s="212"/>
      <c r="X365" s="212"/>
    </row>
    <row r="366" spans="2:24" s="191" customFormat="1" x14ac:dyDescent="0.25">
      <c r="B366" s="212"/>
      <c r="C366" s="212"/>
      <c r="D366" s="212"/>
      <c r="E366" s="212"/>
      <c r="F366" s="212"/>
      <c r="G366" s="212"/>
      <c r="H366" s="212"/>
      <c r="I366" s="212"/>
      <c r="J366" s="212"/>
      <c r="K366" s="212"/>
      <c r="L366" s="212"/>
      <c r="M366" s="212"/>
      <c r="N366" s="212"/>
      <c r="O366" s="212"/>
      <c r="P366" s="212"/>
      <c r="Q366" s="212"/>
      <c r="R366" s="212"/>
      <c r="S366" s="212"/>
      <c r="T366" s="212"/>
      <c r="U366" s="212"/>
      <c r="V366" s="212"/>
      <c r="W366" s="212"/>
      <c r="X366" s="212"/>
    </row>
    <row r="367" spans="2:24" s="191" customFormat="1" x14ac:dyDescent="0.25">
      <c r="B367" s="212"/>
      <c r="C367" s="212"/>
      <c r="D367" s="212"/>
      <c r="E367" s="212"/>
      <c r="F367" s="212"/>
      <c r="G367" s="212"/>
      <c r="H367" s="212"/>
      <c r="I367" s="212"/>
      <c r="J367" s="212"/>
      <c r="K367" s="212"/>
      <c r="L367" s="212"/>
      <c r="M367" s="212"/>
      <c r="N367" s="212"/>
      <c r="O367" s="212"/>
      <c r="P367" s="212"/>
      <c r="Q367" s="212"/>
      <c r="R367" s="212"/>
      <c r="S367" s="212"/>
      <c r="T367" s="212"/>
      <c r="U367" s="212"/>
      <c r="V367" s="212"/>
      <c r="W367" s="212"/>
      <c r="X367" s="212"/>
    </row>
    <row r="368" spans="2:24" s="191" customFormat="1" x14ac:dyDescent="0.25">
      <c r="B368" s="212"/>
      <c r="C368" s="212"/>
      <c r="D368" s="212"/>
      <c r="E368" s="212"/>
      <c r="F368" s="212"/>
      <c r="G368" s="212"/>
      <c r="H368" s="212"/>
      <c r="I368" s="212"/>
      <c r="J368" s="212"/>
      <c r="K368" s="212"/>
      <c r="L368" s="212"/>
      <c r="M368" s="212"/>
      <c r="N368" s="212"/>
      <c r="O368" s="212"/>
      <c r="P368" s="212"/>
      <c r="Q368" s="212"/>
      <c r="R368" s="212"/>
      <c r="S368" s="212"/>
      <c r="T368" s="212"/>
      <c r="U368" s="212"/>
      <c r="V368" s="212"/>
      <c r="W368" s="212"/>
      <c r="X368" s="212"/>
    </row>
    <row r="369" spans="2:24" s="191" customFormat="1" x14ac:dyDescent="0.25">
      <c r="B369" s="212"/>
      <c r="C369" s="212"/>
      <c r="D369" s="212"/>
      <c r="E369" s="212"/>
      <c r="F369" s="212"/>
      <c r="G369" s="212"/>
      <c r="H369" s="212"/>
      <c r="I369" s="212"/>
      <c r="J369" s="212"/>
      <c r="K369" s="212"/>
      <c r="L369" s="212"/>
      <c r="M369" s="212"/>
      <c r="N369" s="212"/>
      <c r="O369" s="212"/>
      <c r="P369" s="212"/>
      <c r="Q369" s="212"/>
      <c r="R369" s="212"/>
      <c r="S369" s="212"/>
      <c r="T369" s="212"/>
      <c r="U369" s="212"/>
      <c r="V369" s="212"/>
      <c r="W369" s="212"/>
      <c r="X369" s="212"/>
    </row>
    <row r="370" spans="2:24" s="191" customFormat="1" x14ac:dyDescent="0.25">
      <c r="B370" s="212"/>
      <c r="C370" s="212"/>
      <c r="D370" s="212"/>
      <c r="E370" s="212"/>
      <c r="F370" s="212"/>
      <c r="G370" s="212"/>
      <c r="H370" s="212"/>
      <c r="I370" s="212"/>
      <c r="J370" s="212"/>
      <c r="K370" s="212"/>
      <c r="L370" s="212"/>
      <c r="M370" s="212"/>
      <c r="N370" s="212"/>
      <c r="O370" s="212"/>
      <c r="P370" s="212"/>
      <c r="Q370" s="212"/>
      <c r="R370" s="212"/>
      <c r="S370" s="212"/>
      <c r="T370" s="212"/>
      <c r="U370" s="212"/>
      <c r="V370" s="212"/>
      <c r="W370" s="212"/>
      <c r="X370" s="212"/>
    </row>
    <row r="371" spans="2:24" s="191" customFormat="1" x14ac:dyDescent="0.25">
      <c r="B371" s="212"/>
      <c r="C371" s="212"/>
      <c r="D371" s="212"/>
      <c r="E371" s="212"/>
      <c r="F371" s="212"/>
      <c r="G371" s="212"/>
      <c r="H371" s="212"/>
      <c r="I371" s="212"/>
      <c r="J371" s="212"/>
      <c r="K371" s="212"/>
      <c r="L371" s="212"/>
      <c r="M371" s="212"/>
      <c r="N371" s="212"/>
      <c r="O371" s="212"/>
      <c r="P371" s="212"/>
      <c r="Q371" s="212"/>
      <c r="R371" s="212"/>
      <c r="S371" s="212"/>
      <c r="T371" s="212"/>
      <c r="U371" s="212"/>
      <c r="V371" s="212"/>
      <c r="W371" s="212"/>
      <c r="X371" s="212"/>
    </row>
    <row r="372" spans="2:24" s="191" customFormat="1" x14ac:dyDescent="0.25">
      <c r="B372" s="212"/>
      <c r="C372" s="212"/>
      <c r="D372" s="212"/>
      <c r="E372" s="212"/>
      <c r="F372" s="212"/>
      <c r="G372" s="212"/>
      <c r="H372" s="212"/>
      <c r="I372" s="212"/>
      <c r="J372" s="212"/>
      <c r="K372" s="212"/>
      <c r="L372" s="212"/>
      <c r="M372" s="212"/>
      <c r="N372" s="212"/>
      <c r="O372" s="212"/>
      <c r="P372" s="212"/>
      <c r="Q372" s="212"/>
      <c r="R372" s="212"/>
      <c r="S372" s="212"/>
      <c r="T372" s="212"/>
      <c r="U372" s="212"/>
      <c r="V372" s="212"/>
      <c r="W372" s="212"/>
      <c r="X372" s="212"/>
    </row>
    <row r="373" spans="2:24" s="191" customFormat="1" x14ac:dyDescent="0.25">
      <c r="B373" s="212"/>
      <c r="C373" s="212"/>
      <c r="D373" s="212"/>
      <c r="E373" s="212"/>
      <c r="F373" s="212"/>
      <c r="G373" s="212"/>
      <c r="H373" s="212"/>
      <c r="I373" s="212"/>
      <c r="J373" s="212"/>
      <c r="K373" s="212"/>
      <c r="L373" s="212"/>
      <c r="M373" s="212"/>
      <c r="N373" s="212"/>
      <c r="O373" s="212"/>
      <c r="P373" s="212"/>
      <c r="Q373" s="212"/>
      <c r="R373" s="212"/>
      <c r="S373" s="212"/>
      <c r="T373" s="212"/>
      <c r="U373" s="212"/>
      <c r="V373" s="212"/>
      <c r="W373" s="212"/>
      <c r="X373" s="212"/>
    </row>
    <row r="374" spans="2:24" s="191" customFormat="1" x14ac:dyDescent="0.25">
      <c r="B374" s="212"/>
      <c r="C374" s="212"/>
      <c r="D374" s="212"/>
      <c r="E374" s="212"/>
      <c r="F374" s="212"/>
      <c r="G374" s="212"/>
      <c r="H374" s="212"/>
      <c r="I374" s="212"/>
      <c r="J374" s="212"/>
      <c r="K374" s="212"/>
      <c r="L374" s="212"/>
      <c r="M374" s="212"/>
      <c r="N374" s="212"/>
      <c r="O374" s="212"/>
      <c r="P374" s="212"/>
      <c r="Q374" s="212"/>
      <c r="R374" s="212"/>
      <c r="S374" s="212"/>
      <c r="T374" s="212"/>
      <c r="U374" s="212"/>
      <c r="V374" s="212"/>
      <c r="W374" s="212"/>
      <c r="X374" s="212"/>
    </row>
    <row r="375" spans="2:24" s="191" customFormat="1" x14ac:dyDescent="0.25">
      <c r="B375" s="212"/>
      <c r="C375" s="212"/>
      <c r="D375" s="212"/>
      <c r="E375" s="212"/>
      <c r="F375" s="212"/>
      <c r="G375" s="212"/>
      <c r="H375" s="212"/>
      <c r="I375" s="212"/>
      <c r="J375" s="212"/>
      <c r="K375" s="212"/>
      <c r="L375" s="212"/>
      <c r="M375" s="212"/>
      <c r="N375" s="212"/>
      <c r="O375" s="212"/>
      <c r="P375" s="212"/>
      <c r="Q375" s="212"/>
      <c r="R375" s="212"/>
      <c r="S375" s="212"/>
      <c r="T375" s="212"/>
      <c r="U375" s="212"/>
      <c r="V375" s="212"/>
      <c r="W375" s="212"/>
      <c r="X375" s="212"/>
    </row>
    <row r="376" spans="2:24" s="191" customFormat="1" x14ac:dyDescent="0.25">
      <c r="B376" s="212"/>
      <c r="C376" s="212"/>
      <c r="D376" s="212"/>
      <c r="E376" s="212"/>
      <c r="F376" s="212"/>
      <c r="G376" s="212"/>
      <c r="H376" s="212"/>
      <c r="I376" s="212"/>
      <c r="J376" s="212"/>
      <c r="K376" s="212"/>
      <c r="L376" s="212"/>
      <c r="M376" s="212"/>
      <c r="N376" s="212"/>
      <c r="O376" s="212"/>
      <c r="P376" s="212"/>
      <c r="Q376" s="212"/>
      <c r="R376" s="212"/>
      <c r="S376" s="212"/>
      <c r="T376" s="212"/>
      <c r="U376" s="212"/>
      <c r="V376" s="212"/>
      <c r="W376" s="212"/>
      <c r="X376" s="212"/>
    </row>
    <row r="377" spans="2:24" s="191" customFormat="1" x14ac:dyDescent="0.25">
      <c r="B377" s="212"/>
      <c r="C377" s="212"/>
      <c r="D377" s="212"/>
      <c r="E377" s="212"/>
      <c r="F377" s="212"/>
      <c r="G377" s="212"/>
      <c r="H377" s="212"/>
      <c r="I377" s="212"/>
      <c r="J377" s="212"/>
      <c r="K377" s="212"/>
      <c r="L377" s="212"/>
      <c r="M377" s="212"/>
      <c r="N377" s="212"/>
      <c r="O377" s="212"/>
      <c r="P377" s="212"/>
      <c r="Q377" s="212"/>
      <c r="R377" s="212"/>
      <c r="S377" s="212"/>
      <c r="T377" s="212"/>
      <c r="U377" s="212"/>
      <c r="V377" s="212"/>
      <c r="W377" s="212"/>
      <c r="X377" s="212"/>
    </row>
    <row r="378" spans="2:24" s="191" customFormat="1" x14ac:dyDescent="0.25">
      <c r="B378" s="212"/>
      <c r="C378" s="212"/>
      <c r="D378" s="212"/>
      <c r="E378" s="212"/>
      <c r="F378" s="212"/>
      <c r="G378" s="212"/>
      <c r="H378" s="212"/>
      <c r="I378" s="212"/>
      <c r="J378" s="212"/>
      <c r="K378" s="212"/>
      <c r="L378" s="212"/>
      <c r="M378" s="212"/>
      <c r="N378" s="212"/>
      <c r="O378" s="212"/>
      <c r="P378" s="212"/>
      <c r="Q378" s="212"/>
      <c r="R378" s="212"/>
      <c r="S378" s="212"/>
      <c r="T378" s="212"/>
      <c r="U378" s="212"/>
      <c r="V378" s="212"/>
      <c r="W378" s="212"/>
      <c r="X378" s="212"/>
    </row>
    <row r="379" spans="2:24" s="191" customFormat="1" x14ac:dyDescent="0.25">
      <c r="B379" s="212"/>
      <c r="C379" s="212"/>
      <c r="D379" s="212"/>
      <c r="E379" s="212"/>
      <c r="F379" s="212"/>
      <c r="G379" s="212"/>
      <c r="H379" s="212"/>
      <c r="I379" s="212"/>
      <c r="J379" s="212"/>
      <c r="K379" s="212"/>
      <c r="L379" s="212"/>
      <c r="M379" s="212"/>
      <c r="N379" s="212"/>
      <c r="O379" s="212"/>
      <c r="P379" s="212"/>
      <c r="Q379" s="212"/>
      <c r="R379" s="212"/>
      <c r="S379" s="212"/>
      <c r="T379" s="212"/>
      <c r="U379" s="212"/>
      <c r="V379" s="212"/>
      <c r="W379" s="212"/>
      <c r="X379" s="212"/>
    </row>
    <row r="380" spans="2:24" s="191" customFormat="1" x14ac:dyDescent="0.25">
      <c r="B380" s="212"/>
      <c r="C380" s="212"/>
      <c r="D380" s="212"/>
      <c r="E380" s="212"/>
      <c r="F380" s="212"/>
      <c r="G380" s="212"/>
      <c r="H380" s="212"/>
      <c r="I380" s="212"/>
      <c r="J380" s="212"/>
      <c r="K380" s="212"/>
      <c r="L380" s="212"/>
      <c r="M380" s="212"/>
      <c r="N380" s="212"/>
      <c r="O380" s="212"/>
      <c r="P380" s="212"/>
      <c r="Q380" s="212"/>
      <c r="R380" s="212"/>
      <c r="S380" s="212"/>
      <c r="T380" s="212"/>
      <c r="U380" s="212"/>
      <c r="V380" s="212"/>
      <c r="W380" s="212"/>
      <c r="X380" s="212"/>
    </row>
    <row r="381" spans="2:24" s="191" customFormat="1" x14ac:dyDescent="0.25">
      <c r="B381" s="212"/>
      <c r="C381" s="212"/>
      <c r="D381" s="212"/>
      <c r="E381" s="212"/>
      <c r="F381" s="212"/>
      <c r="G381" s="212"/>
      <c r="H381" s="212"/>
      <c r="I381" s="212"/>
      <c r="J381" s="212"/>
      <c r="K381" s="212"/>
      <c r="L381" s="212"/>
      <c r="M381" s="212"/>
      <c r="N381" s="212"/>
      <c r="O381" s="212"/>
      <c r="P381" s="212"/>
      <c r="Q381" s="212"/>
      <c r="R381" s="212"/>
      <c r="S381" s="212"/>
      <c r="T381" s="212"/>
      <c r="U381" s="212"/>
      <c r="V381" s="212"/>
      <c r="W381" s="212"/>
      <c r="X381" s="212"/>
    </row>
    <row r="382" spans="2:24" s="191" customFormat="1" x14ac:dyDescent="0.25">
      <c r="B382" s="212"/>
      <c r="C382" s="212"/>
      <c r="D382" s="212"/>
      <c r="E382" s="212"/>
      <c r="F382" s="212"/>
      <c r="G382" s="212"/>
      <c r="H382" s="212"/>
      <c r="I382" s="212"/>
      <c r="J382" s="212"/>
      <c r="K382" s="212"/>
      <c r="L382" s="212"/>
      <c r="M382" s="212"/>
      <c r="N382" s="212"/>
      <c r="O382" s="212"/>
      <c r="P382" s="212"/>
      <c r="Q382" s="212"/>
      <c r="R382" s="212"/>
      <c r="S382" s="212"/>
      <c r="T382" s="212"/>
      <c r="U382" s="212"/>
      <c r="V382" s="212"/>
      <c r="W382" s="212"/>
      <c r="X382" s="212"/>
    </row>
    <row r="383" spans="2:24" s="191" customFormat="1" x14ac:dyDescent="0.25">
      <c r="B383" s="212"/>
      <c r="C383" s="212"/>
      <c r="D383" s="212"/>
      <c r="E383" s="212"/>
      <c r="F383" s="212"/>
      <c r="G383" s="212"/>
      <c r="H383" s="212"/>
      <c r="I383" s="212"/>
      <c r="J383" s="212"/>
      <c r="K383" s="212"/>
      <c r="L383" s="212"/>
      <c r="M383" s="212"/>
      <c r="N383" s="212"/>
      <c r="O383" s="212"/>
      <c r="P383" s="212"/>
      <c r="Q383" s="212"/>
      <c r="R383" s="212"/>
      <c r="S383" s="212"/>
      <c r="T383" s="212"/>
      <c r="U383" s="212"/>
      <c r="V383" s="212"/>
      <c r="W383" s="212"/>
      <c r="X383" s="212"/>
    </row>
    <row r="384" spans="2:24" s="191" customFormat="1" x14ac:dyDescent="0.25">
      <c r="B384" s="212"/>
      <c r="C384" s="212"/>
      <c r="D384" s="212"/>
      <c r="E384" s="212"/>
      <c r="F384" s="212"/>
      <c r="G384" s="212"/>
      <c r="H384" s="212"/>
      <c r="I384" s="212"/>
      <c r="J384" s="212"/>
      <c r="K384" s="212"/>
      <c r="L384" s="212"/>
      <c r="M384" s="212"/>
      <c r="N384" s="212"/>
      <c r="O384" s="212"/>
      <c r="P384" s="212"/>
      <c r="Q384" s="212"/>
      <c r="R384" s="212"/>
      <c r="S384" s="212"/>
      <c r="T384" s="212"/>
      <c r="U384" s="212"/>
      <c r="V384" s="212"/>
      <c r="W384" s="212"/>
      <c r="X384" s="212"/>
    </row>
    <row r="385" spans="2:24" s="191" customFormat="1" x14ac:dyDescent="0.25">
      <c r="B385" s="212"/>
      <c r="C385" s="212"/>
      <c r="D385" s="212"/>
      <c r="E385" s="212"/>
      <c r="F385" s="212"/>
      <c r="G385" s="212"/>
      <c r="H385" s="212"/>
      <c r="I385" s="212"/>
      <c r="J385" s="212"/>
      <c r="K385" s="212"/>
      <c r="L385" s="212"/>
      <c r="M385" s="212"/>
      <c r="N385" s="212"/>
      <c r="O385" s="212"/>
      <c r="P385" s="212"/>
      <c r="Q385" s="212"/>
      <c r="R385" s="212"/>
      <c r="S385" s="212"/>
      <c r="T385" s="212"/>
      <c r="U385" s="212"/>
      <c r="V385" s="212"/>
      <c r="W385" s="212"/>
      <c r="X385" s="212"/>
    </row>
    <row r="386" spans="2:24" s="191" customFormat="1" x14ac:dyDescent="0.25">
      <c r="B386" s="212"/>
      <c r="C386" s="212"/>
      <c r="D386" s="212"/>
      <c r="E386" s="212"/>
      <c r="F386" s="212"/>
      <c r="G386" s="212"/>
      <c r="H386" s="212"/>
      <c r="I386" s="212"/>
      <c r="J386" s="212"/>
      <c r="K386" s="212"/>
      <c r="L386" s="212"/>
      <c r="M386" s="212"/>
      <c r="N386" s="212"/>
      <c r="O386" s="212"/>
      <c r="P386" s="212"/>
      <c r="Q386" s="212"/>
      <c r="R386" s="212"/>
      <c r="S386" s="212"/>
      <c r="T386" s="212"/>
      <c r="U386" s="212"/>
      <c r="V386" s="212"/>
      <c r="W386" s="212"/>
      <c r="X386" s="212"/>
    </row>
    <row r="387" spans="2:24" s="191" customFormat="1" x14ac:dyDescent="0.25">
      <c r="B387" s="212"/>
      <c r="C387" s="212"/>
      <c r="D387" s="212"/>
      <c r="E387" s="212"/>
      <c r="F387" s="212"/>
      <c r="G387" s="212"/>
      <c r="H387" s="212"/>
      <c r="I387" s="212"/>
      <c r="J387" s="212"/>
      <c r="K387" s="212"/>
      <c r="L387" s="212"/>
      <c r="M387" s="212"/>
      <c r="N387" s="212"/>
      <c r="O387" s="212"/>
      <c r="P387" s="212"/>
      <c r="Q387" s="212"/>
      <c r="R387" s="212"/>
      <c r="S387" s="212"/>
      <c r="T387" s="212"/>
      <c r="U387" s="212"/>
      <c r="V387" s="212"/>
      <c r="W387" s="212"/>
      <c r="X387" s="212"/>
    </row>
    <row r="388" spans="2:24" s="191" customFormat="1" x14ac:dyDescent="0.25">
      <c r="B388" s="212"/>
      <c r="C388" s="212"/>
      <c r="D388" s="212"/>
      <c r="E388" s="212"/>
      <c r="F388" s="212"/>
      <c r="G388" s="212"/>
      <c r="H388" s="212"/>
      <c r="I388" s="212"/>
      <c r="J388" s="212"/>
      <c r="K388" s="212"/>
      <c r="L388" s="212"/>
      <c r="M388" s="212"/>
      <c r="N388" s="212"/>
      <c r="O388" s="212"/>
      <c r="P388" s="212"/>
      <c r="Q388" s="212"/>
      <c r="R388" s="212"/>
      <c r="S388" s="212"/>
      <c r="T388" s="212"/>
      <c r="U388" s="212"/>
      <c r="V388" s="212"/>
      <c r="W388" s="212"/>
      <c r="X388" s="212"/>
    </row>
    <row r="389" spans="2:24" s="191" customFormat="1" x14ac:dyDescent="0.25">
      <c r="B389" s="212"/>
      <c r="C389" s="212"/>
      <c r="D389" s="212"/>
      <c r="E389" s="212"/>
      <c r="F389" s="212"/>
      <c r="G389" s="212"/>
      <c r="H389" s="212"/>
      <c r="I389" s="212"/>
      <c r="J389" s="212"/>
      <c r="K389" s="212"/>
      <c r="L389" s="212"/>
      <c r="M389" s="212"/>
      <c r="N389" s="212"/>
      <c r="O389" s="212"/>
      <c r="P389" s="212"/>
      <c r="Q389" s="212"/>
      <c r="R389" s="212"/>
      <c r="S389" s="212"/>
      <c r="T389" s="212"/>
      <c r="U389" s="212"/>
      <c r="V389" s="212"/>
      <c r="W389" s="212"/>
      <c r="X389" s="212"/>
    </row>
    <row r="390" spans="2:24" s="191" customFormat="1" x14ac:dyDescent="0.25">
      <c r="B390" s="212"/>
      <c r="C390" s="212"/>
      <c r="D390" s="212"/>
      <c r="E390" s="212"/>
      <c r="F390" s="212"/>
      <c r="G390" s="212"/>
      <c r="H390" s="212"/>
      <c r="I390" s="212"/>
      <c r="J390" s="212"/>
      <c r="K390" s="212"/>
      <c r="L390" s="212"/>
      <c r="M390" s="212"/>
      <c r="N390" s="212"/>
      <c r="O390" s="212"/>
      <c r="P390" s="212"/>
      <c r="Q390" s="212"/>
      <c r="R390" s="212"/>
      <c r="S390" s="212"/>
      <c r="T390" s="212"/>
      <c r="U390" s="212"/>
      <c r="V390" s="212"/>
      <c r="W390" s="212"/>
      <c r="X390" s="212"/>
    </row>
    <row r="391" spans="2:24" s="191" customFormat="1" x14ac:dyDescent="0.25">
      <c r="B391" s="212"/>
      <c r="C391" s="212"/>
      <c r="D391" s="212"/>
      <c r="E391" s="212"/>
      <c r="F391" s="212"/>
      <c r="G391" s="212"/>
      <c r="H391" s="212"/>
      <c r="I391" s="212"/>
      <c r="J391" s="212"/>
      <c r="K391" s="212"/>
      <c r="L391" s="212"/>
      <c r="M391" s="212"/>
      <c r="N391" s="212"/>
      <c r="O391" s="212"/>
      <c r="P391" s="212"/>
      <c r="Q391" s="212"/>
      <c r="R391" s="212"/>
      <c r="S391" s="212"/>
      <c r="T391" s="212"/>
      <c r="U391" s="212"/>
      <c r="V391" s="212"/>
      <c r="W391" s="212"/>
      <c r="X391" s="212"/>
    </row>
    <row r="392" spans="2:24" s="191" customFormat="1" x14ac:dyDescent="0.25">
      <c r="B392" s="212"/>
      <c r="C392" s="212"/>
      <c r="D392" s="212"/>
      <c r="E392" s="212"/>
      <c r="F392" s="212"/>
      <c r="G392" s="212"/>
      <c r="H392" s="212"/>
      <c r="I392" s="212"/>
      <c r="J392" s="212"/>
      <c r="K392" s="212"/>
      <c r="L392" s="212"/>
      <c r="M392" s="212"/>
      <c r="N392" s="212"/>
      <c r="O392" s="212"/>
      <c r="P392" s="212"/>
      <c r="Q392" s="212"/>
      <c r="R392" s="212"/>
      <c r="S392" s="212"/>
      <c r="T392" s="212"/>
      <c r="U392" s="212"/>
      <c r="V392" s="212"/>
      <c r="W392" s="212"/>
      <c r="X392" s="212"/>
    </row>
    <row r="393" spans="2:24" s="191" customFormat="1" x14ac:dyDescent="0.25">
      <c r="B393" s="212"/>
      <c r="C393" s="212"/>
      <c r="D393" s="212"/>
      <c r="E393" s="212"/>
      <c r="F393" s="212"/>
      <c r="G393" s="212"/>
      <c r="H393" s="212"/>
      <c r="I393" s="212"/>
      <c r="J393" s="212"/>
      <c r="K393" s="212"/>
      <c r="L393" s="212"/>
      <c r="M393" s="212"/>
      <c r="N393" s="212"/>
      <c r="O393" s="212"/>
      <c r="P393" s="212"/>
      <c r="Q393" s="212"/>
      <c r="R393" s="212"/>
      <c r="S393" s="212"/>
      <c r="T393" s="212"/>
      <c r="U393" s="212"/>
      <c r="V393" s="212"/>
      <c r="W393" s="212"/>
      <c r="X393" s="212"/>
    </row>
    <row r="394" spans="2:24" s="191" customFormat="1" x14ac:dyDescent="0.25">
      <c r="B394" s="212"/>
      <c r="C394" s="212"/>
      <c r="D394" s="212"/>
      <c r="E394" s="212"/>
      <c r="F394" s="212"/>
      <c r="G394" s="212"/>
      <c r="H394" s="212"/>
      <c r="I394" s="212"/>
      <c r="J394" s="212"/>
      <c r="K394" s="212"/>
      <c r="L394" s="212"/>
      <c r="M394" s="212"/>
      <c r="N394" s="212"/>
      <c r="O394" s="212"/>
      <c r="P394" s="212"/>
      <c r="Q394" s="212"/>
      <c r="R394" s="212"/>
      <c r="S394" s="212"/>
      <c r="T394" s="212"/>
      <c r="U394" s="212"/>
      <c r="V394" s="212"/>
      <c r="W394" s="212"/>
      <c r="X394" s="212"/>
    </row>
    <row r="395" spans="2:24" s="191" customFormat="1" x14ac:dyDescent="0.25">
      <c r="B395" s="212"/>
      <c r="C395" s="212"/>
      <c r="D395" s="212"/>
      <c r="E395" s="212"/>
      <c r="F395" s="212"/>
      <c r="G395" s="212"/>
      <c r="H395" s="212"/>
      <c r="I395" s="212"/>
      <c r="J395" s="212"/>
      <c r="K395" s="212"/>
      <c r="L395" s="212"/>
      <c r="M395" s="212"/>
      <c r="N395" s="212"/>
      <c r="O395" s="212"/>
      <c r="P395" s="212"/>
      <c r="Q395" s="212"/>
      <c r="R395" s="212"/>
      <c r="S395" s="212"/>
      <c r="T395" s="212"/>
      <c r="U395" s="212"/>
      <c r="V395" s="212"/>
      <c r="W395" s="212"/>
      <c r="X395" s="212"/>
    </row>
    <row r="396" spans="2:24" s="191" customFormat="1" x14ac:dyDescent="0.25">
      <c r="B396" s="212"/>
      <c r="C396" s="212"/>
      <c r="D396" s="212"/>
      <c r="E396" s="212"/>
      <c r="F396" s="212"/>
      <c r="G396" s="212"/>
      <c r="H396" s="212"/>
      <c r="I396" s="212"/>
      <c r="J396" s="212"/>
      <c r="K396" s="212"/>
      <c r="L396" s="212"/>
      <c r="M396" s="212"/>
      <c r="N396" s="212"/>
      <c r="O396" s="212"/>
      <c r="P396" s="212"/>
      <c r="Q396" s="212"/>
      <c r="R396" s="212"/>
      <c r="S396" s="212"/>
      <c r="T396" s="212"/>
      <c r="U396" s="212"/>
      <c r="V396" s="212"/>
      <c r="W396" s="212"/>
      <c r="X396" s="212"/>
    </row>
    <row r="397" spans="2:24" s="191" customFormat="1" x14ac:dyDescent="0.25">
      <c r="B397" s="212"/>
      <c r="C397" s="212"/>
      <c r="D397" s="212"/>
      <c r="E397" s="212"/>
      <c r="F397" s="212"/>
      <c r="G397" s="212"/>
      <c r="H397" s="212"/>
      <c r="I397" s="212"/>
      <c r="J397" s="212"/>
      <c r="K397" s="212"/>
      <c r="L397" s="212"/>
      <c r="M397" s="212"/>
      <c r="N397" s="212"/>
      <c r="O397" s="212"/>
      <c r="P397" s="212"/>
      <c r="Q397" s="212"/>
      <c r="R397" s="212"/>
      <c r="S397" s="212"/>
      <c r="T397" s="212"/>
      <c r="U397" s="212"/>
      <c r="V397" s="212"/>
      <c r="W397" s="212"/>
      <c r="X397" s="212"/>
    </row>
    <row r="398" spans="2:24" s="191" customFormat="1" x14ac:dyDescent="0.25">
      <c r="B398" s="212"/>
      <c r="C398" s="212"/>
      <c r="D398" s="212"/>
      <c r="E398" s="212"/>
      <c r="F398" s="212"/>
      <c r="G398" s="212"/>
      <c r="H398" s="212"/>
      <c r="I398" s="212"/>
      <c r="J398" s="212"/>
      <c r="K398" s="212"/>
      <c r="L398" s="212"/>
      <c r="M398" s="212"/>
      <c r="N398" s="212"/>
      <c r="O398" s="212"/>
      <c r="P398" s="212"/>
      <c r="Q398" s="212"/>
      <c r="R398" s="212"/>
      <c r="S398" s="212"/>
      <c r="T398" s="212"/>
      <c r="U398" s="212"/>
      <c r="V398" s="212"/>
      <c r="W398" s="212"/>
      <c r="X398" s="212"/>
    </row>
    <row r="399" spans="2:24" s="191" customFormat="1" x14ac:dyDescent="0.25">
      <c r="B399" s="212"/>
      <c r="C399" s="212"/>
      <c r="D399" s="212"/>
      <c r="E399" s="212"/>
      <c r="F399" s="212"/>
      <c r="G399" s="212"/>
      <c r="H399" s="212"/>
      <c r="I399" s="212"/>
      <c r="J399" s="212"/>
      <c r="K399" s="212"/>
      <c r="L399" s="212"/>
      <c r="M399" s="212"/>
      <c r="N399" s="212"/>
      <c r="O399" s="212"/>
      <c r="P399" s="212"/>
      <c r="Q399" s="212"/>
      <c r="R399" s="212"/>
      <c r="S399" s="212"/>
      <c r="T399" s="212"/>
      <c r="U399" s="212"/>
      <c r="V399" s="212"/>
      <c r="W399" s="212"/>
      <c r="X399" s="212"/>
    </row>
    <row r="400" spans="2:24" s="191" customFormat="1" x14ac:dyDescent="0.25">
      <c r="B400" s="212"/>
      <c r="C400" s="212"/>
      <c r="D400" s="212"/>
      <c r="E400" s="212"/>
      <c r="F400" s="212"/>
      <c r="G400" s="212"/>
      <c r="H400" s="212"/>
      <c r="I400" s="212"/>
      <c r="J400" s="212"/>
      <c r="K400" s="212"/>
      <c r="L400" s="212"/>
      <c r="M400" s="212"/>
      <c r="N400" s="212"/>
      <c r="O400" s="212"/>
      <c r="P400" s="212"/>
      <c r="Q400" s="212"/>
      <c r="R400" s="212"/>
      <c r="S400" s="212"/>
      <c r="T400" s="212"/>
      <c r="U400" s="212"/>
      <c r="V400" s="212"/>
      <c r="W400" s="212"/>
      <c r="X400" s="212"/>
    </row>
    <row r="401" spans="2:24" s="191" customFormat="1" x14ac:dyDescent="0.25">
      <c r="B401" s="212"/>
      <c r="C401" s="212"/>
      <c r="D401" s="212"/>
      <c r="E401" s="212"/>
      <c r="F401" s="212"/>
      <c r="G401" s="212"/>
      <c r="H401" s="212"/>
      <c r="I401" s="212"/>
      <c r="J401" s="212"/>
      <c r="K401" s="212"/>
      <c r="L401" s="212"/>
      <c r="M401" s="212"/>
      <c r="N401" s="212"/>
      <c r="O401" s="212"/>
      <c r="P401" s="212"/>
      <c r="Q401" s="212"/>
      <c r="R401" s="212"/>
      <c r="S401" s="212"/>
      <c r="T401" s="212"/>
      <c r="U401" s="212"/>
      <c r="V401" s="212"/>
      <c r="W401" s="212"/>
      <c r="X401" s="212"/>
    </row>
    <row r="402" spans="2:24" s="191" customFormat="1" x14ac:dyDescent="0.25">
      <c r="B402" s="212"/>
      <c r="C402" s="212"/>
      <c r="D402" s="212"/>
      <c r="E402" s="212"/>
      <c r="F402" s="212"/>
      <c r="G402" s="212"/>
      <c r="H402" s="212"/>
      <c r="I402" s="212"/>
      <c r="J402" s="212"/>
      <c r="K402" s="212"/>
      <c r="L402" s="212"/>
      <c r="M402" s="212"/>
      <c r="N402" s="212"/>
      <c r="O402" s="212"/>
      <c r="P402" s="212"/>
      <c r="Q402" s="212"/>
      <c r="R402" s="212"/>
      <c r="S402" s="212"/>
      <c r="T402" s="212"/>
      <c r="U402" s="212"/>
      <c r="V402" s="212"/>
      <c r="W402" s="212"/>
      <c r="X402" s="212"/>
    </row>
    <row r="403" spans="2:24" s="191" customFormat="1" x14ac:dyDescent="0.25">
      <c r="B403" s="212"/>
      <c r="C403" s="212"/>
      <c r="D403" s="212"/>
      <c r="E403" s="212"/>
      <c r="F403" s="212"/>
      <c r="G403" s="212"/>
      <c r="H403" s="212"/>
      <c r="I403" s="212"/>
      <c r="J403" s="212"/>
      <c r="K403" s="212"/>
      <c r="L403" s="212"/>
      <c r="M403" s="212"/>
      <c r="N403" s="212"/>
      <c r="O403" s="212"/>
      <c r="P403" s="212"/>
      <c r="Q403" s="212"/>
      <c r="R403" s="212"/>
      <c r="S403" s="212"/>
      <c r="T403" s="212"/>
      <c r="U403" s="212"/>
      <c r="V403" s="212"/>
      <c r="W403" s="212"/>
      <c r="X403" s="212"/>
    </row>
    <row r="404" spans="2:24" s="191" customFormat="1" x14ac:dyDescent="0.25">
      <c r="B404" s="212"/>
      <c r="C404" s="212"/>
      <c r="D404" s="212"/>
      <c r="E404" s="212"/>
      <c r="F404" s="212"/>
      <c r="G404" s="212"/>
      <c r="H404" s="212"/>
      <c r="I404" s="212"/>
      <c r="J404" s="212"/>
      <c r="K404" s="212"/>
      <c r="L404" s="212"/>
      <c r="M404" s="212"/>
      <c r="N404" s="212"/>
      <c r="O404" s="212"/>
      <c r="P404" s="212"/>
      <c r="Q404" s="212"/>
      <c r="R404" s="212"/>
      <c r="S404" s="212"/>
      <c r="T404" s="212"/>
      <c r="U404" s="212"/>
      <c r="V404" s="212"/>
      <c r="W404" s="212"/>
      <c r="X404" s="212"/>
    </row>
    <row r="405" spans="2:24" s="191" customFormat="1" x14ac:dyDescent="0.25">
      <c r="B405" s="212"/>
      <c r="C405" s="212"/>
      <c r="D405" s="212"/>
      <c r="E405" s="212"/>
      <c r="F405" s="212"/>
      <c r="G405" s="212"/>
      <c r="H405" s="212"/>
      <c r="I405" s="212"/>
      <c r="J405" s="212"/>
      <c r="K405" s="212"/>
      <c r="L405" s="212"/>
      <c r="M405" s="212"/>
      <c r="N405" s="212"/>
      <c r="O405" s="212"/>
      <c r="P405" s="212"/>
      <c r="Q405" s="212"/>
      <c r="R405" s="212"/>
      <c r="S405" s="212"/>
      <c r="T405" s="212"/>
      <c r="U405" s="212"/>
      <c r="V405" s="212"/>
      <c r="W405" s="212"/>
      <c r="X405" s="212"/>
    </row>
    <row r="406" spans="2:24" s="191" customFormat="1" x14ac:dyDescent="0.25">
      <c r="B406" s="212"/>
      <c r="C406" s="212"/>
      <c r="D406" s="212"/>
      <c r="E406" s="212"/>
      <c r="F406" s="212"/>
      <c r="G406" s="212"/>
      <c r="H406" s="212"/>
      <c r="I406" s="212"/>
      <c r="J406" s="212"/>
      <c r="K406" s="212"/>
      <c r="L406" s="212"/>
      <c r="M406" s="212"/>
      <c r="N406" s="212"/>
      <c r="O406" s="212"/>
      <c r="P406" s="212"/>
      <c r="Q406" s="212"/>
      <c r="R406" s="212"/>
      <c r="S406" s="212"/>
      <c r="T406" s="212"/>
      <c r="U406" s="212"/>
      <c r="V406" s="212"/>
      <c r="W406" s="212"/>
      <c r="X406" s="212"/>
    </row>
    <row r="407" spans="2:24" s="191" customFormat="1" x14ac:dyDescent="0.25">
      <c r="B407" s="212"/>
      <c r="C407" s="212"/>
      <c r="D407" s="212"/>
      <c r="E407" s="212"/>
      <c r="F407" s="212"/>
      <c r="G407" s="212"/>
      <c r="H407" s="212"/>
      <c r="I407" s="212"/>
      <c r="J407" s="212"/>
      <c r="K407" s="212"/>
      <c r="L407" s="212"/>
      <c r="M407" s="212"/>
      <c r="N407" s="212"/>
      <c r="O407" s="212"/>
      <c r="P407" s="212"/>
      <c r="Q407" s="212"/>
      <c r="R407" s="212"/>
      <c r="S407" s="212"/>
      <c r="T407" s="212"/>
      <c r="U407" s="212"/>
      <c r="V407" s="212"/>
      <c r="W407" s="212"/>
      <c r="X407" s="212"/>
    </row>
    <row r="408" spans="2:24" s="191" customFormat="1" x14ac:dyDescent="0.25">
      <c r="B408" s="212"/>
      <c r="C408" s="212"/>
      <c r="D408" s="212"/>
      <c r="E408" s="212"/>
      <c r="F408" s="212"/>
      <c r="G408" s="212"/>
      <c r="H408" s="212"/>
      <c r="I408" s="212"/>
      <c r="J408" s="212"/>
      <c r="K408" s="212"/>
      <c r="L408" s="212"/>
      <c r="M408" s="212"/>
      <c r="N408" s="212"/>
      <c r="O408" s="212"/>
      <c r="P408" s="212"/>
      <c r="Q408" s="212"/>
      <c r="R408" s="212"/>
      <c r="S408" s="212"/>
      <c r="T408" s="212"/>
      <c r="U408" s="212"/>
      <c r="V408" s="212"/>
      <c r="W408" s="212"/>
      <c r="X408" s="212"/>
    </row>
    <row r="409" spans="2:24" s="191" customFormat="1" x14ac:dyDescent="0.25">
      <c r="B409" s="212"/>
      <c r="C409" s="212"/>
      <c r="D409" s="212"/>
      <c r="E409" s="212"/>
      <c r="F409" s="212"/>
      <c r="G409" s="212"/>
      <c r="H409" s="212"/>
      <c r="I409" s="212"/>
      <c r="J409" s="212"/>
      <c r="K409" s="212"/>
      <c r="L409" s="212"/>
      <c r="M409" s="212"/>
      <c r="N409" s="212"/>
      <c r="O409" s="212"/>
      <c r="P409" s="212"/>
      <c r="Q409" s="212"/>
      <c r="R409" s="212"/>
      <c r="S409" s="212"/>
      <c r="T409" s="212"/>
      <c r="U409" s="212"/>
      <c r="V409" s="212"/>
      <c r="W409" s="212"/>
      <c r="X409" s="212"/>
    </row>
    <row r="410" spans="2:24" s="191" customFormat="1" x14ac:dyDescent="0.25">
      <c r="B410" s="212"/>
      <c r="C410" s="212"/>
      <c r="D410" s="212"/>
      <c r="E410" s="212"/>
      <c r="F410" s="212"/>
      <c r="G410" s="212"/>
      <c r="H410" s="212"/>
      <c r="I410" s="212"/>
      <c r="J410" s="212"/>
      <c r="K410" s="212"/>
      <c r="L410" s="212"/>
      <c r="M410" s="212"/>
      <c r="N410" s="212"/>
      <c r="O410" s="212"/>
      <c r="P410" s="212"/>
      <c r="Q410" s="212"/>
      <c r="R410" s="212"/>
      <c r="S410" s="212"/>
      <c r="T410" s="212"/>
      <c r="U410" s="212"/>
      <c r="V410" s="212"/>
      <c r="W410" s="212"/>
      <c r="X410" s="212"/>
    </row>
    <row r="411" spans="2:24" s="191" customFormat="1" x14ac:dyDescent="0.25">
      <c r="B411" s="212"/>
      <c r="C411" s="212"/>
      <c r="D411" s="212"/>
      <c r="E411" s="212"/>
      <c r="F411" s="212"/>
      <c r="G411" s="212"/>
      <c r="H411" s="212"/>
      <c r="I411" s="212"/>
      <c r="J411" s="212"/>
      <c r="K411" s="212"/>
      <c r="L411" s="212"/>
      <c r="M411" s="212"/>
      <c r="N411" s="212"/>
      <c r="O411" s="212"/>
      <c r="P411" s="212"/>
      <c r="Q411" s="212"/>
      <c r="R411" s="212"/>
      <c r="S411" s="212"/>
      <c r="T411" s="212"/>
      <c r="U411" s="212"/>
      <c r="V411" s="212"/>
      <c r="W411" s="212"/>
      <c r="X411" s="212"/>
    </row>
    <row r="412" spans="2:24" s="191" customFormat="1" x14ac:dyDescent="0.25">
      <c r="B412" s="212"/>
      <c r="C412" s="212"/>
      <c r="D412" s="212"/>
      <c r="E412" s="212"/>
      <c r="F412" s="212"/>
      <c r="G412" s="212"/>
      <c r="H412" s="212"/>
      <c r="I412" s="212"/>
      <c r="J412" s="212"/>
      <c r="K412" s="212"/>
      <c r="L412" s="212"/>
      <c r="M412" s="212"/>
      <c r="N412" s="212"/>
      <c r="O412" s="212"/>
      <c r="P412" s="212"/>
      <c r="Q412" s="212"/>
      <c r="R412" s="212"/>
      <c r="S412" s="212"/>
      <c r="T412" s="212"/>
      <c r="U412" s="212"/>
      <c r="V412" s="212"/>
      <c r="W412" s="212"/>
      <c r="X412" s="212"/>
    </row>
    <row r="413" spans="2:24" s="191" customFormat="1" x14ac:dyDescent="0.25">
      <c r="B413" s="212"/>
      <c r="C413" s="212"/>
      <c r="D413" s="212"/>
      <c r="E413" s="212"/>
      <c r="F413" s="212"/>
      <c r="G413" s="212"/>
      <c r="H413" s="212"/>
      <c r="I413" s="212"/>
      <c r="J413" s="212"/>
      <c r="K413" s="212"/>
      <c r="L413" s="212"/>
      <c r="M413" s="212"/>
      <c r="N413" s="212"/>
      <c r="O413" s="212"/>
      <c r="P413" s="212"/>
      <c r="Q413" s="212"/>
      <c r="R413" s="212"/>
      <c r="S413" s="212"/>
      <c r="T413" s="212"/>
      <c r="U413" s="212"/>
      <c r="V413" s="212"/>
      <c r="W413" s="212"/>
      <c r="X413" s="212"/>
    </row>
    <row r="414" spans="2:24" s="191" customFormat="1" x14ac:dyDescent="0.25">
      <c r="B414" s="212"/>
      <c r="C414" s="212"/>
      <c r="D414" s="212"/>
      <c r="E414" s="212"/>
      <c r="F414" s="212"/>
      <c r="G414" s="212"/>
      <c r="H414" s="212"/>
      <c r="I414" s="212"/>
      <c r="J414" s="212"/>
      <c r="K414" s="212"/>
      <c r="L414" s="212"/>
      <c r="M414" s="212"/>
      <c r="N414" s="212"/>
      <c r="O414" s="212"/>
      <c r="P414" s="212"/>
      <c r="Q414" s="212"/>
      <c r="R414" s="212"/>
      <c r="S414" s="212"/>
      <c r="T414" s="212"/>
      <c r="U414" s="212"/>
      <c r="V414" s="212"/>
      <c r="W414" s="212"/>
      <c r="X414" s="212"/>
    </row>
    <row r="415" spans="2:24" s="191" customFormat="1" x14ac:dyDescent="0.25">
      <c r="B415" s="212"/>
      <c r="C415" s="212"/>
      <c r="D415" s="212"/>
      <c r="E415" s="212"/>
      <c r="F415" s="212"/>
      <c r="G415" s="212"/>
      <c r="H415" s="212"/>
      <c r="I415" s="212"/>
      <c r="J415" s="212"/>
      <c r="K415" s="212"/>
      <c r="L415" s="212"/>
      <c r="M415" s="212"/>
      <c r="N415" s="212"/>
      <c r="O415" s="212"/>
      <c r="P415" s="212"/>
      <c r="Q415" s="212"/>
      <c r="R415" s="212"/>
      <c r="S415" s="212"/>
      <c r="T415" s="212"/>
      <c r="U415" s="212"/>
      <c r="V415" s="212"/>
      <c r="W415" s="212"/>
      <c r="X415" s="212"/>
    </row>
    <row r="416" spans="2:24" s="191" customFormat="1" x14ac:dyDescent="0.25">
      <c r="B416" s="212"/>
      <c r="C416" s="212"/>
      <c r="D416" s="212"/>
      <c r="E416" s="212"/>
      <c r="F416" s="212"/>
      <c r="G416" s="212"/>
      <c r="H416" s="212"/>
      <c r="I416" s="212"/>
      <c r="J416" s="212"/>
      <c r="K416" s="212"/>
      <c r="L416" s="212"/>
      <c r="M416" s="212"/>
      <c r="N416" s="212"/>
      <c r="O416" s="212"/>
      <c r="P416" s="212"/>
      <c r="Q416" s="212"/>
      <c r="R416" s="212"/>
      <c r="S416" s="212"/>
      <c r="T416" s="212"/>
      <c r="U416" s="212"/>
      <c r="V416" s="212"/>
      <c r="W416" s="212"/>
      <c r="X416" s="212"/>
    </row>
    <row r="417" spans="2:24" s="191" customFormat="1" x14ac:dyDescent="0.25">
      <c r="B417" s="212"/>
      <c r="C417" s="212"/>
      <c r="D417" s="212"/>
      <c r="E417" s="212"/>
      <c r="F417" s="212"/>
      <c r="G417" s="212"/>
      <c r="H417" s="212"/>
      <c r="I417" s="212"/>
      <c r="J417" s="212"/>
      <c r="K417" s="212"/>
      <c r="L417" s="212"/>
      <c r="M417" s="212"/>
      <c r="N417" s="212"/>
      <c r="O417" s="212"/>
      <c r="P417" s="212"/>
      <c r="Q417" s="212"/>
      <c r="R417" s="212"/>
      <c r="S417" s="212"/>
      <c r="T417" s="212"/>
      <c r="U417" s="212"/>
      <c r="V417" s="212"/>
      <c r="W417" s="212"/>
      <c r="X417" s="212"/>
    </row>
    <row r="418" spans="2:24" s="191" customFormat="1" x14ac:dyDescent="0.25">
      <c r="B418" s="212"/>
      <c r="C418" s="212"/>
      <c r="D418" s="212"/>
      <c r="E418" s="212"/>
      <c r="F418" s="212"/>
      <c r="G418" s="212"/>
      <c r="H418" s="212"/>
      <c r="I418" s="212"/>
      <c r="J418" s="212"/>
      <c r="K418" s="212"/>
      <c r="L418" s="212"/>
      <c r="M418" s="212"/>
      <c r="N418" s="212"/>
      <c r="O418" s="212"/>
      <c r="P418" s="212"/>
      <c r="Q418" s="212"/>
      <c r="R418" s="212"/>
      <c r="S418" s="212"/>
      <c r="T418" s="212"/>
      <c r="U418" s="212"/>
      <c r="V418" s="212"/>
      <c r="W418" s="212"/>
      <c r="X418" s="212"/>
    </row>
    <row r="419" spans="2:24" s="191" customFormat="1" x14ac:dyDescent="0.25">
      <c r="B419" s="212"/>
      <c r="C419" s="212"/>
      <c r="D419" s="212"/>
      <c r="E419" s="212"/>
      <c r="F419" s="212"/>
      <c r="G419" s="212"/>
      <c r="H419" s="212"/>
      <c r="I419" s="212"/>
      <c r="J419" s="212"/>
      <c r="K419" s="212"/>
      <c r="L419" s="212"/>
      <c r="M419" s="212"/>
      <c r="N419" s="212"/>
      <c r="O419" s="212"/>
      <c r="P419" s="212"/>
      <c r="Q419" s="212"/>
      <c r="R419" s="212"/>
      <c r="S419" s="212"/>
      <c r="T419" s="212"/>
      <c r="U419" s="212"/>
      <c r="V419" s="212"/>
      <c r="W419" s="212"/>
      <c r="X419" s="212"/>
    </row>
    <row r="420" spans="2:24" s="191" customFormat="1" x14ac:dyDescent="0.25">
      <c r="B420" s="212"/>
      <c r="C420" s="212"/>
      <c r="D420" s="212"/>
      <c r="E420" s="212"/>
      <c r="F420" s="212"/>
      <c r="G420" s="212"/>
      <c r="H420" s="212"/>
      <c r="I420" s="212"/>
      <c r="J420" s="212"/>
      <c r="K420" s="212"/>
      <c r="L420" s="212"/>
      <c r="M420" s="212"/>
      <c r="N420" s="212"/>
      <c r="O420" s="212"/>
      <c r="P420" s="212"/>
      <c r="Q420" s="212"/>
      <c r="R420" s="212"/>
      <c r="S420" s="212"/>
      <c r="T420" s="212"/>
      <c r="U420" s="212"/>
      <c r="V420" s="212"/>
      <c r="W420" s="212"/>
      <c r="X420" s="212"/>
    </row>
    <row r="421" spans="2:24" s="191" customFormat="1" x14ac:dyDescent="0.25">
      <c r="B421" s="212"/>
      <c r="C421" s="212"/>
      <c r="D421" s="212"/>
      <c r="E421" s="212"/>
      <c r="F421" s="212"/>
      <c r="G421" s="212"/>
      <c r="H421" s="212"/>
      <c r="I421" s="212"/>
      <c r="J421" s="212"/>
      <c r="K421" s="212"/>
      <c r="L421" s="212"/>
      <c r="M421" s="212"/>
      <c r="N421" s="212"/>
      <c r="O421" s="212"/>
      <c r="P421" s="212"/>
      <c r="Q421" s="212"/>
      <c r="R421" s="212"/>
      <c r="S421" s="212"/>
      <c r="T421" s="212"/>
      <c r="U421" s="212"/>
      <c r="V421" s="212"/>
      <c r="W421" s="212"/>
      <c r="X421" s="212"/>
    </row>
    <row r="422" spans="2:24" s="191" customFormat="1" x14ac:dyDescent="0.25">
      <c r="B422" s="212"/>
      <c r="C422" s="212"/>
      <c r="D422" s="212"/>
      <c r="E422" s="212"/>
      <c r="F422" s="212"/>
      <c r="G422" s="212"/>
      <c r="H422" s="212"/>
      <c r="I422" s="212"/>
      <c r="J422" s="212"/>
      <c r="K422" s="212"/>
      <c r="L422" s="212"/>
      <c r="M422" s="212"/>
      <c r="N422" s="212"/>
      <c r="O422" s="212"/>
      <c r="P422" s="212"/>
      <c r="Q422" s="212"/>
      <c r="R422" s="212"/>
      <c r="S422" s="212"/>
      <c r="T422" s="212"/>
      <c r="U422" s="212"/>
      <c r="V422" s="212"/>
      <c r="W422" s="212"/>
      <c r="X422" s="212"/>
    </row>
    <row r="423" spans="2:24" s="191" customFormat="1" x14ac:dyDescent="0.25">
      <c r="B423" s="212"/>
      <c r="C423" s="212"/>
      <c r="D423" s="212"/>
      <c r="E423" s="212"/>
      <c r="F423" s="212"/>
      <c r="G423" s="212"/>
      <c r="H423" s="212"/>
      <c r="I423" s="212"/>
      <c r="J423" s="212"/>
      <c r="K423" s="212"/>
      <c r="L423" s="212"/>
      <c r="M423" s="212"/>
      <c r="N423" s="212"/>
      <c r="O423" s="212"/>
      <c r="P423" s="212"/>
      <c r="Q423" s="212"/>
      <c r="R423" s="212"/>
      <c r="S423" s="212"/>
      <c r="T423" s="212"/>
      <c r="U423" s="212"/>
      <c r="V423" s="212"/>
      <c r="W423" s="212"/>
      <c r="X423" s="212"/>
    </row>
    <row r="424" spans="2:24" s="191" customFormat="1" x14ac:dyDescent="0.25">
      <c r="B424" s="212"/>
      <c r="C424" s="212"/>
      <c r="D424" s="212"/>
      <c r="E424" s="212"/>
      <c r="F424" s="212"/>
      <c r="G424" s="212"/>
      <c r="H424" s="212"/>
      <c r="I424" s="212"/>
      <c r="J424" s="212"/>
      <c r="K424" s="212"/>
      <c r="L424" s="212"/>
      <c r="M424" s="212"/>
      <c r="N424" s="212"/>
      <c r="O424" s="212"/>
      <c r="P424" s="212"/>
      <c r="Q424" s="212"/>
      <c r="R424" s="212"/>
      <c r="S424" s="212"/>
      <c r="T424" s="212"/>
      <c r="U424" s="212"/>
      <c r="V424" s="212"/>
      <c r="W424" s="212"/>
      <c r="X424" s="212"/>
    </row>
    <row r="425" spans="2:24" s="191" customFormat="1" x14ac:dyDescent="0.25">
      <c r="B425" s="212"/>
      <c r="C425" s="212"/>
      <c r="D425" s="212"/>
      <c r="E425" s="212"/>
      <c r="F425" s="212"/>
      <c r="G425" s="212"/>
      <c r="H425" s="212"/>
      <c r="I425" s="212"/>
      <c r="J425" s="212"/>
      <c r="K425" s="212"/>
      <c r="L425" s="212"/>
      <c r="M425" s="212"/>
      <c r="N425" s="212"/>
      <c r="O425" s="212"/>
      <c r="P425" s="212"/>
      <c r="Q425" s="212"/>
      <c r="R425" s="212"/>
      <c r="S425" s="212"/>
      <c r="T425" s="212"/>
      <c r="U425" s="212"/>
      <c r="V425" s="212"/>
      <c r="W425" s="212"/>
      <c r="X425" s="212"/>
    </row>
    <row r="426" spans="2:24" s="191" customFormat="1" x14ac:dyDescent="0.25">
      <c r="B426" s="212"/>
      <c r="C426" s="212"/>
      <c r="D426" s="212"/>
      <c r="E426" s="212"/>
      <c r="F426" s="212"/>
      <c r="G426" s="212"/>
      <c r="H426" s="212"/>
      <c r="I426" s="212"/>
      <c r="J426" s="212"/>
      <c r="K426" s="212"/>
      <c r="L426" s="212"/>
      <c r="M426" s="212"/>
      <c r="N426" s="212"/>
      <c r="O426" s="212"/>
      <c r="P426" s="212"/>
      <c r="Q426" s="212"/>
      <c r="R426" s="212"/>
      <c r="S426" s="212"/>
      <c r="T426" s="212"/>
      <c r="U426" s="212"/>
      <c r="V426" s="212"/>
      <c r="W426" s="212"/>
      <c r="X426" s="212"/>
    </row>
    <row r="427" spans="2:24" s="191" customFormat="1" x14ac:dyDescent="0.25">
      <c r="B427" s="212"/>
      <c r="C427" s="212"/>
      <c r="D427" s="212"/>
      <c r="E427" s="212"/>
      <c r="F427" s="212"/>
      <c r="G427" s="212"/>
      <c r="H427" s="212"/>
      <c r="I427" s="212"/>
      <c r="J427" s="212"/>
      <c r="K427" s="212"/>
      <c r="L427" s="212"/>
      <c r="M427" s="212"/>
      <c r="N427" s="212"/>
      <c r="O427" s="212"/>
      <c r="P427" s="212"/>
      <c r="Q427" s="212"/>
      <c r="R427" s="212"/>
      <c r="S427" s="212"/>
      <c r="T427" s="212"/>
      <c r="U427" s="212"/>
      <c r="V427" s="212"/>
      <c r="W427" s="212"/>
      <c r="X427" s="212"/>
    </row>
    <row r="428" spans="2:24" s="191" customFormat="1" x14ac:dyDescent="0.25">
      <c r="B428" s="212"/>
      <c r="C428" s="212"/>
      <c r="D428" s="212"/>
      <c r="E428" s="212"/>
      <c r="F428" s="212"/>
      <c r="G428" s="212"/>
      <c r="H428" s="212"/>
      <c r="I428" s="212"/>
      <c r="J428" s="212"/>
      <c r="K428" s="212"/>
      <c r="L428" s="212"/>
      <c r="M428" s="212"/>
      <c r="N428" s="212"/>
      <c r="O428" s="212"/>
      <c r="P428" s="212"/>
      <c r="Q428" s="212"/>
      <c r="R428" s="212"/>
      <c r="S428" s="212"/>
      <c r="T428" s="212"/>
      <c r="U428" s="212"/>
      <c r="V428" s="212"/>
      <c r="W428" s="212"/>
      <c r="X428" s="212"/>
    </row>
    <row r="429" spans="2:24" s="191" customFormat="1" x14ac:dyDescent="0.25">
      <c r="B429" s="212"/>
      <c r="C429" s="212"/>
      <c r="D429" s="212"/>
      <c r="E429" s="212"/>
      <c r="F429" s="212"/>
      <c r="G429" s="212"/>
      <c r="H429" s="212"/>
      <c r="I429" s="212"/>
      <c r="J429" s="212"/>
      <c r="K429" s="212"/>
      <c r="L429" s="212"/>
      <c r="M429" s="212"/>
      <c r="N429" s="212"/>
      <c r="O429" s="212"/>
      <c r="P429" s="212"/>
      <c r="Q429" s="212"/>
      <c r="R429" s="212"/>
      <c r="S429" s="212"/>
      <c r="T429" s="212"/>
      <c r="U429" s="212"/>
      <c r="V429" s="212"/>
      <c r="W429" s="212"/>
      <c r="X429" s="212"/>
    </row>
    <row r="430" spans="2:24" s="191" customFormat="1" x14ac:dyDescent="0.25">
      <c r="B430" s="212"/>
      <c r="C430" s="212"/>
      <c r="D430" s="212"/>
      <c r="E430" s="212"/>
      <c r="F430" s="212"/>
      <c r="G430" s="212"/>
      <c r="H430" s="212"/>
      <c r="I430" s="212"/>
      <c r="J430" s="212"/>
      <c r="K430" s="212"/>
      <c r="L430" s="212"/>
      <c r="M430" s="212"/>
      <c r="N430" s="212"/>
      <c r="O430" s="212"/>
      <c r="P430" s="212"/>
      <c r="Q430" s="212"/>
      <c r="R430" s="212"/>
      <c r="S430" s="212"/>
      <c r="T430" s="212"/>
      <c r="U430" s="212"/>
      <c r="V430" s="212"/>
      <c r="W430" s="212"/>
      <c r="X430" s="212"/>
    </row>
    <row r="431" spans="2:24" s="191" customFormat="1" x14ac:dyDescent="0.25">
      <c r="B431" s="212"/>
      <c r="C431" s="212"/>
      <c r="D431" s="212"/>
      <c r="E431" s="212"/>
      <c r="F431" s="212"/>
      <c r="G431" s="212"/>
      <c r="H431" s="212"/>
      <c r="I431" s="212"/>
      <c r="J431" s="212"/>
      <c r="K431" s="212"/>
      <c r="L431" s="212"/>
      <c r="M431" s="212"/>
      <c r="N431" s="212"/>
      <c r="O431" s="212"/>
      <c r="P431" s="212"/>
      <c r="Q431" s="212"/>
      <c r="R431" s="212"/>
      <c r="S431" s="212"/>
      <c r="T431" s="212"/>
      <c r="U431" s="212"/>
      <c r="V431" s="212"/>
      <c r="W431" s="212"/>
      <c r="X431" s="212"/>
    </row>
    <row r="432" spans="2:24" s="191" customFormat="1" x14ac:dyDescent="0.25">
      <c r="B432" s="212"/>
      <c r="C432" s="212"/>
      <c r="D432" s="212"/>
      <c r="E432" s="212"/>
      <c r="F432" s="212"/>
      <c r="G432" s="212"/>
      <c r="H432" s="212"/>
      <c r="I432" s="212"/>
      <c r="J432" s="212"/>
      <c r="K432" s="212"/>
      <c r="L432" s="212"/>
      <c r="M432" s="212"/>
      <c r="N432" s="212"/>
      <c r="O432" s="212"/>
      <c r="P432" s="212"/>
      <c r="Q432" s="212"/>
      <c r="R432" s="212"/>
      <c r="S432" s="212"/>
      <c r="T432" s="212"/>
      <c r="U432" s="212"/>
      <c r="V432" s="212"/>
      <c r="W432" s="212"/>
      <c r="X432" s="212"/>
    </row>
    <row r="433" spans="2:24" s="191" customFormat="1" x14ac:dyDescent="0.25">
      <c r="B433" s="212"/>
      <c r="C433" s="212"/>
      <c r="D433" s="212"/>
      <c r="E433" s="212"/>
      <c r="F433" s="212"/>
      <c r="G433" s="212"/>
      <c r="H433" s="212"/>
      <c r="I433" s="212"/>
      <c r="J433" s="212"/>
      <c r="K433" s="212"/>
      <c r="L433" s="212"/>
      <c r="M433" s="212"/>
      <c r="N433" s="212"/>
      <c r="O433" s="212"/>
      <c r="P433" s="212"/>
      <c r="Q433" s="212"/>
      <c r="R433" s="212"/>
      <c r="S433" s="212"/>
      <c r="T433" s="212"/>
      <c r="U433" s="212"/>
      <c r="V433" s="212"/>
      <c r="W433" s="212"/>
      <c r="X433" s="212"/>
    </row>
    <row r="434" spans="2:24" s="191" customFormat="1" x14ac:dyDescent="0.25">
      <c r="B434" s="212"/>
      <c r="C434" s="212"/>
      <c r="D434" s="212"/>
      <c r="E434" s="212"/>
      <c r="F434" s="212"/>
      <c r="G434" s="212"/>
      <c r="H434" s="212"/>
      <c r="I434" s="212"/>
      <c r="J434" s="212"/>
      <c r="K434" s="212"/>
      <c r="L434" s="212"/>
      <c r="M434" s="212"/>
      <c r="N434" s="212"/>
      <c r="O434" s="212"/>
      <c r="P434" s="212"/>
      <c r="Q434" s="212"/>
      <c r="R434" s="212"/>
      <c r="S434" s="212"/>
      <c r="T434" s="212"/>
      <c r="U434" s="212"/>
      <c r="V434" s="212"/>
      <c r="W434" s="212"/>
      <c r="X434" s="212"/>
    </row>
    <row r="435" spans="2:24" s="191" customFormat="1" x14ac:dyDescent="0.25">
      <c r="B435" s="212"/>
      <c r="C435" s="212"/>
      <c r="D435" s="212"/>
      <c r="E435" s="212"/>
      <c r="F435" s="212"/>
      <c r="G435" s="212"/>
      <c r="H435" s="212"/>
      <c r="I435" s="212"/>
      <c r="J435" s="212"/>
      <c r="K435" s="212"/>
      <c r="L435" s="212"/>
      <c r="M435" s="212"/>
      <c r="N435" s="212"/>
      <c r="O435" s="212"/>
      <c r="P435" s="212"/>
      <c r="Q435" s="212"/>
      <c r="R435" s="212"/>
      <c r="S435" s="212"/>
      <c r="T435" s="212"/>
      <c r="U435" s="212"/>
      <c r="V435" s="212"/>
      <c r="W435" s="212"/>
      <c r="X435" s="212"/>
    </row>
    <row r="436" spans="2:24" s="191" customFormat="1" x14ac:dyDescent="0.25">
      <c r="B436" s="212"/>
      <c r="C436" s="212"/>
      <c r="D436" s="212"/>
      <c r="E436" s="212"/>
      <c r="F436" s="212"/>
      <c r="G436" s="212"/>
      <c r="H436" s="212"/>
      <c r="I436" s="212"/>
      <c r="J436" s="212"/>
      <c r="K436" s="212"/>
      <c r="L436" s="212"/>
      <c r="M436" s="212"/>
      <c r="N436" s="212"/>
      <c r="O436" s="212"/>
      <c r="P436" s="212"/>
      <c r="Q436" s="212"/>
      <c r="R436" s="212"/>
      <c r="S436" s="212"/>
      <c r="T436" s="212"/>
      <c r="U436" s="212"/>
      <c r="V436" s="212"/>
      <c r="W436" s="212"/>
      <c r="X436" s="212"/>
    </row>
    <row r="437" spans="2:24" s="191" customFormat="1" x14ac:dyDescent="0.25">
      <c r="B437" s="212"/>
      <c r="C437" s="212"/>
      <c r="D437" s="212"/>
      <c r="E437" s="212"/>
      <c r="F437" s="212"/>
      <c r="G437" s="212"/>
      <c r="H437" s="212"/>
      <c r="I437" s="212"/>
      <c r="J437" s="212"/>
      <c r="K437" s="212"/>
      <c r="L437" s="212"/>
      <c r="M437" s="212"/>
      <c r="N437" s="212"/>
      <c r="O437" s="212"/>
      <c r="P437" s="212"/>
      <c r="Q437" s="212"/>
      <c r="R437" s="212"/>
      <c r="S437" s="212"/>
      <c r="T437" s="212"/>
      <c r="U437" s="212"/>
      <c r="V437" s="212"/>
      <c r="W437" s="212"/>
      <c r="X437" s="212"/>
    </row>
    <row r="438" spans="2:24" s="191" customFormat="1" x14ac:dyDescent="0.25">
      <c r="B438" s="212"/>
      <c r="C438" s="212"/>
      <c r="D438" s="212"/>
      <c r="E438" s="212"/>
      <c r="F438" s="212"/>
      <c r="G438" s="212"/>
      <c r="H438" s="212"/>
      <c r="I438" s="212"/>
      <c r="J438" s="212"/>
      <c r="K438" s="212"/>
      <c r="L438" s="212"/>
      <c r="M438" s="212"/>
      <c r="N438" s="212"/>
      <c r="O438" s="212"/>
      <c r="P438" s="212"/>
      <c r="Q438" s="212"/>
      <c r="R438" s="212"/>
      <c r="S438" s="212"/>
      <c r="T438" s="212"/>
      <c r="U438" s="212"/>
      <c r="V438" s="212"/>
      <c r="W438" s="212"/>
      <c r="X438" s="212"/>
    </row>
    <row r="439" spans="2:24" s="191" customFormat="1" x14ac:dyDescent="0.25">
      <c r="B439" s="212"/>
      <c r="C439" s="212"/>
      <c r="D439" s="212"/>
      <c r="E439" s="212"/>
      <c r="F439" s="212"/>
      <c r="G439" s="212"/>
      <c r="H439" s="212"/>
      <c r="I439" s="212"/>
      <c r="J439" s="212"/>
      <c r="K439" s="212"/>
      <c r="L439" s="212"/>
      <c r="M439" s="212"/>
      <c r="N439" s="212"/>
      <c r="O439" s="212"/>
      <c r="P439" s="212"/>
      <c r="Q439" s="212"/>
      <c r="R439" s="212"/>
      <c r="S439" s="212"/>
      <c r="T439" s="212"/>
      <c r="U439" s="212"/>
      <c r="V439" s="212"/>
      <c r="W439" s="212"/>
      <c r="X439" s="212"/>
    </row>
    <row r="440" spans="2:24" s="191" customFormat="1" x14ac:dyDescent="0.25">
      <c r="B440" s="212"/>
      <c r="C440" s="212"/>
      <c r="D440" s="212"/>
      <c r="E440" s="212"/>
      <c r="F440" s="212"/>
      <c r="G440" s="212"/>
      <c r="H440" s="212"/>
      <c r="I440" s="212"/>
      <c r="J440" s="212"/>
      <c r="K440" s="212"/>
      <c r="L440" s="212"/>
      <c r="M440" s="212"/>
      <c r="N440" s="212"/>
      <c r="O440" s="212"/>
      <c r="P440" s="212"/>
      <c r="Q440" s="212"/>
      <c r="R440" s="212"/>
      <c r="S440" s="212"/>
      <c r="T440" s="212"/>
      <c r="U440" s="212"/>
      <c r="V440" s="212"/>
      <c r="W440" s="212"/>
      <c r="X440" s="212"/>
    </row>
    <row r="441" spans="2:24" s="191" customFormat="1" x14ac:dyDescent="0.25">
      <c r="B441" s="212"/>
      <c r="C441" s="212"/>
      <c r="D441" s="212"/>
      <c r="E441" s="212"/>
      <c r="F441" s="212"/>
      <c r="G441" s="212"/>
      <c r="H441" s="212"/>
      <c r="I441" s="212"/>
      <c r="J441" s="212"/>
      <c r="K441" s="212"/>
      <c r="L441" s="212"/>
      <c r="M441" s="212"/>
      <c r="N441" s="212"/>
      <c r="O441" s="212"/>
      <c r="P441" s="212"/>
      <c r="Q441" s="212"/>
      <c r="R441" s="212"/>
      <c r="S441" s="212"/>
      <c r="T441" s="212"/>
      <c r="U441" s="212"/>
      <c r="V441" s="212"/>
      <c r="W441" s="212"/>
      <c r="X441" s="212"/>
    </row>
    <row r="442" spans="2:24" s="191" customFormat="1" x14ac:dyDescent="0.25">
      <c r="B442" s="212"/>
      <c r="C442" s="212"/>
      <c r="D442" s="212"/>
      <c r="E442" s="212"/>
      <c r="F442" s="212"/>
      <c r="G442" s="212"/>
      <c r="H442" s="212"/>
      <c r="I442" s="212"/>
      <c r="J442" s="212"/>
      <c r="K442" s="212"/>
      <c r="L442" s="212"/>
      <c r="M442" s="212"/>
      <c r="N442" s="212"/>
      <c r="O442" s="212"/>
      <c r="P442" s="212"/>
      <c r="Q442" s="212"/>
      <c r="R442" s="212"/>
      <c r="S442" s="212"/>
      <c r="T442" s="212"/>
      <c r="U442" s="212"/>
      <c r="V442" s="212"/>
      <c r="W442" s="212"/>
      <c r="X442" s="212"/>
    </row>
    <row r="443" spans="2:24" s="191" customFormat="1" x14ac:dyDescent="0.25">
      <c r="B443" s="212"/>
      <c r="C443" s="212"/>
      <c r="D443" s="212"/>
      <c r="E443" s="212"/>
      <c r="F443" s="212"/>
      <c r="G443" s="212"/>
      <c r="H443" s="212"/>
      <c r="I443" s="212"/>
      <c r="J443" s="212"/>
      <c r="K443" s="212"/>
      <c r="L443" s="212"/>
      <c r="M443" s="212"/>
      <c r="N443" s="212"/>
      <c r="O443" s="212"/>
      <c r="P443" s="212"/>
      <c r="Q443" s="212"/>
      <c r="R443" s="212"/>
      <c r="S443" s="212"/>
      <c r="T443" s="212"/>
      <c r="U443" s="212"/>
      <c r="V443" s="212"/>
      <c r="W443" s="212"/>
      <c r="X443" s="212"/>
    </row>
    <row r="444" spans="2:24" s="191" customFormat="1" x14ac:dyDescent="0.25">
      <c r="B444" s="212"/>
      <c r="C444" s="212"/>
      <c r="D444" s="212"/>
      <c r="E444" s="212"/>
      <c r="F444" s="212"/>
      <c r="G444" s="212"/>
      <c r="H444" s="212"/>
      <c r="I444" s="212"/>
      <c r="J444" s="212"/>
      <c r="K444" s="212"/>
      <c r="L444" s="212"/>
      <c r="M444" s="212"/>
      <c r="N444" s="212"/>
      <c r="O444" s="212"/>
      <c r="P444" s="212"/>
      <c r="Q444" s="212"/>
      <c r="R444" s="212"/>
      <c r="S444" s="212"/>
      <c r="T444" s="212"/>
      <c r="U444" s="212"/>
      <c r="V444" s="212"/>
      <c r="W444" s="212"/>
      <c r="X444" s="212"/>
    </row>
    <row r="445" spans="2:24" s="191" customFormat="1" x14ac:dyDescent="0.25">
      <c r="B445" s="212"/>
      <c r="C445" s="212"/>
      <c r="D445" s="212"/>
      <c r="E445" s="212"/>
      <c r="F445" s="212"/>
      <c r="G445" s="212"/>
      <c r="H445" s="212"/>
      <c r="I445" s="212"/>
      <c r="J445" s="212"/>
      <c r="K445" s="212"/>
      <c r="L445" s="212"/>
      <c r="M445" s="212"/>
      <c r="N445" s="212"/>
      <c r="O445" s="212"/>
      <c r="P445" s="212"/>
      <c r="Q445" s="212"/>
      <c r="R445" s="212"/>
      <c r="S445" s="212"/>
      <c r="T445" s="212"/>
      <c r="U445" s="212"/>
      <c r="V445" s="212"/>
      <c r="W445" s="212"/>
      <c r="X445" s="212"/>
    </row>
    <row r="446" spans="2:24" s="191" customFormat="1" x14ac:dyDescent="0.25">
      <c r="B446" s="212"/>
      <c r="C446" s="212"/>
      <c r="D446" s="212"/>
      <c r="E446" s="212"/>
      <c r="F446" s="212"/>
      <c r="G446" s="212"/>
      <c r="H446" s="212"/>
      <c r="I446" s="212"/>
      <c r="J446" s="212"/>
      <c r="K446" s="212"/>
      <c r="L446" s="212"/>
      <c r="M446" s="212"/>
      <c r="N446" s="212"/>
      <c r="O446" s="212"/>
      <c r="P446" s="212"/>
      <c r="Q446" s="212"/>
      <c r="R446" s="212"/>
      <c r="S446" s="212"/>
      <c r="T446" s="212"/>
      <c r="U446" s="212"/>
      <c r="V446" s="212"/>
      <c r="W446" s="212"/>
      <c r="X446" s="212"/>
    </row>
    <row r="447" spans="2:24" s="191" customFormat="1" x14ac:dyDescent="0.25">
      <c r="B447" s="212"/>
      <c r="C447" s="212"/>
      <c r="D447" s="212"/>
      <c r="E447" s="212"/>
      <c r="F447" s="212"/>
      <c r="G447" s="212"/>
      <c r="H447" s="212"/>
      <c r="I447" s="212"/>
      <c r="J447" s="212"/>
      <c r="K447" s="212"/>
      <c r="L447" s="212"/>
      <c r="M447" s="212"/>
      <c r="N447" s="212"/>
      <c r="O447" s="212"/>
      <c r="P447" s="212"/>
      <c r="Q447" s="212"/>
      <c r="R447" s="212"/>
      <c r="S447" s="212"/>
      <c r="T447" s="212"/>
      <c r="U447" s="212"/>
      <c r="V447" s="212"/>
      <c r="W447" s="212"/>
      <c r="X447" s="212"/>
    </row>
    <row r="448" spans="2:24" s="191" customFormat="1" x14ac:dyDescent="0.25">
      <c r="B448" s="212"/>
      <c r="C448" s="212"/>
      <c r="D448" s="212"/>
      <c r="E448" s="212"/>
      <c r="F448" s="212"/>
      <c r="G448" s="212"/>
      <c r="H448" s="212"/>
      <c r="I448" s="212"/>
      <c r="J448" s="212"/>
      <c r="K448" s="212"/>
      <c r="L448" s="212"/>
      <c r="M448" s="212"/>
      <c r="N448" s="212"/>
      <c r="O448" s="212"/>
      <c r="P448" s="212"/>
      <c r="Q448" s="212"/>
      <c r="R448" s="212"/>
      <c r="S448" s="212"/>
      <c r="T448" s="212"/>
      <c r="U448" s="212"/>
      <c r="V448" s="212"/>
      <c r="W448" s="212"/>
      <c r="X448" s="212"/>
    </row>
    <row r="449" spans="2:24" s="191" customFormat="1" x14ac:dyDescent="0.25">
      <c r="B449" s="212"/>
      <c r="C449" s="212"/>
      <c r="D449" s="212"/>
      <c r="E449" s="212"/>
      <c r="F449" s="212"/>
      <c r="G449" s="212"/>
      <c r="H449" s="212"/>
      <c r="I449" s="212"/>
      <c r="J449" s="212"/>
      <c r="K449" s="212"/>
      <c r="L449" s="212"/>
      <c r="M449" s="212"/>
      <c r="N449" s="212"/>
      <c r="O449" s="212"/>
      <c r="P449" s="212"/>
      <c r="Q449" s="212"/>
      <c r="R449" s="212"/>
      <c r="S449" s="212"/>
      <c r="T449" s="212"/>
      <c r="U449" s="212"/>
      <c r="V449" s="212"/>
      <c r="W449" s="212"/>
      <c r="X449" s="212"/>
    </row>
    <row r="450" spans="2:24" s="191" customFormat="1" x14ac:dyDescent="0.25">
      <c r="B450" s="212"/>
      <c r="C450" s="212"/>
      <c r="D450" s="212"/>
      <c r="E450" s="212"/>
      <c r="F450" s="212"/>
      <c r="G450" s="212"/>
      <c r="H450" s="212"/>
      <c r="I450" s="212"/>
      <c r="J450" s="212"/>
      <c r="K450" s="212"/>
      <c r="L450" s="212"/>
      <c r="M450" s="212"/>
      <c r="N450" s="212"/>
      <c r="O450" s="212"/>
      <c r="P450" s="212"/>
      <c r="Q450" s="212"/>
      <c r="R450" s="212"/>
      <c r="S450" s="212"/>
      <c r="T450" s="212"/>
      <c r="U450" s="212"/>
      <c r="V450" s="212"/>
      <c r="W450" s="212"/>
      <c r="X450" s="212"/>
    </row>
    <row r="451" spans="2:24" s="191" customFormat="1" x14ac:dyDescent="0.25">
      <c r="B451" s="212"/>
      <c r="C451" s="212"/>
      <c r="D451" s="212"/>
      <c r="E451" s="212"/>
      <c r="F451" s="212"/>
      <c r="G451" s="212"/>
      <c r="H451" s="212"/>
      <c r="I451" s="212"/>
      <c r="J451" s="212"/>
      <c r="K451" s="212"/>
      <c r="L451" s="212"/>
      <c r="M451" s="212"/>
      <c r="N451" s="212"/>
      <c r="O451" s="212"/>
      <c r="P451" s="212"/>
      <c r="Q451" s="212"/>
      <c r="R451" s="212"/>
      <c r="S451" s="212"/>
      <c r="T451" s="212"/>
      <c r="U451" s="212"/>
      <c r="V451" s="212"/>
      <c r="W451" s="212"/>
      <c r="X451" s="212"/>
    </row>
    <row r="452" spans="2:24" s="191" customFormat="1" x14ac:dyDescent="0.25">
      <c r="B452" s="212"/>
      <c r="C452" s="212"/>
      <c r="D452" s="212"/>
      <c r="E452" s="212"/>
      <c r="F452" s="212"/>
      <c r="G452" s="212"/>
      <c r="H452" s="212"/>
      <c r="I452" s="212"/>
      <c r="J452" s="212"/>
      <c r="K452" s="212"/>
      <c r="L452" s="212"/>
      <c r="M452" s="212"/>
      <c r="N452" s="212"/>
      <c r="O452" s="212"/>
      <c r="P452" s="212"/>
      <c r="Q452" s="212"/>
      <c r="R452" s="212"/>
      <c r="S452" s="212"/>
      <c r="T452" s="212"/>
      <c r="U452" s="212"/>
      <c r="V452" s="212"/>
      <c r="W452" s="212"/>
      <c r="X452" s="212"/>
    </row>
    <row r="453" spans="2:24" s="191" customFormat="1" x14ac:dyDescent="0.25">
      <c r="B453" s="212"/>
      <c r="C453" s="212"/>
      <c r="D453" s="212"/>
      <c r="E453" s="212"/>
      <c r="F453" s="212"/>
      <c r="G453" s="212"/>
      <c r="H453" s="212"/>
      <c r="I453" s="212"/>
      <c r="J453" s="212"/>
      <c r="K453" s="212"/>
      <c r="L453" s="212"/>
      <c r="M453" s="212"/>
      <c r="N453" s="212"/>
      <c r="O453" s="212"/>
      <c r="P453" s="212"/>
      <c r="Q453" s="212"/>
      <c r="R453" s="212"/>
      <c r="S453" s="212"/>
      <c r="T453" s="212"/>
      <c r="U453" s="212"/>
      <c r="V453" s="212"/>
      <c r="W453" s="212"/>
      <c r="X453" s="212"/>
    </row>
    <row r="454" spans="2:24" s="191" customFormat="1" x14ac:dyDescent="0.25">
      <c r="B454" s="212"/>
      <c r="C454" s="212"/>
      <c r="D454" s="212"/>
      <c r="E454" s="212"/>
      <c r="F454" s="212"/>
      <c r="G454" s="212"/>
      <c r="H454" s="212"/>
      <c r="I454" s="212"/>
      <c r="J454" s="212"/>
      <c r="K454" s="212"/>
      <c r="L454" s="212"/>
      <c r="M454" s="212"/>
      <c r="N454" s="212"/>
      <c r="O454" s="212"/>
      <c r="P454" s="212"/>
      <c r="Q454" s="212"/>
      <c r="R454" s="212"/>
      <c r="S454" s="212"/>
      <c r="T454" s="212"/>
      <c r="U454" s="212"/>
      <c r="V454" s="212"/>
      <c r="W454" s="212"/>
      <c r="X454" s="212"/>
    </row>
    <row r="455" spans="2:24" s="191" customFormat="1" x14ac:dyDescent="0.25">
      <c r="B455" s="212"/>
      <c r="C455" s="212"/>
      <c r="D455" s="212"/>
      <c r="E455" s="212"/>
      <c r="F455" s="212"/>
      <c r="G455" s="212"/>
      <c r="H455" s="212"/>
      <c r="I455" s="212"/>
      <c r="J455" s="212"/>
      <c r="K455" s="212"/>
      <c r="L455" s="212"/>
      <c r="M455" s="212"/>
      <c r="N455" s="212"/>
      <c r="O455" s="212"/>
      <c r="P455" s="212"/>
      <c r="Q455" s="212"/>
      <c r="R455" s="212"/>
      <c r="S455" s="212"/>
      <c r="T455" s="212"/>
      <c r="U455" s="212"/>
      <c r="V455" s="212"/>
      <c r="W455" s="212"/>
      <c r="X455" s="212"/>
    </row>
    <row r="456" spans="2:24" s="191" customFormat="1" x14ac:dyDescent="0.25">
      <c r="B456" s="212"/>
      <c r="C456" s="212"/>
      <c r="D456" s="212"/>
      <c r="E456" s="212"/>
      <c r="F456" s="212"/>
      <c r="G456" s="212"/>
      <c r="H456" s="212"/>
      <c r="I456" s="212"/>
      <c r="J456" s="212"/>
      <c r="K456" s="212"/>
      <c r="L456" s="212"/>
      <c r="M456" s="212"/>
      <c r="N456" s="212"/>
      <c r="O456" s="212"/>
      <c r="P456" s="212"/>
      <c r="Q456" s="212"/>
      <c r="R456" s="212"/>
      <c r="S456" s="212"/>
      <c r="T456" s="212"/>
      <c r="U456" s="212"/>
      <c r="V456" s="212"/>
      <c r="W456" s="212"/>
      <c r="X456" s="212"/>
    </row>
    <row r="457" spans="2:24" s="191" customFormat="1" x14ac:dyDescent="0.25">
      <c r="B457" s="212"/>
      <c r="C457" s="212"/>
      <c r="D457" s="212"/>
      <c r="E457" s="212"/>
      <c r="F457" s="212"/>
      <c r="G457" s="212"/>
      <c r="H457" s="212"/>
      <c r="I457" s="212"/>
      <c r="J457" s="212"/>
      <c r="K457" s="212"/>
      <c r="L457" s="212"/>
      <c r="M457" s="212"/>
      <c r="N457" s="212"/>
      <c r="O457" s="212"/>
      <c r="P457" s="212"/>
      <c r="Q457" s="212"/>
      <c r="R457" s="212"/>
      <c r="S457" s="212"/>
      <c r="T457" s="212"/>
      <c r="U457" s="212"/>
      <c r="V457" s="212"/>
      <c r="W457" s="212"/>
      <c r="X457" s="212"/>
    </row>
    <row r="458" spans="2:24" s="191" customFormat="1" x14ac:dyDescent="0.25">
      <c r="B458" s="212"/>
      <c r="C458" s="212"/>
      <c r="D458" s="212"/>
      <c r="E458" s="212"/>
      <c r="F458" s="212"/>
      <c r="G458" s="212"/>
      <c r="H458" s="212"/>
      <c r="I458" s="212"/>
      <c r="J458" s="212"/>
      <c r="K458" s="212"/>
      <c r="L458" s="212"/>
      <c r="M458" s="212"/>
      <c r="N458" s="212"/>
      <c r="O458" s="212"/>
      <c r="P458" s="212"/>
      <c r="Q458" s="212"/>
      <c r="R458" s="212"/>
      <c r="S458" s="212"/>
      <c r="T458" s="212"/>
      <c r="U458" s="212"/>
      <c r="V458" s="212"/>
      <c r="W458" s="212"/>
      <c r="X458" s="212"/>
    </row>
    <row r="459" spans="2:24" s="191" customFormat="1" x14ac:dyDescent="0.25">
      <c r="B459" s="212"/>
      <c r="C459" s="212"/>
      <c r="D459" s="212"/>
      <c r="E459" s="212"/>
      <c r="F459" s="212"/>
      <c r="G459" s="212"/>
      <c r="H459" s="212"/>
      <c r="I459" s="212"/>
      <c r="J459" s="212"/>
      <c r="K459" s="212"/>
      <c r="L459" s="212"/>
      <c r="M459" s="212"/>
      <c r="N459" s="212"/>
      <c r="O459" s="212"/>
      <c r="P459" s="212"/>
      <c r="Q459" s="212"/>
      <c r="R459" s="212"/>
      <c r="S459" s="212"/>
      <c r="T459" s="212"/>
      <c r="U459" s="212"/>
      <c r="V459" s="212"/>
      <c r="W459" s="212"/>
      <c r="X459" s="212"/>
    </row>
    <row r="460" spans="2:24" s="191" customFormat="1" x14ac:dyDescent="0.25">
      <c r="B460" s="212"/>
      <c r="C460" s="212"/>
      <c r="D460" s="212"/>
      <c r="E460" s="212"/>
      <c r="F460" s="212"/>
      <c r="G460" s="212"/>
      <c r="H460" s="212"/>
      <c r="I460" s="212"/>
      <c r="J460" s="212"/>
      <c r="K460" s="212"/>
      <c r="L460" s="212"/>
      <c r="M460" s="212"/>
      <c r="N460" s="212"/>
      <c r="O460" s="212"/>
      <c r="P460" s="212"/>
      <c r="Q460" s="212"/>
      <c r="R460" s="212"/>
      <c r="S460" s="212"/>
      <c r="T460" s="212"/>
      <c r="U460" s="212"/>
      <c r="V460" s="212"/>
      <c r="W460" s="212"/>
      <c r="X460" s="212"/>
    </row>
    <row r="461" spans="2:24" s="191" customFormat="1" x14ac:dyDescent="0.25">
      <c r="B461" s="212"/>
      <c r="C461" s="212"/>
      <c r="D461" s="212"/>
      <c r="E461" s="212"/>
      <c r="F461" s="212"/>
      <c r="G461" s="212"/>
      <c r="H461" s="212"/>
      <c r="I461" s="212"/>
      <c r="J461" s="212"/>
      <c r="K461" s="212"/>
      <c r="L461" s="212"/>
      <c r="M461" s="212"/>
      <c r="N461" s="212"/>
      <c r="O461" s="212"/>
      <c r="P461" s="212"/>
      <c r="Q461" s="212"/>
      <c r="R461" s="212"/>
      <c r="S461" s="212"/>
      <c r="T461" s="212"/>
      <c r="U461" s="212"/>
      <c r="V461" s="212"/>
      <c r="W461" s="212"/>
      <c r="X461" s="212"/>
    </row>
    <row r="462" spans="2:24" s="191" customFormat="1" x14ac:dyDescent="0.25">
      <c r="B462" s="212"/>
      <c r="C462" s="212"/>
      <c r="D462" s="212"/>
      <c r="E462" s="212"/>
      <c r="F462" s="212"/>
      <c r="G462" s="212"/>
      <c r="H462" s="212"/>
      <c r="I462" s="212"/>
      <c r="J462" s="212"/>
      <c r="K462" s="212"/>
      <c r="L462" s="212"/>
      <c r="M462" s="212"/>
      <c r="N462" s="212"/>
      <c r="O462" s="212"/>
      <c r="P462" s="212"/>
      <c r="Q462" s="212"/>
      <c r="R462" s="212"/>
      <c r="S462" s="212"/>
      <c r="T462" s="212"/>
      <c r="U462" s="212"/>
      <c r="V462" s="212"/>
      <c r="W462" s="212"/>
      <c r="X462" s="212"/>
    </row>
    <row r="463" spans="2:24" s="191" customFormat="1" x14ac:dyDescent="0.25">
      <c r="B463" s="212"/>
      <c r="C463" s="212"/>
      <c r="D463" s="212"/>
      <c r="E463" s="212"/>
      <c r="F463" s="212"/>
      <c r="G463" s="212"/>
      <c r="H463" s="212"/>
      <c r="I463" s="212"/>
      <c r="J463" s="212"/>
      <c r="K463" s="212"/>
      <c r="L463" s="212"/>
      <c r="M463" s="212"/>
      <c r="N463" s="212"/>
      <c r="O463" s="212"/>
      <c r="P463" s="212"/>
      <c r="Q463" s="212"/>
      <c r="R463" s="212"/>
      <c r="S463" s="212"/>
      <c r="T463" s="212"/>
      <c r="U463" s="212"/>
      <c r="V463" s="212"/>
      <c r="W463" s="212"/>
      <c r="X463" s="212"/>
    </row>
    <row r="464" spans="2:24" s="191" customFormat="1" x14ac:dyDescent="0.25">
      <c r="B464" s="212"/>
      <c r="C464" s="212"/>
      <c r="D464" s="212"/>
      <c r="E464" s="212"/>
      <c r="F464" s="212"/>
      <c r="G464" s="212"/>
      <c r="H464" s="212"/>
      <c r="I464" s="212"/>
      <c r="J464" s="212"/>
      <c r="K464" s="212"/>
      <c r="L464" s="212"/>
      <c r="M464" s="212"/>
      <c r="N464" s="212"/>
      <c r="O464" s="212"/>
      <c r="P464" s="212"/>
      <c r="Q464" s="212"/>
      <c r="R464" s="212"/>
      <c r="S464" s="212"/>
      <c r="T464" s="212"/>
      <c r="U464" s="212"/>
      <c r="V464" s="212"/>
      <c r="W464" s="212"/>
      <c r="X464" s="212"/>
    </row>
    <row r="465" spans="2:24" s="191" customFormat="1" x14ac:dyDescent="0.25">
      <c r="B465" s="212"/>
      <c r="C465" s="212"/>
      <c r="D465" s="212"/>
      <c r="E465" s="212"/>
      <c r="F465" s="212"/>
      <c r="G465" s="212"/>
      <c r="H465" s="212"/>
      <c r="I465" s="212"/>
      <c r="J465" s="212"/>
      <c r="K465" s="212"/>
      <c r="L465" s="212"/>
      <c r="M465" s="212"/>
      <c r="N465" s="212"/>
      <c r="O465" s="212"/>
      <c r="P465" s="212"/>
      <c r="Q465" s="212"/>
      <c r="R465" s="212"/>
      <c r="S465" s="212"/>
      <c r="T465" s="212"/>
      <c r="U465" s="212"/>
      <c r="V465" s="212"/>
      <c r="W465" s="212"/>
      <c r="X465" s="212"/>
    </row>
    <row r="466" spans="2:24" s="191" customFormat="1" x14ac:dyDescent="0.25">
      <c r="B466" s="212"/>
      <c r="C466" s="212"/>
      <c r="D466" s="212"/>
      <c r="E466" s="212"/>
      <c r="F466" s="212"/>
      <c r="G466" s="212"/>
      <c r="H466" s="212"/>
      <c r="I466" s="212"/>
      <c r="J466" s="212"/>
      <c r="K466" s="212"/>
      <c r="L466" s="212"/>
      <c r="M466" s="212"/>
      <c r="N466" s="212"/>
      <c r="O466" s="212"/>
      <c r="P466" s="212"/>
      <c r="Q466" s="212"/>
      <c r="R466" s="212"/>
      <c r="S466" s="212"/>
      <c r="T466" s="212"/>
      <c r="U466" s="212"/>
      <c r="V466" s="212"/>
      <c r="W466" s="212"/>
      <c r="X466" s="212"/>
    </row>
    <row r="467" spans="2:24" s="191" customFormat="1" x14ac:dyDescent="0.25">
      <c r="B467" s="212"/>
      <c r="C467" s="212"/>
      <c r="D467" s="212"/>
      <c r="E467" s="212"/>
      <c r="F467" s="212"/>
      <c r="G467" s="212"/>
      <c r="H467" s="212"/>
      <c r="I467" s="212"/>
      <c r="J467" s="212"/>
      <c r="K467" s="212"/>
      <c r="L467" s="212"/>
      <c r="M467" s="212"/>
      <c r="N467" s="212"/>
      <c r="O467" s="212"/>
      <c r="P467" s="212"/>
      <c r="Q467" s="212"/>
      <c r="R467" s="212"/>
      <c r="S467" s="212"/>
      <c r="T467" s="212"/>
      <c r="U467" s="212"/>
      <c r="V467" s="212"/>
      <c r="W467" s="212"/>
      <c r="X467" s="212"/>
    </row>
    <row r="468" spans="2:24" s="191" customFormat="1" x14ac:dyDescent="0.25">
      <c r="B468" s="212"/>
      <c r="C468" s="212"/>
      <c r="D468" s="212"/>
      <c r="E468" s="212"/>
      <c r="F468" s="212"/>
      <c r="G468" s="212"/>
      <c r="H468" s="212"/>
      <c r="I468" s="212"/>
      <c r="J468" s="212"/>
      <c r="K468" s="212"/>
      <c r="L468" s="212"/>
      <c r="M468" s="212"/>
      <c r="N468" s="212"/>
      <c r="O468" s="212"/>
      <c r="P468" s="212"/>
      <c r="Q468" s="212"/>
      <c r="R468" s="212"/>
      <c r="S468" s="212"/>
      <c r="T468" s="212"/>
      <c r="U468" s="212"/>
      <c r="V468" s="212"/>
      <c r="W468" s="212"/>
      <c r="X468" s="212"/>
    </row>
    <row r="469" spans="2:24" s="191" customFormat="1" x14ac:dyDescent="0.25">
      <c r="B469" s="212"/>
      <c r="C469" s="212"/>
      <c r="D469" s="212"/>
      <c r="E469" s="212"/>
      <c r="F469" s="212"/>
      <c r="G469" s="212"/>
      <c r="H469" s="212"/>
      <c r="I469" s="212"/>
      <c r="J469" s="212"/>
      <c r="K469" s="212"/>
      <c r="L469" s="212"/>
      <c r="M469" s="212"/>
      <c r="N469" s="212"/>
      <c r="O469" s="212"/>
      <c r="P469" s="212"/>
      <c r="Q469" s="212"/>
      <c r="R469" s="212"/>
      <c r="S469" s="212"/>
      <c r="T469" s="212"/>
      <c r="U469" s="212"/>
      <c r="V469" s="212"/>
      <c r="W469" s="212"/>
      <c r="X469" s="212"/>
    </row>
    <row r="470" spans="2:24" s="191" customFormat="1" x14ac:dyDescent="0.25">
      <c r="B470" s="212"/>
      <c r="C470" s="212"/>
      <c r="D470" s="212"/>
      <c r="E470" s="212"/>
      <c r="F470" s="212"/>
      <c r="G470" s="212"/>
      <c r="H470" s="212"/>
      <c r="I470" s="212"/>
      <c r="J470" s="212"/>
      <c r="K470" s="212"/>
      <c r="L470" s="212"/>
      <c r="M470" s="212"/>
      <c r="N470" s="212"/>
      <c r="O470" s="212"/>
      <c r="P470" s="212"/>
      <c r="Q470" s="212"/>
      <c r="R470" s="212"/>
      <c r="S470" s="212"/>
      <c r="T470" s="212"/>
      <c r="U470" s="212"/>
      <c r="V470" s="212"/>
      <c r="W470" s="212"/>
      <c r="X470" s="212"/>
    </row>
    <row r="471" spans="2:24" s="191" customFormat="1" x14ac:dyDescent="0.25">
      <c r="B471" s="212"/>
      <c r="C471" s="212"/>
      <c r="D471" s="212"/>
      <c r="E471" s="212"/>
      <c r="F471" s="212"/>
      <c r="G471" s="212"/>
      <c r="H471" s="212"/>
      <c r="I471" s="212"/>
      <c r="J471" s="212"/>
      <c r="K471" s="212"/>
      <c r="L471" s="212"/>
      <c r="M471" s="212"/>
      <c r="N471" s="212"/>
      <c r="O471" s="212"/>
      <c r="P471" s="212"/>
      <c r="Q471" s="212"/>
      <c r="R471" s="212"/>
      <c r="S471" s="212"/>
      <c r="T471" s="212"/>
      <c r="U471" s="212"/>
      <c r="V471" s="212"/>
      <c r="W471" s="212"/>
      <c r="X471" s="212"/>
    </row>
    <row r="472" spans="2:24" s="191" customFormat="1" x14ac:dyDescent="0.25">
      <c r="B472" s="212"/>
      <c r="C472" s="212"/>
      <c r="D472" s="212"/>
      <c r="E472" s="212"/>
      <c r="F472" s="212"/>
      <c r="G472" s="212"/>
      <c r="H472" s="212"/>
      <c r="I472" s="212"/>
      <c r="J472" s="212"/>
      <c r="K472" s="212"/>
      <c r="L472" s="212"/>
      <c r="M472" s="212"/>
      <c r="N472" s="212"/>
      <c r="O472" s="212"/>
      <c r="P472" s="212"/>
      <c r="Q472" s="212"/>
      <c r="R472" s="212"/>
      <c r="S472" s="212"/>
      <c r="T472" s="212"/>
      <c r="U472" s="212"/>
      <c r="V472" s="212"/>
      <c r="W472" s="212"/>
      <c r="X472" s="212"/>
    </row>
    <row r="473" spans="2:24" s="191" customFormat="1" x14ac:dyDescent="0.25">
      <c r="B473" s="212"/>
      <c r="C473" s="212"/>
      <c r="D473" s="212"/>
      <c r="E473" s="212"/>
      <c r="F473" s="212"/>
      <c r="G473" s="212"/>
      <c r="H473" s="212"/>
      <c r="I473" s="212"/>
      <c r="J473" s="212"/>
      <c r="K473" s="212"/>
      <c r="L473" s="212"/>
      <c r="M473" s="212"/>
      <c r="N473" s="212"/>
      <c r="O473" s="212"/>
      <c r="P473" s="212"/>
      <c r="Q473" s="212"/>
      <c r="R473" s="212"/>
      <c r="S473" s="212"/>
      <c r="T473" s="212"/>
      <c r="U473" s="212"/>
      <c r="V473" s="212"/>
      <c r="W473" s="212"/>
      <c r="X473" s="212"/>
    </row>
    <row r="474" spans="2:24" s="191" customFormat="1" x14ac:dyDescent="0.25">
      <c r="B474" s="212"/>
      <c r="C474" s="212"/>
      <c r="D474" s="212"/>
      <c r="E474" s="212"/>
      <c r="F474" s="212"/>
      <c r="G474" s="212"/>
      <c r="H474" s="212"/>
      <c r="I474" s="212"/>
      <c r="J474" s="212"/>
      <c r="K474" s="212"/>
      <c r="L474" s="212"/>
      <c r="M474" s="212"/>
      <c r="N474" s="212"/>
      <c r="O474" s="212"/>
      <c r="P474" s="212"/>
      <c r="Q474" s="212"/>
      <c r="R474" s="212"/>
      <c r="S474" s="212"/>
      <c r="T474" s="212"/>
      <c r="U474" s="212"/>
      <c r="V474" s="212"/>
      <c r="W474" s="212"/>
      <c r="X474" s="212"/>
    </row>
    <row r="475" spans="2:24" s="191" customFormat="1" x14ac:dyDescent="0.25">
      <c r="B475" s="212"/>
      <c r="C475" s="212"/>
      <c r="D475" s="212"/>
      <c r="E475" s="212"/>
      <c r="F475" s="212"/>
      <c r="G475" s="212"/>
      <c r="H475" s="212"/>
      <c r="I475" s="212"/>
      <c r="J475" s="212"/>
      <c r="K475" s="212"/>
      <c r="L475" s="212"/>
      <c r="M475" s="212"/>
      <c r="N475" s="212"/>
      <c r="O475" s="212"/>
      <c r="P475" s="212"/>
      <c r="Q475" s="212"/>
      <c r="R475" s="212"/>
      <c r="S475" s="212"/>
      <c r="T475" s="212"/>
      <c r="U475" s="212"/>
      <c r="V475" s="212"/>
      <c r="W475" s="212"/>
      <c r="X475" s="212"/>
    </row>
    <row r="476" spans="2:24" s="191" customFormat="1" x14ac:dyDescent="0.25">
      <c r="B476" s="212"/>
      <c r="C476" s="212"/>
      <c r="D476" s="212"/>
      <c r="E476" s="212"/>
      <c r="F476" s="212"/>
      <c r="G476" s="212"/>
      <c r="H476" s="212"/>
      <c r="I476" s="212"/>
      <c r="J476" s="212"/>
      <c r="K476" s="212"/>
      <c r="L476" s="212"/>
      <c r="M476" s="212"/>
      <c r="N476" s="212"/>
      <c r="O476" s="212"/>
      <c r="P476" s="212"/>
      <c r="Q476" s="212"/>
      <c r="R476" s="212"/>
      <c r="S476" s="212"/>
      <c r="T476" s="212"/>
      <c r="U476" s="212"/>
      <c r="V476" s="212"/>
      <c r="W476" s="212"/>
      <c r="X476" s="212"/>
    </row>
    <row r="477" spans="2:24" s="191" customFormat="1" x14ac:dyDescent="0.25">
      <c r="B477" s="212"/>
      <c r="C477" s="212"/>
      <c r="D477" s="212"/>
      <c r="E477" s="212"/>
      <c r="F477" s="212"/>
      <c r="G477" s="212"/>
      <c r="H477" s="212"/>
      <c r="I477" s="212"/>
      <c r="J477" s="212"/>
      <c r="K477" s="212"/>
      <c r="L477" s="212"/>
      <c r="M477" s="212"/>
      <c r="N477" s="212"/>
      <c r="O477" s="212"/>
      <c r="P477" s="212"/>
      <c r="Q477" s="212"/>
      <c r="R477" s="212"/>
      <c r="S477" s="212"/>
      <c r="T477" s="212"/>
      <c r="U477" s="212"/>
      <c r="V477" s="212"/>
      <c r="W477" s="212"/>
      <c r="X477" s="212"/>
    </row>
    <row r="478" spans="2:24" s="191" customFormat="1" x14ac:dyDescent="0.25">
      <c r="B478" s="212"/>
      <c r="C478" s="212"/>
      <c r="D478" s="212"/>
      <c r="E478" s="212"/>
      <c r="F478" s="212"/>
      <c r="G478" s="212"/>
      <c r="H478" s="212"/>
      <c r="I478" s="212"/>
      <c r="J478" s="212"/>
      <c r="K478" s="212"/>
      <c r="L478" s="212"/>
      <c r="M478" s="212"/>
      <c r="N478" s="212"/>
      <c r="O478" s="212"/>
      <c r="P478" s="212"/>
      <c r="Q478" s="212"/>
      <c r="R478" s="212"/>
      <c r="S478" s="212"/>
      <c r="T478" s="212"/>
      <c r="U478" s="212"/>
      <c r="V478" s="212"/>
      <c r="W478" s="212"/>
      <c r="X478" s="212"/>
    </row>
    <row r="479" spans="2:24" s="191" customFormat="1" x14ac:dyDescent="0.25">
      <c r="B479" s="212"/>
      <c r="C479" s="212"/>
      <c r="D479" s="212"/>
      <c r="E479" s="212"/>
      <c r="F479" s="212"/>
      <c r="G479" s="212"/>
      <c r="H479" s="212"/>
      <c r="I479" s="212"/>
      <c r="J479" s="212"/>
      <c r="K479" s="212"/>
      <c r="L479" s="212"/>
      <c r="M479" s="212"/>
      <c r="N479" s="212"/>
      <c r="O479" s="212"/>
      <c r="P479" s="212"/>
      <c r="Q479" s="212"/>
      <c r="R479" s="212"/>
      <c r="S479" s="212"/>
      <c r="T479" s="212"/>
      <c r="U479" s="212"/>
      <c r="V479" s="212"/>
      <c r="W479" s="212"/>
      <c r="X479" s="212"/>
    </row>
    <row r="480" spans="2:24" s="191" customFormat="1" x14ac:dyDescent="0.25">
      <c r="B480" s="212"/>
      <c r="C480" s="212"/>
      <c r="D480" s="212"/>
      <c r="E480" s="212"/>
      <c r="F480" s="212"/>
      <c r="G480" s="212"/>
      <c r="H480" s="212"/>
      <c r="I480" s="212"/>
      <c r="J480" s="212"/>
      <c r="K480" s="212"/>
      <c r="L480" s="212"/>
      <c r="M480" s="212"/>
      <c r="N480" s="212"/>
      <c r="O480" s="212"/>
      <c r="P480" s="212"/>
      <c r="Q480" s="212"/>
      <c r="R480" s="212"/>
      <c r="S480" s="212"/>
      <c r="T480" s="212"/>
      <c r="U480" s="212"/>
      <c r="V480" s="212"/>
      <c r="W480" s="212"/>
      <c r="X480" s="212"/>
    </row>
    <row r="481" spans="2:24" s="191" customFormat="1" x14ac:dyDescent="0.25">
      <c r="B481" s="212"/>
      <c r="C481" s="212"/>
      <c r="D481" s="212"/>
      <c r="E481" s="212"/>
      <c r="F481" s="212"/>
      <c r="G481" s="212"/>
      <c r="H481" s="212"/>
      <c r="I481" s="212"/>
      <c r="J481" s="212"/>
      <c r="K481" s="212"/>
      <c r="L481" s="212"/>
      <c r="M481" s="212"/>
      <c r="N481" s="212"/>
      <c r="O481" s="212"/>
      <c r="P481" s="212"/>
      <c r="Q481" s="212"/>
      <c r="R481" s="212"/>
      <c r="S481" s="212"/>
      <c r="T481" s="212"/>
      <c r="U481" s="212"/>
      <c r="V481" s="212"/>
      <c r="W481" s="212"/>
      <c r="X481" s="212"/>
    </row>
    <row r="482" spans="2:24" s="191" customFormat="1" x14ac:dyDescent="0.25">
      <c r="B482" s="212"/>
      <c r="C482" s="212"/>
      <c r="D482" s="212"/>
      <c r="E482" s="212"/>
      <c r="F482" s="212"/>
      <c r="G482" s="212"/>
      <c r="H482" s="212"/>
      <c r="I482" s="212"/>
      <c r="J482" s="212"/>
      <c r="K482" s="212"/>
      <c r="L482" s="212"/>
      <c r="M482" s="212"/>
      <c r="N482" s="212"/>
      <c r="O482" s="212"/>
      <c r="P482" s="212"/>
      <c r="Q482" s="212"/>
      <c r="R482" s="212"/>
      <c r="S482" s="212"/>
      <c r="T482" s="212"/>
      <c r="U482" s="212"/>
      <c r="V482" s="212"/>
      <c r="W482" s="212"/>
      <c r="X482" s="212"/>
    </row>
    <row r="483" spans="2:24" s="191" customFormat="1" x14ac:dyDescent="0.25">
      <c r="B483" s="212"/>
      <c r="C483" s="212"/>
      <c r="D483" s="212"/>
      <c r="E483" s="212"/>
      <c r="F483" s="212"/>
      <c r="G483" s="212"/>
      <c r="H483" s="212"/>
      <c r="I483" s="212"/>
      <c r="J483" s="212"/>
      <c r="K483" s="212"/>
      <c r="L483" s="212"/>
      <c r="M483" s="212"/>
      <c r="N483" s="212"/>
      <c r="O483" s="212"/>
      <c r="P483" s="212"/>
      <c r="Q483" s="212"/>
      <c r="R483" s="212"/>
      <c r="S483" s="212"/>
      <c r="T483" s="212"/>
      <c r="U483" s="212"/>
      <c r="V483" s="212"/>
      <c r="W483" s="212"/>
      <c r="X483" s="212"/>
    </row>
    <row r="484" spans="2:24" s="191" customFormat="1" x14ac:dyDescent="0.25">
      <c r="B484" s="212"/>
      <c r="C484" s="212"/>
      <c r="D484" s="212"/>
      <c r="E484" s="212"/>
      <c r="F484" s="212"/>
      <c r="G484" s="212"/>
      <c r="H484" s="212"/>
      <c r="I484" s="212"/>
      <c r="J484" s="212"/>
      <c r="K484" s="212"/>
      <c r="L484" s="212"/>
      <c r="M484" s="212"/>
      <c r="N484" s="212"/>
      <c r="O484" s="212"/>
      <c r="P484" s="212"/>
      <c r="Q484" s="212"/>
      <c r="R484" s="212"/>
      <c r="S484" s="212"/>
      <c r="T484" s="212"/>
      <c r="U484" s="212"/>
      <c r="V484" s="212"/>
      <c r="W484" s="212"/>
      <c r="X484" s="212"/>
    </row>
    <row r="485" spans="2:24" s="191" customFormat="1" x14ac:dyDescent="0.25">
      <c r="B485" s="212"/>
      <c r="C485" s="212"/>
      <c r="D485" s="212"/>
      <c r="E485" s="212"/>
      <c r="F485" s="212"/>
      <c r="G485" s="212"/>
      <c r="H485" s="212"/>
      <c r="I485" s="212"/>
      <c r="J485" s="212"/>
      <c r="K485" s="212"/>
      <c r="L485" s="212"/>
      <c r="M485" s="212"/>
      <c r="N485" s="212"/>
      <c r="O485" s="212"/>
      <c r="P485" s="212"/>
      <c r="Q485" s="212"/>
      <c r="R485" s="212"/>
      <c r="S485" s="212"/>
      <c r="T485" s="212"/>
      <c r="U485" s="212"/>
      <c r="V485" s="212"/>
      <c r="W485" s="212"/>
      <c r="X485" s="212"/>
    </row>
    <row r="486" spans="2:24" s="191" customFormat="1" x14ac:dyDescent="0.25">
      <c r="B486" s="212"/>
      <c r="C486" s="212"/>
      <c r="D486" s="212"/>
      <c r="E486" s="212"/>
      <c r="F486" s="212"/>
      <c r="G486" s="212"/>
      <c r="H486" s="212"/>
      <c r="I486" s="212"/>
      <c r="J486" s="212"/>
      <c r="K486" s="212"/>
      <c r="L486" s="212"/>
      <c r="M486" s="212"/>
      <c r="N486" s="212"/>
      <c r="O486" s="212"/>
      <c r="P486" s="212"/>
      <c r="Q486" s="212"/>
      <c r="R486" s="212"/>
      <c r="S486" s="212"/>
      <c r="T486" s="212"/>
      <c r="U486" s="212"/>
      <c r="V486" s="212"/>
      <c r="W486" s="212"/>
      <c r="X486" s="212"/>
    </row>
    <row r="487" spans="2:24" s="191" customFormat="1" x14ac:dyDescent="0.25">
      <c r="B487" s="212"/>
      <c r="C487" s="212"/>
      <c r="D487" s="212"/>
      <c r="E487" s="212"/>
      <c r="F487" s="212"/>
      <c r="G487" s="212"/>
      <c r="H487" s="212"/>
      <c r="I487" s="212"/>
      <c r="J487" s="212"/>
      <c r="K487" s="212"/>
      <c r="L487" s="212"/>
      <c r="M487" s="212"/>
      <c r="N487" s="212"/>
      <c r="O487" s="212"/>
      <c r="P487" s="212"/>
      <c r="Q487" s="212"/>
      <c r="R487" s="212"/>
      <c r="S487" s="212"/>
      <c r="T487" s="212"/>
      <c r="U487" s="212"/>
      <c r="V487" s="212"/>
      <c r="W487" s="212"/>
      <c r="X487" s="212"/>
    </row>
    <row r="488" spans="2:24" s="191" customFormat="1" x14ac:dyDescent="0.25">
      <c r="B488" s="212"/>
      <c r="C488" s="212"/>
      <c r="D488" s="212"/>
      <c r="E488" s="212"/>
      <c r="F488" s="212"/>
      <c r="G488" s="212"/>
      <c r="H488" s="212"/>
      <c r="I488" s="212"/>
      <c r="J488" s="212"/>
      <c r="K488" s="212"/>
      <c r="L488" s="212"/>
      <c r="M488" s="212"/>
      <c r="N488" s="212"/>
      <c r="O488" s="212"/>
      <c r="P488" s="212"/>
      <c r="Q488" s="212"/>
      <c r="R488" s="212"/>
      <c r="S488" s="212"/>
      <c r="T488" s="212"/>
      <c r="U488" s="212"/>
      <c r="V488" s="212"/>
      <c r="W488" s="212"/>
      <c r="X488" s="212"/>
    </row>
    <row r="489" spans="2:24" s="191" customFormat="1" x14ac:dyDescent="0.25">
      <c r="B489" s="212"/>
      <c r="C489" s="212"/>
      <c r="D489" s="212"/>
      <c r="E489" s="212"/>
      <c r="F489" s="212"/>
      <c r="G489" s="212"/>
      <c r="H489" s="212"/>
      <c r="I489" s="212"/>
      <c r="J489" s="212"/>
      <c r="K489" s="212"/>
      <c r="L489" s="212"/>
      <c r="M489" s="212"/>
      <c r="N489" s="212"/>
      <c r="O489" s="212"/>
      <c r="P489" s="212"/>
      <c r="Q489" s="212"/>
      <c r="R489" s="212"/>
      <c r="S489" s="212"/>
      <c r="T489" s="212"/>
      <c r="U489" s="212"/>
      <c r="V489" s="212"/>
      <c r="W489" s="212"/>
      <c r="X489" s="212"/>
    </row>
    <row r="490" spans="2:24" s="191" customFormat="1" x14ac:dyDescent="0.25">
      <c r="B490" s="212"/>
      <c r="C490" s="212"/>
      <c r="D490" s="212"/>
      <c r="E490" s="212"/>
      <c r="F490" s="212"/>
      <c r="G490" s="212"/>
      <c r="H490" s="212"/>
      <c r="I490" s="212"/>
      <c r="J490" s="212"/>
      <c r="K490" s="212"/>
      <c r="L490" s="212"/>
      <c r="M490" s="212"/>
      <c r="N490" s="212"/>
      <c r="O490" s="212"/>
      <c r="P490" s="212"/>
      <c r="Q490" s="212"/>
      <c r="R490" s="212"/>
      <c r="S490" s="212"/>
      <c r="T490" s="212"/>
      <c r="U490" s="212"/>
      <c r="V490" s="212"/>
      <c r="W490" s="212"/>
      <c r="X490" s="212"/>
    </row>
    <row r="491" spans="2:24" s="191" customFormat="1" x14ac:dyDescent="0.25">
      <c r="B491" s="212"/>
      <c r="C491" s="212"/>
      <c r="D491" s="212"/>
      <c r="E491" s="212"/>
      <c r="F491" s="212"/>
      <c r="G491" s="212"/>
      <c r="H491" s="212"/>
      <c r="I491" s="212"/>
      <c r="J491" s="212"/>
      <c r="K491" s="212"/>
      <c r="L491" s="212"/>
      <c r="M491" s="212"/>
      <c r="N491" s="212"/>
      <c r="O491" s="212"/>
      <c r="P491" s="212"/>
      <c r="Q491" s="212"/>
      <c r="R491" s="212"/>
      <c r="S491" s="212"/>
      <c r="T491" s="212"/>
      <c r="U491" s="212"/>
      <c r="V491" s="212"/>
      <c r="W491" s="212"/>
      <c r="X491" s="212"/>
    </row>
    <row r="492" spans="2:24" s="191" customFormat="1" x14ac:dyDescent="0.25">
      <c r="B492" s="212"/>
      <c r="C492" s="212"/>
      <c r="D492" s="212"/>
      <c r="E492" s="212"/>
      <c r="F492" s="212"/>
      <c r="G492" s="212"/>
      <c r="H492" s="212"/>
      <c r="I492" s="212"/>
      <c r="J492" s="212"/>
      <c r="K492" s="212"/>
      <c r="L492" s="212"/>
      <c r="M492" s="212"/>
      <c r="N492" s="212"/>
      <c r="O492" s="212"/>
      <c r="P492" s="212"/>
      <c r="Q492" s="212"/>
      <c r="R492" s="212"/>
      <c r="S492" s="212"/>
      <c r="T492" s="212"/>
      <c r="U492" s="212"/>
      <c r="V492" s="212"/>
      <c r="W492" s="212"/>
      <c r="X492" s="212"/>
    </row>
    <row r="493" spans="2:24" s="191" customFormat="1" x14ac:dyDescent="0.25">
      <c r="B493" s="212"/>
      <c r="C493" s="212"/>
      <c r="D493" s="212"/>
      <c r="E493" s="212"/>
      <c r="F493" s="212"/>
      <c r="G493" s="212"/>
      <c r="H493" s="212"/>
      <c r="I493" s="212"/>
      <c r="J493" s="212"/>
      <c r="K493" s="212"/>
      <c r="L493" s="212"/>
      <c r="M493" s="212"/>
      <c r="N493" s="212"/>
      <c r="O493" s="212"/>
      <c r="P493" s="212"/>
      <c r="Q493" s="212"/>
      <c r="R493" s="212"/>
      <c r="S493" s="212"/>
      <c r="T493" s="212"/>
      <c r="U493" s="212"/>
      <c r="V493" s="212"/>
      <c r="W493" s="212"/>
      <c r="X493" s="212"/>
    </row>
    <row r="494" spans="2:24" s="191" customFormat="1" x14ac:dyDescent="0.25">
      <c r="B494" s="212"/>
      <c r="C494" s="212"/>
      <c r="D494" s="212"/>
      <c r="E494" s="212"/>
      <c r="F494" s="212"/>
      <c r="G494" s="212"/>
      <c r="H494" s="212"/>
      <c r="I494" s="212"/>
      <c r="J494" s="212"/>
      <c r="K494" s="212"/>
      <c r="L494" s="212"/>
      <c r="M494" s="212"/>
      <c r="N494" s="212"/>
      <c r="O494" s="212"/>
      <c r="P494" s="212"/>
      <c r="Q494" s="212"/>
      <c r="R494" s="212"/>
      <c r="S494" s="212"/>
      <c r="T494" s="212"/>
      <c r="U494" s="212"/>
      <c r="V494" s="212"/>
      <c r="W494" s="212"/>
      <c r="X494" s="212"/>
    </row>
    <row r="495" spans="2:24" s="191" customFormat="1" x14ac:dyDescent="0.25">
      <c r="B495" s="212"/>
      <c r="C495" s="212"/>
      <c r="D495" s="212"/>
      <c r="E495" s="212"/>
      <c r="F495" s="212"/>
      <c r="G495" s="212"/>
      <c r="H495" s="212"/>
      <c r="I495" s="212"/>
      <c r="J495" s="212"/>
      <c r="K495" s="212"/>
      <c r="L495" s="212"/>
      <c r="M495" s="212"/>
      <c r="N495" s="212"/>
      <c r="O495" s="212"/>
      <c r="P495" s="212"/>
      <c r="Q495" s="212"/>
      <c r="R495" s="212"/>
      <c r="S495" s="212"/>
      <c r="T495" s="212"/>
      <c r="U495" s="212"/>
      <c r="V495" s="212"/>
      <c r="W495" s="212"/>
      <c r="X495" s="212"/>
    </row>
    <row r="496" spans="2:24" s="191" customFormat="1" x14ac:dyDescent="0.25">
      <c r="B496" s="212"/>
      <c r="C496" s="212"/>
      <c r="D496" s="212"/>
      <c r="E496" s="212"/>
      <c r="F496" s="212"/>
      <c r="G496" s="212"/>
      <c r="H496" s="212"/>
      <c r="I496" s="212"/>
      <c r="J496" s="212"/>
      <c r="K496" s="212"/>
      <c r="L496" s="212"/>
      <c r="M496" s="212"/>
      <c r="N496" s="212"/>
      <c r="O496" s="212"/>
      <c r="P496" s="212"/>
      <c r="Q496" s="212"/>
      <c r="R496" s="212"/>
      <c r="S496" s="212"/>
      <c r="T496" s="212"/>
      <c r="U496" s="212"/>
      <c r="V496" s="212"/>
      <c r="W496" s="212"/>
      <c r="X496" s="212"/>
    </row>
    <row r="497" spans="2:24" s="191" customFormat="1" x14ac:dyDescent="0.25">
      <c r="B497" s="212"/>
      <c r="C497" s="212"/>
      <c r="D497" s="212"/>
      <c r="E497" s="212"/>
      <c r="F497" s="212"/>
      <c r="G497" s="212"/>
      <c r="H497" s="212"/>
      <c r="I497" s="212"/>
      <c r="J497" s="212"/>
      <c r="K497" s="212"/>
      <c r="L497" s="212"/>
      <c r="M497" s="212"/>
      <c r="N497" s="212"/>
      <c r="O497" s="212"/>
      <c r="P497" s="212"/>
      <c r="Q497" s="212"/>
      <c r="R497" s="212"/>
      <c r="S497" s="212"/>
      <c r="T497" s="212"/>
      <c r="U497" s="212"/>
      <c r="V497" s="212"/>
      <c r="W497" s="212"/>
      <c r="X497" s="212"/>
    </row>
    <row r="498" spans="2:24" s="191" customFormat="1" x14ac:dyDescent="0.25">
      <c r="B498" s="212"/>
      <c r="C498" s="212"/>
      <c r="D498" s="212"/>
      <c r="E498" s="212"/>
      <c r="F498" s="212"/>
      <c r="G498" s="212"/>
      <c r="H498" s="212"/>
      <c r="I498" s="212"/>
      <c r="J498" s="212"/>
      <c r="K498" s="212"/>
      <c r="L498" s="212"/>
      <c r="M498" s="212"/>
      <c r="N498" s="212"/>
      <c r="O498" s="212"/>
      <c r="P498" s="212"/>
      <c r="Q498" s="212"/>
      <c r="R498" s="212"/>
      <c r="S498" s="212"/>
      <c r="T498" s="212"/>
      <c r="U498" s="212"/>
      <c r="V498" s="212"/>
      <c r="W498" s="212"/>
      <c r="X498" s="212"/>
    </row>
    <row r="499" spans="2:24" s="191" customFormat="1" x14ac:dyDescent="0.25">
      <c r="B499" s="212"/>
      <c r="C499" s="212"/>
      <c r="D499" s="212"/>
      <c r="E499" s="212"/>
      <c r="F499" s="212"/>
      <c r="G499" s="212"/>
      <c r="H499" s="212"/>
      <c r="I499" s="212"/>
      <c r="J499" s="212"/>
      <c r="K499" s="212"/>
      <c r="L499" s="212"/>
      <c r="M499" s="212"/>
      <c r="N499" s="212"/>
      <c r="O499" s="212"/>
      <c r="P499" s="212"/>
      <c r="Q499" s="212"/>
      <c r="R499" s="212"/>
      <c r="S499" s="212"/>
      <c r="T499" s="212"/>
      <c r="U499" s="212"/>
      <c r="V499" s="212"/>
      <c r="W499" s="212"/>
      <c r="X499" s="212"/>
    </row>
    <row r="500" spans="2:24" s="191" customFormat="1" x14ac:dyDescent="0.25">
      <c r="B500" s="212"/>
      <c r="C500" s="212"/>
      <c r="D500" s="212"/>
      <c r="E500" s="212"/>
      <c r="F500" s="212"/>
      <c r="G500" s="212"/>
      <c r="H500" s="212"/>
      <c r="I500" s="212"/>
      <c r="J500" s="212"/>
      <c r="K500" s="212"/>
      <c r="L500" s="212"/>
      <c r="M500" s="212"/>
      <c r="N500" s="212"/>
      <c r="O500" s="212"/>
      <c r="P500" s="212"/>
      <c r="Q500" s="212"/>
      <c r="R500" s="212"/>
      <c r="S500" s="212"/>
      <c r="T500" s="212"/>
      <c r="U500" s="212"/>
      <c r="V500" s="212"/>
      <c r="W500" s="212"/>
      <c r="X500" s="212"/>
    </row>
    <row r="501" spans="2:24" s="191" customFormat="1" x14ac:dyDescent="0.25">
      <c r="B501" s="212"/>
      <c r="C501" s="212"/>
      <c r="D501" s="212"/>
      <c r="E501" s="212"/>
      <c r="F501" s="212"/>
      <c r="G501" s="212"/>
      <c r="H501" s="212"/>
      <c r="I501" s="212"/>
      <c r="J501" s="212"/>
      <c r="K501" s="212"/>
      <c r="L501" s="212"/>
      <c r="M501" s="212"/>
      <c r="N501" s="212"/>
      <c r="O501" s="212"/>
      <c r="P501" s="212"/>
      <c r="Q501" s="212"/>
      <c r="R501" s="212"/>
      <c r="S501" s="212"/>
      <c r="T501" s="212"/>
      <c r="U501" s="212"/>
      <c r="V501" s="212"/>
      <c r="W501" s="212"/>
      <c r="X501" s="212"/>
    </row>
    <row r="502" spans="2:24" s="191" customFormat="1" x14ac:dyDescent="0.25">
      <c r="B502" s="212"/>
      <c r="C502" s="212"/>
      <c r="D502" s="212"/>
      <c r="E502" s="212"/>
      <c r="F502" s="212"/>
      <c r="G502" s="212"/>
      <c r="H502" s="212"/>
      <c r="I502" s="212"/>
      <c r="J502" s="212"/>
      <c r="K502" s="212"/>
      <c r="L502" s="212"/>
      <c r="M502" s="212"/>
      <c r="N502" s="212"/>
      <c r="O502" s="212"/>
      <c r="P502" s="212"/>
      <c r="Q502" s="212"/>
      <c r="R502" s="212"/>
      <c r="S502" s="212"/>
      <c r="T502" s="212"/>
      <c r="U502" s="212"/>
      <c r="V502" s="212"/>
      <c r="W502" s="212"/>
      <c r="X502" s="212"/>
    </row>
    <row r="503" spans="2:24" s="191" customFormat="1" x14ac:dyDescent="0.25">
      <c r="B503" s="212"/>
      <c r="C503" s="212"/>
      <c r="D503" s="212"/>
      <c r="E503" s="212"/>
      <c r="F503" s="212"/>
      <c r="G503" s="212"/>
      <c r="H503" s="212"/>
      <c r="I503" s="212"/>
      <c r="J503" s="212"/>
      <c r="K503" s="212"/>
      <c r="L503" s="212"/>
      <c r="M503" s="212"/>
      <c r="N503" s="212"/>
      <c r="O503" s="212"/>
      <c r="P503" s="212"/>
      <c r="Q503" s="212"/>
      <c r="R503" s="212"/>
      <c r="S503" s="212"/>
      <c r="T503" s="212"/>
      <c r="U503" s="212"/>
      <c r="V503" s="212"/>
      <c r="W503" s="212"/>
      <c r="X503" s="212"/>
    </row>
    <row r="504" spans="2:24" s="191" customFormat="1" x14ac:dyDescent="0.25">
      <c r="B504" s="212"/>
      <c r="C504" s="212"/>
      <c r="D504" s="212"/>
      <c r="E504" s="212"/>
      <c r="F504" s="212"/>
      <c r="G504" s="212"/>
      <c r="H504" s="212"/>
      <c r="I504" s="212"/>
      <c r="J504" s="212"/>
      <c r="K504" s="212"/>
      <c r="L504" s="212"/>
      <c r="M504" s="212"/>
      <c r="N504" s="212"/>
      <c r="O504" s="212"/>
      <c r="P504" s="212"/>
      <c r="Q504" s="212"/>
      <c r="R504" s="212"/>
      <c r="S504" s="212"/>
      <c r="T504" s="212"/>
      <c r="U504" s="212"/>
      <c r="V504" s="212"/>
      <c r="W504" s="212"/>
      <c r="X504" s="212"/>
    </row>
    <row r="505" spans="2:24" s="191" customFormat="1" x14ac:dyDescent="0.25">
      <c r="B505" s="212"/>
      <c r="C505" s="212"/>
      <c r="D505" s="212"/>
      <c r="E505" s="212"/>
      <c r="F505" s="212"/>
      <c r="G505" s="212"/>
      <c r="H505" s="212"/>
      <c r="I505" s="212"/>
      <c r="J505" s="212"/>
      <c r="K505" s="212"/>
      <c r="L505" s="212"/>
      <c r="M505" s="212"/>
      <c r="N505" s="212"/>
      <c r="O505" s="212"/>
      <c r="P505" s="212"/>
      <c r="Q505" s="212"/>
      <c r="R505" s="212"/>
      <c r="S505" s="212"/>
      <c r="T505" s="212"/>
      <c r="U505" s="212"/>
      <c r="V505" s="212"/>
      <c r="W505" s="212"/>
      <c r="X505" s="212"/>
    </row>
    <row r="506" spans="2:24" s="191" customFormat="1" x14ac:dyDescent="0.25">
      <c r="B506" s="212"/>
      <c r="C506" s="212"/>
      <c r="D506" s="212"/>
      <c r="E506" s="212"/>
      <c r="F506" s="212"/>
      <c r="G506" s="212"/>
      <c r="H506" s="212"/>
      <c r="I506" s="212"/>
      <c r="J506" s="212"/>
      <c r="K506" s="212"/>
      <c r="L506" s="212"/>
      <c r="M506" s="212"/>
      <c r="N506" s="212"/>
      <c r="O506" s="212"/>
      <c r="P506" s="212"/>
      <c r="Q506" s="212"/>
      <c r="R506" s="212"/>
      <c r="S506" s="212"/>
      <c r="T506" s="212"/>
      <c r="U506" s="212"/>
      <c r="V506" s="212"/>
      <c r="W506" s="212"/>
      <c r="X506" s="212"/>
    </row>
    <row r="507" spans="2:24" s="191" customFormat="1" x14ac:dyDescent="0.25">
      <c r="B507" s="212"/>
      <c r="C507" s="212"/>
      <c r="D507" s="212"/>
      <c r="E507" s="212"/>
      <c r="F507" s="212"/>
      <c r="G507" s="212"/>
      <c r="H507" s="212"/>
      <c r="I507" s="212"/>
      <c r="J507" s="212"/>
      <c r="K507" s="212"/>
      <c r="L507" s="212"/>
      <c r="M507" s="212"/>
      <c r="N507" s="212"/>
      <c r="O507" s="212"/>
      <c r="P507" s="212"/>
      <c r="Q507" s="212"/>
      <c r="R507" s="212"/>
      <c r="S507" s="212"/>
      <c r="T507" s="212"/>
      <c r="U507" s="212"/>
      <c r="V507" s="212"/>
      <c r="W507" s="212"/>
      <c r="X507" s="212"/>
    </row>
    <row r="508" spans="2:24" s="191" customFormat="1" x14ac:dyDescent="0.25">
      <c r="B508" s="212"/>
      <c r="C508" s="212"/>
      <c r="D508" s="212"/>
      <c r="E508" s="212"/>
      <c r="F508" s="212"/>
      <c r="G508" s="212"/>
      <c r="H508" s="212"/>
      <c r="I508" s="212"/>
      <c r="J508" s="212"/>
      <c r="K508" s="212"/>
      <c r="L508" s="212"/>
      <c r="M508" s="212"/>
      <c r="N508" s="212"/>
      <c r="O508" s="212"/>
      <c r="P508" s="212"/>
      <c r="Q508" s="212"/>
      <c r="R508" s="212"/>
      <c r="S508" s="212"/>
      <c r="T508" s="212"/>
      <c r="U508" s="212"/>
      <c r="V508" s="212"/>
      <c r="W508" s="212"/>
      <c r="X508" s="212"/>
    </row>
    <row r="509" spans="2:24" s="191" customFormat="1" x14ac:dyDescent="0.25">
      <c r="B509" s="212"/>
      <c r="C509" s="212"/>
      <c r="D509" s="212"/>
      <c r="E509" s="212"/>
      <c r="F509" s="212"/>
      <c r="G509" s="212"/>
      <c r="H509" s="212"/>
      <c r="I509" s="212"/>
      <c r="J509" s="212"/>
      <c r="K509" s="212"/>
      <c r="L509" s="212"/>
      <c r="M509" s="212"/>
      <c r="N509" s="212"/>
      <c r="O509" s="212"/>
      <c r="P509" s="212"/>
      <c r="Q509" s="212"/>
      <c r="R509" s="212"/>
      <c r="S509" s="212"/>
      <c r="T509" s="212"/>
      <c r="U509" s="212"/>
      <c r="V509" s="212"/>
      <c r="W509" s="212"/>
      <c r="X509" s="212"/>
    </row>
    <row r="510" spans="2:24" s="191" customFormat="1" x14ac:dyDescent="0.25">
      <c r="B510" s="212"/>
      <c r="C510" s="212"/>
      <c r="D510" s="212"/>
      <c r="E510" s="212"/>
      <c r="F510" s="212"/>
      <c r="G510" s="212"/>
      <c r="H510" s="212"/>
      <c r="I510" s="212"/>
      <c r="J510" s="212"/>
      <c r="K510" s="212"/>
      <c r="L510" s="212"/>
      <c r="M510" s="212"/>
      <c r="N510" s="212"/>
      <c r="O510" s="212"/>
      <c r="P510" s="212"/>
      <c r="Q510" s="212"/>
      <c r="R510" s="212"/>
      <c r="S510" s="212"/>
      <c r="T510" s="212"/>
      <c r="U510" s="212"/>
      <c r="V510" s="212"/>
      <c r="W510" s="212"/>
      <c r="X510" s="212"/>
    </row>
    <row r="511" spans="2:24" s="191" customFormat="1" x14ac:dyDescent="0.25">
      <c r="B511" s="212"/>
      <c r="C511" s="212"/>
      <c r="D511" s="212"/>
      <c r="E511" s="212"/>
      <c r="F511" s="212"/>
      <c r="G511" s="212"/>
      <c r="H511" s="212"/>
      <c r="I511" s="212"/>
      <c r="J511" s="212"/>
      <c r="K511" s="212"/>
      <c r="L511" s="212"/>
      <c r="M511" s="212"/>
      <c r="N511" s="212"/>
      <c r="O511" s="212"/>
      <c r="P511" s="212"/>
      <c r="Q511" s="212"/>
      <c r="R511" s="212"/>
      <c r="S511" s="212"/>
      <c r="T511" s="212"/>
      <c r="U511" s="212"/>
      <c r="V511" s="212"/>
      <c r="W511" s="212"/>
      <c r="X511" s="212"/>
    </row>
    <row r="512" spans="2:24" s="191" customFormat="1" x14ac:dyDescent="0.25">
      <c r="B512" s="212"/>
      <c r="C512" s="212"/>
      <c r="D512" s="212"/>
      <c r="E512" s="212"/>
      <c r="F512" s="212"/>
      <c r="G512" s="212"/>
      <c r="H512" s="212"/>
      <c r="I512" s="212"/>
      <c r="J512" s="212"/>
      <c r="K512" s="212"/>
      <c r="L512" s="212"/>
      <c r="M512" s="212"/>
      <c r="N512" s="212"/>
      <c r="O512" s="212"/>
      <c r="P512" s="212"/>
      <c r="Q512" s="212"/>
      <c r="R512" s="212"/>
      <c r="S512" s="212"/>
      <c r="T512" s="212"/>
      <c r="U512" s="212"/>
      <c r="V512" s="212"/>
      <c r="W512" s="212"/>
      <c r="X512" s="212"/>
    </row>
    <row r="513" spans="2:24" s="191" customFormat="1" x14ac:dyDescent="0.25">
      <c r="B513" s="212"/>
      <c r="C513" s="212"/>
      <c r="D513" s="212"/>
      <c r="E513" s="212"/>
      <c r="F513" s="212"/>
      <c r="G513" s="212"/>
      <c r="H513" s="212"/>
      <c r="I513" s="212"/>
      <c r="J513" s="212"/>
      <c r="K513" s="212"/>
      <c r="L513" s="212"/>
      <c r="M513" s="212"/>
      <c r="N513" s="212"/>
      <c r="O513" s="212"/>
      <c r="P513" s="212"/>
      <c r="Q513" s="212"/>
      <c r="R513" s="212"/>
      <c r="S513" s="212"/>
      <c r="T513" s="212"/>
      <c r="U513" s="212"/>
      <c r="V513" s="212"/>
      <c r="W513" s="212"/>
      <c r="X513" s="212"/>
    </row>
    <row r="514" spans="2:24" s="191" customFormat="1" x14ac:dyDescent="0.25">
      <c r="B514" s="212"/>
      <c r="C514" s="212"/>
      <c r="D514" s="212"/>
      <c r="E514" s="212"/>
      <c r="F514" s="212"/>
      <c r="G514" s="212"/>
      <c r="H514" s="212"/>
      <c r="I514" s="212"/>
      <c r="J514" s="212"/>
      <c r="K514" s="212"/>
      <c r="L514" s="212"/>
      <c r="M514" s="212"/>
      <c r="N514" s="212"/>
      <c r="O514" s="212"/>
      <c r="P514" s="212"/>
      <c r="Q514" s="212"/>
      <c r="R514" s="212"/>
      <c r="S514" s="212"/>
      <c r="T514" s="212"/>
      <c r="U514" s="212"/>
      <c r="V514" s="212"/>
      <c r="W514" s="212"/>
      <c r="X514" s="212"/>
    </row>
    <row r="515" spans="2:24" s="191" customFormat="1" x14ac:dyDescent="0.25">
      <c r="B515" s="212"/>
      <c r="C515" s="212"/>
      <c r="D515" s="212"/>
      <c r="E515" s="212"/>
      <c r="F515" s="212"/>
      <c r="G515" s="212"/>
      <c r="H515" s="212"/>
      <c r="I515" s="212"/>
      <c r="J515" s="212"/>
      <c r="K515" s="212"/>
      <c r="L515" s="212"/>
      <c r="M515" s="212"/>
      <c r="N515" s="212"/>
      <c r="O515" s="212"/>
      <c r="P515" s="212"/>
      <c r="Q515" s="212"/>
      <c r="R515" s="212"/>
      <c r="S515" s="212"/>
      <c r="T515" s="212"/>
      <c r="U515" s="212"/>
      <c r="V515" s="212"/>
      <c r="W515" s="212"/>
      <c r="X515" s="212"/>
    </row>
    <row r="516" spans="2:24" s="191" customFormat="1" x14ac:dyDescent="0.25">
      <c r="B516" s="212"/>
      <c r="C516" s="212"/>
      <c r="D516" s="212"/>
      <c r="E516" s="212"/>
      <c r="F516" s="212"/>
      <c r="G516" s="212"/>
      <c r="H516" s="212"/>
      <c r="I516" s="212"/>
      <c r="J516" s="212"/>
      <c r="K516" s="212"/>
      <c r="L516" s="212"/>
      <c r="M516" s="212"/>
      <c r="N516" s="212"/>
      <c r="O516" s="212"/>
      <c r="P516" s="212"/>
      <c r="Q516" s="212"/>
      <c r="R516" s="212"/>
      <c r="S516" s="212"/>
      <c r="T516" s="212"/>
      <c r="U516" s="212"/>
      <c r="V516" s="212"/>
      <c r="W516" s="212"/>
      <c r="X516" s="212"/>
    </row>
    <row r="517" spans="2:24" s="191" customFormat="1" x14ac:dyDescent="0.25">
      <c r="B517" s="212"/>
      <c r="C517" s="212"/>
      <c r="D517" s="212"/>
      <c r="E517" s="212"/>
      <c r="F517" s="212"/>
      <c r="G517" s="212"/>
      <c r="H517" s="212"/>
      <c r="I517" s="212"/>
      <c r="J517" s="212"/>
      <c r="K517" s="212"/>
      <c r="L517" s="212"/>
      <c r="M517" s="212"/>
      <c r="N517" s="212"/>
      <c r="O517" s="212"/>
      <c r="P517" s="212"/>
      <c r="Q517" s="212"/>
      <c r="R517" s="212"/>
      <c r="S517" s="212"/>
      <c r="T517" s="212"/>
      <c r="U517" s="212"/>
      <c r="V517" s="212"/>
      <c r="W517" s="212"/>
      <c r="X517" s="212"/>
    </row>
    <row r="518" spans="2:24" s="191" customFormat="1" x14ac:dyDescent="0.25">
      <c r="B518" s="212"/>
      <c r="C518" s="212"/>
      <c r="D518" s="212"/>
      <c r="E518" s="212"/>
      <c r="F518" s="212"/>
      <c r="G518" s="212"/>
      <c r="H518" s="212"/>
      <c r="I518" s="212"/>
      <c r="J518" s="212"/>
      <c r="K518" s="212"/>
      <c r="L518" s="212"/>
      <c r="M518" s="212"/>
      <c r="N518" s="212"/>
      <c r="O518" s="212"/>
      <c r="P518" s="212"/>
      <c r="Q518" s="212"/>
      <c r="R518" s="212"/>
      <c r="S518" s="212"/>
      <c r="T518" s="212"/>
      <c r="U518" s="212"/>
      <c r="V518" s="212"/>
      <c r="W518" s="212"/>
      <c r="X518" s="212"/>
    </row>
    <row r="519" spans="2:24" s="191" customFormat="1" x14ac:dyDescent="0.25">
      <c r="B519" s="212"/>
      <c r="C519" s="212"/>
      <c r="D519" s="212"/>
      <c r="E519" s="212"/>
      <c r="F519" s="212"/>
      <c r="G519" s="212"/>
      <c r="H519" s="212"/>
      <c r="I519" s="212"/>
      <c r="J519" s="212"/>
      <c r="K519" s="212"/>
      <c r="L519" s="212"/>
      <c r="M519" s="212"/>
      <c r="N519" s="212"/>
      <c r="O519" s="212"/>
      <c r="P519" s="212"/>
      <c r="Q519" s="212"/>
      <c r="R519" s="212"/>
      <c r="S519" s="212"/>
      <c r="T519" s="212"/>
      <c r="U519" s="212"/>
      <c r="V519" s="212"/>
      <c r="W519" s="212"/>
      <c r="X519" s="212"/>
    </row>
    <row r="520" spans="2:24" s="191" customFormat="1" x14ac:dyDescent="0.25">
      <c r="B520" s="212"/>
      <c r="C520" s="212"/>
      <c r="D520" s="212"/>
      <c r="E520" s="212"/>
      <c r="F520" s="212"/>
      <c r="G520" s="212"/>
      <c r="H520" s="212"/>
      <c r="I520" s="212"/>
      <c r="J520" s="212"/>
      <c r="K520" s="212"/>
      <c r="L520" s="212"/>
      <c r="M520" s="212"/>
      <c r="N520" s="212"/>
      <c r="O520" s="212"/>
      <c r="P520" s="212"/>
      <c r="Q520" s="212"/>
      <c r="R520" s="212"/>
      <c r="S520" s="212"/>
      <c r="T520" s="212"/>
      <c r="U520" s="212"/>
      <c r="V520" s="212"/>
      <c r="W520" s="212"/>
      <c r="X520" s="212"/>
    </row>
    <row r="521" spans="2:24" s="191" customFormat="1" x14ac:dyDescent="0.25">
      <c r="B521" s="212"/>
      <c r="C521" s="212"/>
      <c r="D521" s="212"/>
      <c r="E521" s="212"/>
      <c r="F521" s="212"/>
      <c r="G521" s="212"/>
      <c r="H521" s="212"/>
      <c r="I521" s="212"/>
      <c r="J521" s="212"/>
      <c r="K521" s="212"/>
      <c r="L521" s="212"/>
      <c r="M521" s="212"/>
      <c r="N521" s="212"/>
      <c r="O521" s="212"/>
      <c r="P521" s="212"/>
      <c r="Q521" s="212"/>
      <c r="R521" s="212"/>
      <c r="S521" s="212"/>
      <c r="T521" s="212"/>
      <c r="U521" s="212"/>
      <c r="V521" s="212"/>
      <c r="W521" s="212"/>
      <c r="X521" s="212"/>
    </row>
    <row r="522" spans="2:24" s="191" customFormat="1" x14ac:dyDescent="0.25">
      <c r="B522" s="212"/>
      <c r="C522" s="212"/>
      <c r="D522" s="212"/>
      <c r="E522" s="212"/>
      <c r="F522" s="212"/>
      <c r="G522" s="212"/>
      <c r="H522" s="212"/>
      <c r="I522" s="212"/>
      <c r="J522" s="212"/>
      <c r="K522" s="212"/>
      <c r="L522" s="212"/>
      <c r="M522" s="212"/>
      <c r="N522" s="212"/>
      <c r="O522" s="212"/>
      <c r="P522" s="212"/>
      <c r="Q522" s="212"/>
      <c r="R522" s="212"/>
      <c r="S522" s="212"/>
      <c r="T522" s="212"/>
      <c r="U522" s="212"/>
      <c r="V522" s="212"/>
      <c r="W522" s="212"/>
      <c r="X522" s="212"/>
    </row>
    <row r="523" spans="2:24" s="191" customFormat="1" x14ac:dyDescent="0.25">
      <c r="B523" s="212"/>
      <c r="C523" s="212"/>
      <c r="D523" s="212"/>
      <c r="E523" s="212"/>
      <c r="F523" s="212"/>
      <c r="G523" s="212"/>
      <c r="H523" s="212"/>
      <c r="I523" s="212"/>
      <c r="J523" s="212"/>
      <c r="K523" s="212"/>
      <c r="L523" s="212"/>
      <c r="M523" s="212"/>
      <c r="N523" s="212"/>
      <c r="O523" s="212"/>
      <c r="P523" s="212"/>
      <c r="Q523" s="212"/>
      <c r="R523" s="212"/>
      <c r="S523" s="212"/>
      <c r="T523" s="212"/>
      <c r="U523" s="212"/>
      <c r="V523" s="212"/>
      <c r="W523" s="212"/>
      <c r="X523" s="212"/>
    </row>
    <row r="524" spans="2:24" s="191" customFormat="1" x14ac:dyDescent="0.25">
      <c r="B524" s="212"/>
      <c r="C524" s="212"/>
      <c r="D524" s="212"/>
      <c r="E524" s="212"/>
      <c r="F524" s="212"/>
      <c r="G524" s="212"/>
      <c r="H524" s="212"/>
      <c r="I524" s="212"/>
      <c r="J524" s="212"/>
      <c r="K524" s="212"/>
      <c r="L524" s="212"/>
      <c r="M524" s="212"/>
      <c r="N524" s="212"/>
      <c r="O524" s="212"/>
      <c r="P524" s="212"/>
      <c r="Q524" s="212"/>
      <c r="R524" s="212"/>
      <c r="S524" s="212"/>
      <c r="T524" s="212"/>
      <c r="U524" s="212"/>
      <c r="V524" s="212"/>
      <c r="W524" s="212"/>
      <c r="X524" s="212"/>
    </row>
    <row r="525" spans="2:24" s="191" customFormat="1" x14ac:dyDescent="0.25">
      <c r="B525" s="212"/>
      <c r="C525" s="212"/>
      <c r="D525" s="212"/>
      <c r="E525" s="212"/>
      <c r="F525" s="212"/>
      <c r="G525" s="212"/>
      <c r="H525" s="212"/>
      <c r="I525" s="212"/>
      <c r="J525" s="212"/>
      <c r="K525" s="212"/>
      <c r="L525" s="212"/>
      <c r="M525" s="212"/>
      <c r="N525" s="212"/>
      <c r="O525" s="212"/>
      <c r="P525" s="212"/>
      <c r="Q525" s="212"/>
      <c r="R525" s="212"/>
      <c r="S525" s="212"/>
      <c r="T525" s="212"/>
      <c r="U525" s="212"/>
      <c r="V525" s="212"/>
      <c r="W525" s="212"/>
      <c r="X525" s="212"/>
    </row>
    <row r="526" spans="2:24" s="191" customFormat="1" x14ac:dyDescent="0.25">
      <c r="B526" s="212"/>
      <c r="C526" s="212"/>
      <c r="D526" s="212"/>
      <c r="E526" s="212"/>
      <c r="F526" s="212"/>
      <c r="G526" s="212"/>
      <c r="H526" s="212"/>
      <c r="I526" s="212"/>
      <c r="J526" s="212"/>
      <c r="K526" s="212"/>
      <c r="L526" s="212"/>
      <c r="M526" s="212"/>
      <c r="N526" s="212"/>
      <c r="O526" s="212"/>
      <c r="P526" s="212"/>
      <c r="Q526" s="212"/>
      <c r="R526" s="212"/>
      <c r="S526" s="212"/>
      <c r="T526" s="212"/>
      <c r="U526" s="212"/>
      <c r="V526" s="212"/>
      <c r="W526" s="212"/>
      <c r="X526" s="212"/>
    </row>
    <row r="527" spans="2:24" s="191" customFormat="1" x14ac:dyDescent="0.25">
      <c r="B527" s="212"/>
      <c r="C527" s="212"/>
      <c r="D527" s="212"/>
      <c r="E527" s="212"/>
      <c r="F527" s="212"/>
      <c r="G527" s="212"/>
      <c r="H527" s="212"/>
      <c r="I527" s="212"/>
      <c r="J527" s="212"/>
      <c r="K527" s="212"/>
      <c r="L527" s="212"/>
      <c r="M527" s="212"/>
      <c r="N527" s="212"/>
      <c r="O527" s="212"/>
      <c r="P527" s="212"/>
      <c r="Q527" s="212"/>
      <c r="R527" s="212"/>
      <c r="S527" s="212"/>
      <c r="T527" s="212"/>
      <c r="U527" s="212"/>
      <c r="V527" s="212"/>
      <c r="W527" s="212"/>
      <c r="X527" s="212"/>
    </row>
    <row r="528" spans="2:24" s="191" customFormat="1" x14ac:dyDescent="0.25">
      <c r="B528" s="212"/>
      <c r="C528" s="212"/>
      <c r="D528" s="212"/>
      <c r="E528" s="212"/>
      <c r="F528" s="212"/>
      <c r="G528" s="212"/>
      <c r="H528" s="212"/>
      <c r="I528" s="212"/>
      <c r="J528" s="212"/>
      <c r="K528" s="212"/>
      <c r="L528" s="212"/>
      <c r="M528" s="212"/>
      <c r="N528" s="212"/>
      <c r="O528" s="212"/>
      <c r="P528" s="212"/>
      <c r="Q528" s="212"/>
      <c r="R528" s="212"/>
      <c r="S528" s="212"/>
      <c r="T528" s="212"/>
      <c r="U528" s="212"/>
      <c r="V528" s="212"/>
      <c r="W528" s="212"/>
      <c r="X528" s="212"/>
    </row>
    <row r="529" spans="2:24" s="191" customFormat="1" x14ac:dyDescent="0.25">
      <c r="B529" s="212"/>
      <c r="C529" s="212"/>
      <c r="D529" s="212"/>
      <c r="E529" s="212"/>
      <c r="F529" s="212"/>
      <c r="G529" s="212"/>
      <c r="H529" s="212"/>
      <c r="I529" s="212"/>
      <c r="J529" s="212"/>
      <c r="K529" s="212"/>
      <c r="L529" s="212"/>
      <c r="M529" s="212"/>
      <c r="N529" s="212"/>
      <c r="O529" s="212"/>
      <c r="P529" s="212"/>
      <c r="Q529" s="212"/>
      <c r="R529" s="212"/>
      <c r="S529" s="212"/>
      <c r="T529" s="212"/>
      <c r="U529" s="212"/>
      <c r="V529" s="212"/>
      <c r="W529" s="212"/>
      <c r="X529" s="212"/>
    </row>
    <row r="530" spans="2:24" s="191" customFormat="1" x14ac:dyDescent="0.25">
      <c r="B530" s="212"/>
      <c r="C530" s="212"/>
      <c r="D530" s="212"/>
      <c r="E530" s="212"/>
      <c r="F530" s="212"/>
      <c r="G530" s="212"/>
      <c r="H530" s="212"/>
      <c r="I530" s="212"/>
      <c r="J530" s="212"/>
      <c r="K530" s="212"/>
      <c r="L530" s="212"/>
      <c r="M530" s="212"/>
      <c r="N530" s="212"/>
      <c r="O530" s="212"/>
      <c r="P530" s="212"/>
      <c r="Q530" s="212"/>
      <c r="R530" s="212"/>
      <c r="S530" s="212"/>
      <c r="T530" s="212"/>
      <c r="U530" s="212"/>
      <c r="V530" s="212"/>
      <c r="W530" s="212"/>
      <c r="X530" s="212"/>
    </row>
    <row r="531" spans="2:24" s="191" customFormat="1" x14ac:dyDescent="0.25">
      <c r="B531" s="212"/>
      <c r="C531" s="212"/>
      <c r="D531" s="212"/>
      <c r="E531" s="212"/>
      <c r="F531" s="212"/>
      <c r="G531" s="212"/>
      <c r="H531" s="212"/>
      <c r="I531" s="212"/>
      <c r="J531" s="212"/>
      <c r="K531" s="212"/>
      <c r="L531" s="212"/>
      <c r="M531" s="212"/>
      <c r="N531" s="212"/>
      <c r="O531" s="212"/>
      <c r="P531" s="212"/>
      <c r="Q531" s="212"/>
      <c r="R531" s="212"/>
      <c r="S531" s="212"/>
      <c r="T531" s="212"/>
      <c r="U531" s="212"/>
      <c r="V531" s="212"/>
      <c r="W531" s="212"/>
      <c r="X531" s="212"/>
    </row>
    <row r="532" spans="2:24" s="191" customFormat="1" x14ac:dyDescent="0.25">
      <c r="B532" s="212"/>
      <c r="C532" s="212"/>
      <c r="D532" s="212"/>
      <c r="E532" s="212"/>
      <c r="F532" s="212"/>
      <c r="G532" s="212"/>
      <c r="H532" s="212"/>
      <c r="I532" s="212"/>
      <c r="J532" s="212"/>
      <c r="K532" s="212"/>
      <c r="L532" s="212"/>
      <c r="M532" s="212"/>
      <c r="N532" s="212"/>
      <c r="O532" s="212"/>
      <c r="P532" s="212"/>
      <c r="Q532" s="212"/>
      <c r="R532" s="212"/>
      <c r="S532" s="212"/>
      <c r="T532" s="212"/>
      <c r="U532" s="212"/>
      <c r="V532" s="212"/>
      <c r="W532" s="212"/>
      <c r="X532" s="212"/>
    </row>
    <row r="533" spans="2:24" s="191" customFormat="1" x14ac:dyDescent="0.25">
      <c r="B533" s="212"/>
      <c r="C533" s="212"/>
      <c r="D533" s="212"/>
      <c r="E533" s="212"/>
      <c r="F533" s="212"/>
      <c r="G533" s="212"/>
      <c r="H533" s="212"/>
      <c r="I533" s="212"/>
      <c r="J533" s="212"/>
      <c r="K533" s="212"/>
      <c r="L533" s="212"/>
      <c r="M533" s="212"/>
      <c r="N533" s="212"/>
      <c r="O533" s="212"/>
      <c r="P533" s="212"/>
      <c r="Q533" s="212"/>
      <c r="R533" s="212"/>
      <c r="S533" s="212"/>
      <c r="T533" s="212"/>
      <c r="U533" s="212"/>
      <c r="V533" s="212"/>
      <c r="W533" s="212"/>
      <c r="X533" s="212"/>
    </row>
    <row r="534" spans="2:24" s="191" customFormat="1" x14ac:dyDescent="0.25">
      <c r="B534" s="212"/>
      <c r="C534" s="212"/>
      <c r="D534" s="212"/>
      <c r="E534" s="212"/>
      <c r="F534" s="212"/>
      <c r="G534" s="212"/>
      <c r="H534" s="212"/>
      <c r="I534" s="212"/>
      <c r="J534" s="212"/>
      <c r="K534" s="212"/>
      <c r="L534" s="212"/>
      <c r="M534" s="212"/>
      <c r="N534" s="212"/>
      <c r="O534" s="212"/>
      <c r="P534" s="212"/>
      <c r="Q534" s="212"/>
      <c r="R534" s="212"/>
      <c r="S534" s="212"/>
      <c r="T534" s="212"/>
      <c r="U534" s="212"/>
      <c r="V534" s="212"/>
      <c r="W534" s="212"/>
      <c r="X534" s="212"/>
    </row>
    <row r="535" spans="2:24" s="191" customFormat="1" x14ac:dyDescent="0.25">
      <c r="B535" s="212"/>
      <c r="C535" s="212"/>
      <c r="D535" s="212"/>
      <c r="E535" s="212"/>
      <c r="F535" s="212"/>
      <c r="G535" s="212"/>
      <c r="H535" s="212"/>
      <c r="I535" s="212"/>
      <c r="J535" s="212"/>
      <c r="K535" s="212"/>
      <c r="L535" s="212"/>
      <c r="M535" s="212"/>
      <c r="N535" s="212"/>
      <c r="O535" s="212"/>
      <c r="P535" s="212"/>
      <c r="Q535" s="212"/>
      <c r="R535" s="212"/>
      <c r="S535" s="212"/>
      <c r="T535" s="212"/>
      <c r="U535" s="212"/>
      <c r="V535" s="212"/>
      <c r="W535" s="212"/>
      <c r="X535" s="212"/>
    </row>
    <row r="536" spans="2:24" s="191" customFormat="1" x14ac:dyDescent="0.25">
      <c r="B536" s="212"/>
      <c r="C536" s="212"/>
      <c r="D536" s="212"/>
      <c r="E536" s="212"/>
      <c r="F536" s="212"/>
      <c r="G536" s="212"/>
      <c r="H536" s="212"/>
      <c r="I536" s="212"/>
      <c r="J536" s="212"/>
      <c r="K536" s="212"/>
      <c r="L536" s="212"/>
      <c r="M536" s="212"/>
      <c r="N536" s="212"/>
      <c r="O536" s="212"/>
      <c r="P536" s="212"/>
      <c r="Q536" s="212"/>
      <c r="R536" s="212"/>
      <c r="S536" s="212"/>
      <c r="T536" s="212"/>
      <c r="U536" s="212"/>
      <c r="V536" s="212"/>
      <c r="W536" s="212"/>
      <c r="X536" s="212"/>
    </row>
    <row r="537" spans="2:24" s="191" customFormat="1" x14ac:dyDescent="0.25">
      <c r="B537" s="212"/>
      <c r="C537" s="212"/>
      <c r="D537" s="212"/>
      <c r="E537" s="212"/>
      <c r="F537" s="212"/>
      <c r="G537" s="212"/>
      <c r="H537" s="212"/>
      <c r="I537" s="212"/>
      <c r="J537" s="212"/>
      <c r="K537" s="212"/>
      <c r="L537" s="212"/>
      <c r="M537" s="212"/>
      <c r="N537" s="212"/>
      <c r="O537" s="212"/>
      <c r="P537" s="212"/>
      <c r="Q537" s="212"/>
      <c r="R537" s="212"/>
      <c r="S537" s="212"/>
      <c r="T537" s="212"/>
      <c r="U537" s="212"/>
      <c r="V537" s="212"/>
      <c r="W537" s="212"/>
      <c r="X537" s="212"/>
    </row>
    <row r="538" spans="2:24" s="191" customFormat="1" x14ac:dyDescent="0.25">
      <c r="B538" s="212"/>
      <c r="C538" s="212"/>
      <c r="D538" s="212"/>
      <c r="E538" s="212"/>
      <c r="F538" s="212"/>
      <c r="G538" s="212"/>
      <c r="H538" s="212"/>
      <c r="I538" s="212"/>
      <c r="J538" s="212"/>
      <c r="K538" s="212"/>
      <c r="L538" s="212"/>
      <c r="M538" s="212"/>
      <c r="N538" s="212"/>
      <c r="O538" s="212"/>
      <c r="P538" s="212"/>
      <c r="Q538" s="212"/>
      <c r="R538" s="212"/>
      <c r="S538" s="212"/>
      <c r="T538" s="212"/>
      <c r="U538" s="212"/>
      <c r="V538" s="212"/>
      <c r="W538" s="212"/>
      <c r="X538" s="212"/>
    </row>
    <row r="539" spans="2:24" s="191" customFormat="1" x14ac:dyDescent="0.25">
      <c r="B539" s="212"/>
      <c r="C539" s="212"/>
      <c r="D539" s="212"/>
      <c r="E539" s="212"/>
      <c r="F539" s="212"/>
      <c r="G539" s="212"/>
      <c r="H539" s="212"/>
      <c r="I539" s="212"/>
      <c r="J539" s="212"/>
      <c r="K539" s="212"/>
      <c r="L539" s="212"/>
      <c r="M539" s="212"/>
      <c r="N539" s="212"/>
      <c r="O539" s="212"/>
      <c r="P539" s="212"/>
      <c r="Q539" s="212"/>
      <c r="R539" s="212"/>
      <c r="S539" s="212"/>
      <c r="T539" s="212"/>
      <c r="U539" s="212"/>
      <c r="V539" s="212"/>
      <c r="W539" s="212"/>
      <c r="X539" s="212"/>
    </row>
    <row r="540" spans="2:24" s="191" customFormat="1" x14ac:dyDescent="0.25">
      <c r="B540" s="212"/>
      <c r="C540" s="212"/>
      <c r="D540" s="212"/>
      <c r="E540" s="212"/>
      <c r="F540" s="212"/>
      <c r="G540" s="212"/>
      <c r="H540" s="212"/>
      <c r="I540" s="212"/>
      <c r="J540" s="212"/>
      <c r="K540" s="212"/>
      <c r="L540" s="212"/>
      <c r="M540" s="212"/>
      <c r="N540" s="212"/>
      <c r="O540" s="212"/>
      <c r="P540" s="212"/>
      <c r="Q540" s="212"/>
      <c r="R540" s="212"/>
      <c r="S540" s="212"/>
      <c r="T540" s="212"/>
      <c r="U540" s="212"/>
      <c r="V540" s="212"/>
      <c r="W540" s="212"/>
      <c r="X540" s="212"/>
    </row>
    <row r="541" spans="2:24" s="191" customFormat="1" x14ac:dyDescent="0.25">
      <c r="B541" s="212"/>
      <c r="C541" s="212"/>
      <c r="D541" s="212"/>
      <c r="E541" s="212"/>
      <c r="F541" s="212"/>
      <c r="G541" s="212"/>
      <c r="H541" s="212"/>
      <c r="I541" s="212"/>
      <c r="J541" s="212"/>
      <c r="K541" s="212"/>
      <c r="L541" s="212"/>
      <c r="M541" s="212"/>
      <c r="N541" s="212"/>
      <c r="O541" s="212"/>
      <c r="P541" s="212"/>
      <c r="Q541" s="212"/>
      <c r="R541" s="212"/>
      <c r="S541" s="212"/>
      <c r="T541" s="212"/>
      <c r="U541" s="212"/>
      <c r="V541" s="212"/>
      <c r="W541" s="212"/>
      <c r="X541" s="212"/>
    </row>
    <row r="542" spans="2:24" s="191" customFormat="1" x14ac:dyDescent="0.25">
      <c r="B542" s="212"/>
      <c r="C542" s="212"/>
      <c r="D542" s="212"/>
      <c r="E542" s="212"/>
      <c r="F542" s="212"/>
      <c r="G542" s="212"/>
      <c r="H542" s="212"/>
      <c r="I542" s="212"/>
      <c r="J542" s="212"/>
      <c r="K542" s="212"/>
      <c r="L542" s="212"/>
      <c r="M542" s="212"/>
      <c r="N542" s="212"/>
      <c r="O542" s="212"/>
      <c r="P542" s="212"/>
      <c r="Q542" s="212"/>
      <c r="R542" s="212"/>
      <c r="S542" s="212"/>
      <c r="T542" s="212"/>
      <c r="U542" s="212"/>
      <c r="V542" s="212"/>
      <c r="W542" s="212"/>
      <c r="X542" s="212"/>
    </row>
    <row r="543" spans="2:24" s="191" customFormat="1" x14ac:dyDescent="0.25">
      <c r="B543" s="212"/>
      <c r="C543" s="212"/>
      <c r="D543" s="212"/>
      <c r="E543" s="212"/>
      <c r="F543" s="212"/>
      <c r="G543" s="212"/>
      <c r="H543" s="212"/>
      <c r="I543" s="212"/>
      <c r="J543" s="212"/>
      <c r="K543" s="212"/>
      <c r="L543" s="212"/>
      <c r="M543" s="212"/>
      <c r="N543" s="212"/>
      <c r="O543" s="212"/>
      <c r="P543" s="212"/>
      <c r="Q543" s="212"/>
      <c r="R543" s="212"/>
      <c r="S543" s="212"/>
      <c r="T543" s="212"/>
      <c r="U543" s="212"/>
      <c r="V543" s="212"/>
      <c r="W543" s="212"/>
      <c r="X543" s="212"/>
    </row>
    <row r="544" spans="2:24" s="191" customFormat="1" x14ac:dyDescent="0.25">
      <c r="B544" s="212"/>
      <c r="C544" s="212"/>
      <c r="D544" s="212"/>
      <c r="E544" s="212"/>
      <c r="F544" s="212"/>
      <c r="G544" s="212"/>
      <c r="H544" s="212"/>
      <c r="I544" s="212"/>
      <c r="J544" s="212"/>
      <c r="K544" s="212"/>
      <c r="L544" s="212"/>
      <c r="M544" s="212"/>
      <c r="N544" s="212"/>
      <c r="O544" s="212"/>
      <c r="P544" s="212"/>
      <c r="Q544" s="212"/>
      <c r="R544" s="212"/>
      <c r="S544" s="212"/>
      <c r="T544" s="212"/>
      <c r="U544" s="212"/>
      <c r="V544" s="212"/>
      <c r="W544" s="212"/>
      <c r="X544" s="212"/>
    </row>
    <row r="545" spans="2:24" s="191" customFormat="1" x14ac:dyDescent="0.25">
      <c r="B545" s="212"/>
      <c r="C545" s="212"/>
      <c r="D545" s="212"/>
      <c r="E545" s="212"/>
      <c r="F545" s="212"/>
      <c r="G545" s="212"/>
      <c r="H545" s="212"/>
      <c r="I545" s="212"/>
      <c r="J545" s="212"/>
      <c r="K545" s="212"/>
      <c r="L545" s="212"/>
      <c r="M545" s="212"/>
      <c r="N545" s="212"/>
      <c r="O545" s="212"/>
      <c r="P545" s="212"/>
      <c r="Q545" s="212"/>
      <c r="R545" s="212"/>
      <c r="S545" s="212"/>
      <c r="T545" s="212"/>
      <c r="U545" s="212"/>
      <c r="V545" s="212"/>
      <c r="W545" s="212"/>
      <c r="X545" s="212"/>
    </row>
    <row r="546" spans="2:24" s="191" customFormat="1" x14ac:dyDescent="0.25">
      <c r="B546" s="212"/>
      <c r="C546" s="212"/>
      <c r="D546" s="212"/>
      <c r="E546" s="212"/>
      <c r="F546" s="212"/>
      <c r="G546" s="212"/>
      <c r="H546" s="212"/>
      <c r="I546" s="212"/>
      <c r="J546" s="212"/>
      <c r="K546" s="212"/>
      <c r="L546" s="212"/>
      <c r="M546" s="212"/>
      <c r="N546" s="212"/>
      <c r="O546" s="212"/>
      <c r="P546" s="212"/>
      <c r="Q546" s="212"/>
      <c r="R546" s="212"/>
      <c r="S546" s="212"/>
      <c r="T546" s="212"/>
      <c r="U546" s="212"/>
      <c r="V546" s="212"/>
      <c r="W546" s="212"/>
      <c r="X546" s="212"/>
    </row>
    <row r="547" spans="2:24" s="191" customFormat="1" x14ac:dyDescent="0.25">
      <c r="B547" s="212"/>
      <c r="C547" s="212"/>
      <c r="D547" s="212"/>
      <c r="E547" s="212"/>
      <c r="F547" s="212"/>
      <c r="G547" s="212"/>
      <c r="H547" s="212"/>
      <c r="I547" s="212"/>
      <c r="J547" s="212"/>
      <c r="K547" s="212"/>
      <c r="L547" s="212"/>
      <c r="M547" s="212"/>
      <c r="N547" s="212"/>
      <c r="O547" s="212"/>
      <c r="P547" s="212"/>
      <c r="Q547" s="212"/>
      <c r="R547" s="212"/>
      <c r="S547" s="212"/>
      <c r="T547" s="212"/>
      <c r="U547" s="212"/>
      <c r="V547" s="212"/>
      <c r="W547" s="212"/>
      <c r="X547" s="212"/>
    </row>
    <row r="548" spans="2:24" s="191" customFormat="1" x14ac:dyDescent="0.25">
      <c r="B548" s="212"/>
      <c r="C548" s="212"/>
      <c r="D548" s="212"/>
      <c r="E548" s="212"/>
      <c r="F548" s="212"/>
      <c r="G548" s="212"/>
      <c r="H548" s="212"/>
      <c r="I548" s="212"/>
      <c r="J548" s="212"/>
      <c r="K548" s="212"/>
      <c r="L548" s="212"/>
      <c r="M548" s="212"/>
      <c r="N548" s="212"/>
      <c r="O548" s="212"/>
      <c r="P548" s="212"/>
      <c r="Q548" s="212"/>
      <c r="R548" s="212"/>
      <c r="S548" s="212"/>
      <c r="T548" s="212"/>
      <c r="U548" s="212"/>
      <c r="V548" s="212"/>
      <c r="W548" s="212"/>
      <c r="X548" s="212"/>
    </row>
    <row r="549" spans="2:24" s="191" customFormat="1" x14ac:dyDescent="0.25">
      <c r="B549" s="212"/>
      <c r="C549" s="212"/>
      <c r="D549" s="212"/>
      <c r="E549" s="212"/>
      <c r="F549" s="212"/>
      <c r="G549" s="212"/>
      <c r="H549" s="212"/>
      <c r="I549" s="212"/>
      <c r="J549" s="212"/>
      <c r="K549" s="212"/>
      <c r="L549" s="212"/>
      <c r="M549" s="212"/>
      <c r="N549" s="212"/>
      <c r="O549" s="212"/>
      <c r="P549" s="212"/>
      <c r="Q549" s="212"/>
      <c r="R549" s="212"/>
      <c r="S549" s="212"/>
      <c r="T549" s="212"/>
      <c r="U549" s="212"/>
      <c r="V549" s="212"/>
      <c r="W549" s="212"/>
      <c r="X549" s="212"/>
    </row>
    <row r="550" spans="2:24" s="191" customFormat="1" x14ac:dyDescent="0.25">
      <c r="B550" s="212"/>
      <c r="C550" s="212"/>
      <c r="D550" s="212"/>
      <c r="E550" s="212"/>
      <c r="F550" s="212"/>
      <c r="G550" s="212"/>
      <c r="H550" s="212"/>
      <c r="I550" s="212"/>
      <c r="J550" s="212"/>
      <c r="K550" s="212"/>
      <c r="L550" s="212"/>
      <c r="M550" s="212"/>
      <c r="N550" s="212"/>
      <c r="O550" s="212"/>
      <c r="P550" s="212"/>
      <c r="Q550" s="212"/>
      <c r="R550" s="212"/>
      <c r="S550" s="212"/>
      <c r="T550" s="212"/>
      <c r="U550" s="212"/>
      <c r="V550" s="212"/>
      <c r="W550" s="212"/>
      <c r="X550" s="212"/>
    </row>
    <row r="551" spans="2:24" s="191" customFormat="1" x14ac:dyDescent="0.25">
      <c r="B551" s="212"/>
      <c r="C551" s="212"/>
      <c r="D551" s="212"/>
      <c r="E551" s="212"/>
      <c r="F551" s="212"/>
      <c r="G551" s="212"/>
      <c r="H551" s="212"/>
      <c r="I551" s="212"/>
      <c r="J551" s="212"/>
      <c r="K551" s="212"/>
      <c r="L551" s="212"/>
      <c r="M551" s="212"/>
      <c r="N551" s="212"/>
      <c r="O551" s="212"/>
      <c r="P551" s="212"/>
      <c r="Q551" s="212"/>
      <c r="R551" s="212"/>
      <c r="S551" s="212"/>
      <c r="T551" s="212"/>
      <c r="U551" s="212"/>
      <c r="V551" s="212"/>
      <c r="W551" s="212"/>
      <c r="X551" s="212"/>
    </row>
    <row r="552" spans="2:24" s="191" customFormat="1" x14ac:dyDescent="0.25">
      <c r="B552" s="212"/>
      <c r="C552" s="212"/>
      <c r="D552" s="212"/>
      <c r="E552" s="212"/>
      <c r="F552" s="212"/>
      <c r="G552" s="212"/>
      <c r="H552" s="212"/>
      <c r="I552" s="212"/>
      <c r="J552" s="212"/>
      <c r="K552" s="212"/>
      <c r="L552" s="212"/>
      <c r="M552" s="212"/>
      <c r="N552" s="212"/>
      <c r="O552" s="212"/>
      <c r="P552" s="212"/>
      <c r="Q552" s="212"/>
      <c r="R552" s="212"/>
      <c r="S552" s="212"/>
      <c r="T552" s="212"/>
      <c r="U552" s="212"/>
      <c r="V552" s="212"/>
      <c r="W552" s="212"/>
      <c r="X552" s="212"/>
    </row>
    <row r="553" spans="2:24" s="191" customFormat="1" x14ac:dyDescent="0.25">
      <c r="B553" s="212"/>
      <c r="C553" s="212"/>
      <c r="D553" s="212"/>
      <c r="E553" s="212"/>
      <c r="F553" s="212"/>
      <c r="G553" s="212"/>
      <c r="H553" s="212"/>
      <c r="I553" s="212"/>
      <c r="J553" s="212"/>
      <c r="K553" s="212"/>
      <c r="L553" s="212"/>
      <c r="M553" s="212"/>
      <c r="N553" s="212"/>
      <c r="O553" s="212"/>
      <c r="P553" s="212"/>
      <c r="Q553" s="212"/>
      <c r="R553" s="212"/>
      <c r="S553" s="212"/>
      <c r="T553" s="212"/>
      <c r="U553" s="212"/>
      <c r="V553" s="212"/>
      <c r="W553" s="212"/>
      <c r="X553" s="212"/>
    </row>
    <row r="554" spans="2:24" s="191" customFormat="1" x14ac:dyDescent="0.25">
      <c r="B554" s="212"/>
      <c r="C554" s="212"/>
      <c r="D554" s="212"/>
      <c r="E554" s="212"/>
      <c r="F554" s="212"/>
      <c r="G554" s="212"/>
      <c r="H554" s="212"/>
      <c r="I554" s="212"/>
      <c r="J554" s="212"/>
      <c r="K554" s="212"/>
      <c r="L554" s="212"/>
      <c r="M554" s="212"/>
      <c r="N554" s="212"/>
      <c r="O554" s="212"/>
      <c r="P554" s="212"/>
      <c r="Q554" s="212"/>
      <c r="R554" s="212"/>
      <c r="S554" s="212"/>
      <c r="T554" s="212"/>
      <c r="U554" s="212"/>
      <c r="V554" s="212"/>
      <c r="W554" s="212"/>
      <c r="X554" s="212"/>
    </row>
    <row r="555" spans="2:24" s="191" customFormat="1" x14ac:dyDescent="0.25">
      <c r="B555" s="212"/>
      <c r="C555" s="212"/>
      <c r="D555" s="212"/>
      <c r="E555" s="212"/>
      <c r="F555" s="212"/>
      <c r="G555" s="212"/>
      <c r="H555" s="212"/>
      <c r="I555" s="212"/>
      <c r="J555" s="212"/>
      <c r="K555" s="212"/>
      <c r="L555" s="212"/>
      <c r="M555" s="212"/>
      <c r="N555" s="212"/>
      <c r="O555" s="212"/>
      <c r="P555" s="212"/>
      <c r="Q555" s="212"/>
      <c r="R555" s="212"/>
      <c r="S555" s="212"/>
      <c r="T555" s="212"/>
      <c r="U555" s="212"/>
      <c r="V555" s="212"/>
      <c r="W555" s="212"/>
      <c r="X555" s="212"/>
    </row>
  </sheetData>
  <sheetProtection password="C970" sheet="1" objects="1" scenarios="1" selectLockedCells="1"/>
  <mergeCells count="2">
    <mergeCell ref="A1:E1"/>
    <mergeCell ref="A2:E2"/>
  </mergeCells>
  <pageMargins left="0.7" right="0.7" top="0.75" bottom="0.75" header="0.3" footer="0.3"/>
  <pageSetup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6"/>
    <pageSetUpPr fitToPage="1"/>
  </sheetPr>
  <dimension ref="A1:Y103"/>
  <sheetViews>
    <sheetView showGridLines="0" showRowColHeaders="0" zoomScale="80" zoomScaleNormal="80" zoomScaleSheetLayoutView="70" workbookViewId="0">
      <pane ySplit="2" topLeftCell="A3" activePane="bottomLeft" state="frozen"/>
      <selection pane="bottomLeft" activeCell="C26" sqref="C26"/>
    </sheetView>
  </sheetViews>
  <sheetFormatPr defaultColWidth="9.140625" defaultRowHeight="15" x14ac:dyDescent="0.2"/>
  <cols>
    <col min="1" max="1" width="3.7109375" style="30" bestFit="1" customWidth="1"/>
    <col min="2" max="2" width="37.140625" style="28" bestFit="1" customWidth="1"/>
    <col min="3" max="10" width="10.85546875" style="28" bestFit="1" customWidth="1"/>
    <col min="11" max="11" width="17.140625" style="28" bestFit="1" customWidth="1"/>
    <col min="12" max="12" width="10.28515625" style="28" customWidth="1"/>
    <col min="13" max="13" width="9.42578125" style="28" bestFit="1" customWidth="1"/>
    <col min="14" max="25" width="9.28515625" style="28" bestFit="1" customWidth="1"/>
    <col min="26" max="16384" width="9.140625" style="28"/>
  </cols>
  <sheetData>
    <row r="1" spans="1:25" s="54" customFormat="1" ht="33" customHeight="1" x14ac:dyDescent="0.35">
      <c r="A1" s="663" t="s">
        <v>263</v>
      </c>
      <c r="B1" s="663"/>
      <c r="C1" s="663"/>
      <c r="D1" s="663"/>
      <c r="E1" s="663"/>
      <c r="F1" s="663"/>
      <c r="G1" s="663"/>
      <c r="H1" s="663"/>
      <c r="I1" s="663"/>
      <c r="J1" s="663"/>
      <c r="K1" s="663"/>
      <c r="L1" s="53"/>
      <c r="M1" s="53"/>
      <c r="N1" s="53"/>
      <c r="O1" s="53"/>
      <c r="P1" s="53"/>
      <c r="Q1" s="53"/>
      <c r="R1" s="53"/>
      <c r="S1" s="53"/>
      <c r="T1" s="53"/>
      <c r="U1" s="53"/>
      <c r="V1" s="53"/>
      <c r="W1" s="53"/>
      <c r="X1" s="53"/>
      <c r="Y1" s="53"/>
    </row>
    <row r="2" spans="1:25" s="54" customFormat="1" ht="30" customHeight="1" x14ac:dyDescent="0.25">
      <c r="A2" s="664" t="s">
        <v>209</v>
      </c>
      <c r="B2" s="664"/>
      <c r="C2" s="664"/>
      <c r="D2" s="664"/>
      <c r="E2" s="664"/>
      <c r="F2" s="664"/>
      <c r="G2" s="664"/>
      <c r="H2" s="664"/>
      <c r="I2" s="664"/>
      <c r="J2" s="664"/>
      <c r="K2" s="664"/>
      <c r="L2" s="53"/>
      <c r="M2" s="53"/>
      <c r="N2" s="53"/>
      <c r="O2" s="53"/>
      <c r="P2" s="53"/>
      <c r="Q2" s="53"/>
      <c r="R2" s="53"/>
      <c r="S2" s="53"/>
      <c r="T2" s="53"/>
      <c r="U2" s="53"/>
      <c r="V2" s="53"/>
      <c r="W2" s="53"/>
      <c r="X2" s="53"/>
      <c r="Y2" s="53"/>
    </row>
    <row r="3" spans="1:25" x14ac:dyDescent="0.2">
      <c r="B3" s="30"/>
      <c r="C3" s="30"/>
      <c r="D3" s="30"/>
      <c r="E3" s="30"/>
      <c r="F3" s="30"/>
      <c r="G3" s="30"/>
      <c r="H3" s="30"/>
      <c r="I3" s="30"/>
      <c r="J3" s="30"/>
      <c r="K3" s="30"/>
      <c r="L3" s="30"/>
      <c r="M3" s="30"/>
      <c r="N3" s="30"/>
      <c r="O3" s="30"/>
      <c r="P3" s="30"/>
      <c r="Q3" s="30"/>
      <c r="R3" s="30"/>
      <c r="S3" s="30"/>
      <c r="T3" s="30"/>
      <c r="U3" s="30"/>
      <c r="V3" s="30"/>
      <c r="W3" s="30"/>
      <c r="X3" s="30"/>
      <c r="Y3" s="30"/>
    </row>
    <row r="4" spans="1:25" hidden="1" x14ac:dyDescent="0.2">
      <c r="B4" s="30"/>
      <c r="C4" s="30"/>
      <c r="D4" s="30"/>
      <c r="E4" s="30"/>
      <c r="F4" s="30"/>
      <c r="G4" s="30"/>
      <c r="H4" s="30"/>
      <c r="I4" s="30"/>
      <c r="J4" s="30"/>
      <c r="K4" s="30"/>
      <c r="L4" s="30"/>
      <c r="M4" s="30"/>
      <c r="N4" s="30"/>
      <c r="O4" s="30"/>
      <c r="P4" s="30"/>
      <c r="Q4" s="30"/>
      <c r="R4" s="30"/>
      <c r="S4" s="30"/>
      <c r="T4" s="30"/>
      <c r="U4" s="30"/>
      <c r="V4" s="30"/>
      <c r="W4" s="30"/>
      <c r="X4" s="30"/>
      <c r="Y4" s="30"/>
    </row>
    <row r="5" spans="1:25" ht="16.5" hidden="1" thickBot="1" x14ac:dyDescent="0.3">
      <c r="B5" s="32" t="s">
        <v>154</v>
      </c>
      <c r="C5" s="30"/>
      <c r="D5" s="30"/>
      <c r="E5" s="30"/>
      <c r="F5" s="30"/>
      <c r="G5" s="30"/>
      <c r="H5" s="30"/>
      <c r="I5" s="30"/>
      <c r="J5" s="30"/>
      <c r="K5" s="30"/>
      <c r="L5" s="30"/>
      <c r="M5" s="30"/>
      <c r="N5" s="30"/>
      <c r="O5" s="30"/>
      <c r="P5" s="30"/>
      <c r="Q5" s="30"/>
      <c r="R5" s="30"/>
      <c r="S5" s="30"/>
      <c r="T5" s="30"/>
      <c r="U5" s="30"/>
      <c r="V5" s="30"/>
      <c r="W5" s="30"/>
      <c r="X5" s="30"/>
      <c r="Y5" s="30"/>
    </row>
    <row r="6" spans="1:25" ht="15.75" hidden="1" x14ac:dyDescent="0.25">
      <c r="B6" s="33" t="s">
        <v>141</v>
      </c>
      <c r="C6" s="34"/>
      <c r="D6" s="35">
        <f>'CAT - Revenue &amp; Expenditure'!C13</f>
        <v>2015</v>
      </c>
      <c r="E6" s="35">
        <f>'CAT - Revenue &amp; Expenditure'!D13</f>
        <v>2016</v>
      </c>
      <c r="F6" s="35">
        <f>'CAT - Revenue &amp; Expenditure'!E13</f>
        <v>2017</v>
      </c>
      <c r="G6" s="35">
        <f>'CAT - Revenue &amp; Expenditure'!F13</f>
        <v>2018</v>
      </c>
      <c r="H6" s="35">
        <f>'CAT - Revenue &amp; Expenditure'!G13</f>
        <v>2019</v>
      </c>
      <c r="I6" s="35">
        <f>'CAT - Revenue &amp; Expenditure'!H13</f>
        <v>2020</v>
      </c>
      <c r="J6" s="35">
        <f>'CAT - Revenue &amp; Expenditure'!I13</f>
        <v>2021</v>
      </c>
      <c r="K6" s="35">
        <f>'CAT - Revenue &amp; Expenditure'!J13</f>
        <v>2022</v>
      </c>
      <c r="L6" s="35">
        <f>'CAT - Revenue &amp; Expenditure'!K13</f>
        <v>2023</v>
      </c>
      <c r="M6" s="35">
        <f>'CAT - Revenue &amp; Expenditure'!L13</f>
        <v>2024</v>
      </c>
      <c r="N6" s="35">
        <f>'CAT - Revenue &amp; Expenditure'!M13</f>
        <v>2025</v>
      </c>
      <c r="O6" s="35">
        <f>'CAT - Revenue &amp; Expenditure'!N13</f>
        <v>2026</v>
      </c>
      <c r="P6" s="35">
        <f>'CAT - Revenue &amp; Expenditure'!O13</f>
        <v>2027</v>
      </c>
      <c r="Q6" s="35">
        <f>'CAT - Revenue &amp; Expenditure'!P13</f>
        <v>2028</v>
      </c>
      <c r="R6" s="35">
        <f>'CAT - Revenue &amp; Expenditure'!Q13</f>
        <v>2029</v>
      </c>
      <c r="S6" s="35">
        <f>'CAT - Revenue &amp; Expenditure'!R13</f>
        <v>2030</v>
      </c>
      <c r="T6" s="35">
        <f>'CAT - Revenue &amp; Expenditure'!S13</f>
        <v>2031</v>
      </c>
      <c r="U6" s="35">
        <f>'CAT - Revenue &amp; Expenditure'!T13</f>
        <v>2032</v>
      </c>
      <c r="V6" s="35">
        <f>'CAT - Revenue &amp; Expenditure'!U13</f>
        <v>2033</v>
      </c>
      <c r="W6" s="35">
        <f>'CAT - Revenue &amp; Expenditure'!V13</f>
        <v>2034</v>
      </c>
      <c r="X6" s="35">
        <f>'CAT - Revenue &amp; Expenditure'!W13</f>
        <v>2035</v>
      </c>
      <c r="Y6" s="35">
        <f>'CAT - Revenue &amp; Expenditure'!X13</f>
        <v>2036</v>
      </c>
    </row>
    <row r="7" spans="1:25" hidden="1" x14ac:dyDescent="0.2">
      <c r="B7" s="36" t="s">
        <v>155</v>
      </c>
      <c r="C7" s="37"/>
      <c r="D7" s="37"/>
      <c r="E7" s="37"/>
      <c r="F7" s="37"/>
      <c r="G7" s="37"/>
      <c r="H7" s="37"/>
      <c r="I7" s="37"/>
      <c r="J7" s="37"/>
      <c r="K7" s="37"/>
      <c r="L7" s="37"/>
      <c r="M7" s="37"/>
      <c r="N7" s="37"/>
      <c r="O7" s="37"/>
      <c r="P7" s="37"/>
      <c r="Q7" s="37"/>
      <c r="R7" s="37"/>
      <c r="S7" s="37"/>
      <c r="T7" s="37"/>
      <c r="U7" s="37"/>
      <c r="V7" s="37"/>
      <c r="W7" s="37"/>
      <c r="X7" s="37"/>
      <c r="Y7" s="37"/>
    </row>
    <row r="8" spans="1:25" hidden="1" x14ac:dyDescent="0.2">
      <c r="B8" s="38" t="s">
        <v>156</v>
      </c>
      <c r="C8" s="39"/>
      <c r="D8" s="39"/>
      <c r="E8" s="39"/>
      <c r="F8" s="39"/>
      <c r="G8" s="39"/>
      <c r="H8" s="39"/>
      <c r="I8" s="39"/>
      <c r="J8" s="39"/>
      <c r="K8" s="39"/>
      <c r="L8" s="39"/>
      <c r="M8" s="39"/>
      <c r="N8" s="39"/>
      <c r="O8" s="39"/>
      <c r="P8" s="39"/>
      <c r="Q8" s="39"/>
      <c r="R8" s="39"/>
      <c r="S8" s="39"/>
      <c r="T8" s="39"/>
      <c r="U8" s="39"/>
      <c r="V8" s="39"/>
      <c r="W8" s="39"/>
      <c r="X8" s="39"/>
      <c r="Y8" s="39"/>
    </row>
    <row r="9" spans="1:25" hidden="1" x14ac:dyDescent="0.2">
      <c r="B9" s="38" t="s">
        <v>157</v>
      </c>
      <c r="C9" s="39"/>
      <c r="D9" s="39"/>
      <c r="E9" s="39"/>
      <c r="F9" s="39"/>
      <c r="G9" s="39"/>
      <c r="H9" s="39"/>
      <c r="I9" s="39"/>
      <c r="J9" s="39"/>
      <c r="K9" s="39"/>
      <c r="L9" s="39"/>
      <c r="M9" s="39"/>
      <c r="N9" s="39"/>
      <c r="O9" s="39"/>
      <c r="P9" s="39"/>
      <c r="Q9" s="39"/>
      <c r="R9" s="39"/>
      <c r="S9" s="39"/>
      <c r="T9" s="39"/>
      <c r="U9" s="39"/>
      <c r="V9" s="39"/>
      <c r="W9" s="39"/>
      <c r="X9" s="39"/>
      <c r="Y9" s="39"/>
    </row>
    <row r="10" spans="1:25" hidden="1" x14ac:dyDescent="0.2">
      <c r="B10" s="38" t="s">
        <v>158</v>
      </c>
      <c r="C10" s="39"/>
      <c r="D10" s="39"/>
      <c r="E10" s="39"/>
      <c r="F10" s="39"/>
      <c r="G10" s="39"/>
      <c r="H10" s="39"/>
      <c r="I10" s="39"/>
      <c r="J10" s="39"/>
      <c r="K10" s="39"/>
      <c r="L10" s="39"/>
      <c r="M10" s="39"/>
      <c r="N10" s="39"/>
      <c r="O10" s="39"/>
      <c r="P10" s="39"/>
      <c r="Q10" s="39"/>
      <c r="R10" s="39"/>
      <c r="S10" s="39"/>
      <c r="T10" s="39"/>
      <c r="U10" s="39"/>
      <c r="V10" s="39"/>
      <c r="W10" s="39"/>
      <c r="X10" s="39"/>
      <c r="Y10" s="39"/>
    </row>
    <row r="11" spans="1:25" hidden="1" x14ac:dyDescent="0.2">
      <c r="B11" s="38" t="s">
        <v>159</v>
      </c>
      <c r="C11" s="39"/>
      <c r="D11" s="39"/>
      <c r="E11" s="39"/>
      <c r="F11" s="39"/>
      <c r="G11" s="39"/>
      <c r="H11" s="39"/>
      <c r="I11" s="39"/>
      <c r="J11" s="39"/>
      <c r="K11" s="39"/>
      <c r="L11" s="39"/>
      <c r="M11" s="39"/>
      <c r="N11" s="39"/>
      <c r="O11" s="39"/>
      <c r="P11" s="39"/>
      <c r="Q11" s="39"/>
      <c r="R11" s="39"/>
      <c r="S11" s="39"/>
      <c r="T11" s="39"/>
      <c r="U11" s="39"/>
      <c r="V11" s="39"/>
      <c r="W11" s="39"/>
      <c r="X11" s="39"/>
      <c r="Y11" s="39"/>
    </row>
    <row r="12" spans="1:25" hidden="1" x14ac:dyDescent="0.2">
      <c r="B12" s="38" t="s">
        <v>160</v>
      </c>
      <c r="C12" s="39"/>
      <c r="D12" s="40"/>
      <c r="E12" s="40"/>
      <c r="F12" s="40"/>
      <c r="G12" s="40"/>
      <c r="H12" s="40"/>
      <c r="I12" s="40"/>
      <c r="J12" s="40"/>
      <c r="K12" s="40"/>
      <c r="L12" s="40"/>
      <c r="M12" s="40"/>
      <c r="N12" s="40"/>
      <c r="O12" s="40"/>
      <c r="P12" s="40"/>
      <c r="Q12" s="40"/>
      <c r="R12" s="40"/>
      <c r="S12" s="40"/>
      <c r="T12" s="40"/>
      <c r="U12" s="40"/>
      <c r="V12" s="40"/>
      <c r="W12" s="40"/>
      <c r="X12" s="40"/>
      <c r="Y12" s="40"/>
    </row>
    <row r="13" spans="1:25" hidden="1" x14ac:dyDescent="0.2">
      <c r="B13" s="38" t="s">
        <v>161</v>
      </c>
      <c r="C13" s="39"/>
      <c r="D13" s="40"/>
      <c r="E13" s="40"/>
      <c r="F13" s="40"/>
      <c r="G13" s="40"/>
      <c r="H13" s="40"/>
      <c r="I13" s="40"/>
      <c r="J13" s="40"/>
      <c r="K13" s="40"/>
      <c r="L13" s="40"/>
      <c r="M13" s="40"/>
      <c r="N13" s="40"/>
      <c r="O13" s="40"/>
      <c r="P13" s="40"/>
      <c r="Q13" s="40"/>
      <c r="R13" s="40"/>
      <c r="S13" s="40"/>
      <c r="T13" s="40"/>
      <c r="U13" s="40"/>
      <c r="V13" s="40"/>
      <c r="W13" s="40"/>
      <c r="X13" s="40"/>
      <c r="Y13" s="40"/>
    </row>
    <row r="14" spans="1:25" hidden="1" x14ac:dyDescent="0.2">
      <c r="B14" s="38" t="s">
        <v>162</v>
      </c>
      <c r="C14" s="39"/>
      <c r="D14" s="40"/>
      <c r="E14" s="40"/>
      <c r="F14" s="40"/>
      <c r="G14" s="40"/>
      <c r="H14" s="40"/>
      <c r="I14" s="40"/>
      <c r="J14" s="40"/>
      <c r="K14" s="40"/>
      <c r="L14" s="40"/>
      <c r="M14" s="40"/>
      <c r="N14" s="40"/>
      <c r="O14" s="40"/>
      <c r="P14" s="40"/>
      <c r="Q14" s="40"/>
      <c r="R14" s="40"/>
      <c r="S14" s="40"/>
      <c r="T14" s="40"/>
      <c r="U14" s="40"/>
      <c r="V14" s="40"/>
      <c r="W14" s="40"/>
      <c r="X14" s="40"/>
      <c r="Y14" s="40"/>
    </row>
    <row r="15" spans="1:25" ht="15.75" hidden="1" thickBot="1" x14ac:dyDescent="0.25">
      <c r="B15" s="41" t="s">
        <v>163</v>
      </c>
      <c r="C15" s="42"/>
      <c r="D15" s="506"/>
      <c r="E15" s="506"/>
      <c r="F15" s="506"/>
      <c r="G15" s="506"/>
      <c r="H15" s="506"/>
      <c r="I15" s="506"/>
      <c r="J15" s="506"/>
      <c r="K15" s="506"/>
      <c r="L15" s="506"/>
      <c r="M15" s="506"/>
      <c r="N15" s="506"/>
      <c r="O15" s="506"/>
      <c r="P15" s="506"/>
      <c r="Q15" s="506"/>
      <c r="R15" s="506"/>
      <c r="S15" s="506"/>
      <c r="T15" s="506"/>
      <c r="U15" s="506"/>
      <c r="V15" s="506"/>
      <c r="W15" s="506"/>
      <c r="X15" s="506"/>
      <c r="Y15" s="506"/>
    </row>
    <row r="16" spans="1:25" hidden="1" x14ac:dyDescent="0.2">
      <c r="B16" s="39"/>
      <c r="C16" s="39"/>
      <c r="D16" s="507"/>
      <c r="E16" s="507"/>
      <c r="F16" s="507"/>
      <c r="G16" s="507"/>
      <c r="H16" s="507"/>
      <c r="I16" s="507"/>
      <c r="J16" s="507"/>
      <c r="K16" s="507"/>
      <c r="L16" s="507"/>
      <c r="M16" s="507"/>
      <c r="N16" s="507"/>
      <c r="O16" s="507"/>
      <c r="P16" s="507"/>
      <c r="Q16" s="507"/>
      <c r="R16" s="507"/>
      <c r="S16" s="507"/>
      <c r="T16" s="507"/>
      <c r="U16" s="507"/>
      <c r="V16" s="507"/>
      <c r="W16" s="507"/>
      <c r="X16" s="507"/>
      <c r="Y16" s="507"/>
    </row>
    <row r="17" spans="2:25" ht="16.5" hidden="1" thickBot="1" x14ac:dyDescent="0.3">
      <c r="B17" s="32" t="s">
        <v>164</v>
      </c>
    </row>
    <row r="18" spans="2:25" ht="15.75" hidden="1" x14ac:dyDescent="0.25">
      <c r="B18" s="33" t="s">
        <v>141</v>
      </c>
      <c r="C18" s="34"/>
      <c r="D18" s="35">
        <f>'CAT - Revenue &amp; Expenditure'!C13</f>
        <v>2015</v>
      </c>
      <c r="E18" s="35">
        <f>'CAT - Revenue &amp; Expenditure'!D13</f>
        <v>2016</v>
      </c>
      <c r="F18" s="35">
        <f>'CAT - Revenue &amp; Expenditure'!E13</f>
        <v>2017</v>
      </c>
      <c r="G18" s="35">
        <f>'CAT - Revenue &amp; Expenditure'!F13</f>
        <v>2018</v>
      </c>
      <c r="H18" s="35">
        <f>'CAT - Revenue &amp; Expenditure'!G13</f>
        <v>2019</v>
      </c>
      <c r="I18" s="35">
        <f>'CAT - Revenue &amp; Expenditure'!H13</f>
        <v>2020</v>
      </c>
      <c r="J18" s="35">
        <f>'CAT - Revenue &amp; Expenditure'!I13</f>
        <v>2021</v>
      </c>
      <c r="K18" s="35">
        <f>'CAT - Revenue &amp; Expenditure'!J13</f>
        <v>2022</v>
      </c>
      <c r="L18" s="35">
        <f>'CAT - Revenue &amp; Expenditure'!K13</f>
        <v>2023</v>
      </c>
      <c r="M18" s="35">
        <f>'CAT - Revenue &amp; Expenditure'!L13</f>
        <v>2024</v>
      </c>
      <c r="N18" s="35">
        <f>'CAT - Revenue &amp; Expenditure'!M13</f>
        <v>2025</v>
      </c>
      <c r="O18" s="35">
        <f>'CAT - Revenue &amp; Expenditure'!N13</f>
        <v>2026</v>
      </c>
      <c r="P18" s="35">
        <f>'CAT - Revenue &amp; Expenditure'!O13</f>
        <v>2027</v>
      </c>
      <c r="Q18" s="35">
        <f>'CAT - Revenue &amp; Expenditure'!P13</f>
        <v>2028</v>
      </c>
      <c r="R18" s="35">
        <f>'CAT - Revenue &amp; Expenditure'!Q13</f>
        <v>2029</v>
      </c>
      <c r="S18" s="35">
        <f>'CAT - Revenue &amp; Expenditure'!R13</f>
        <v>2030</v>
      </c>
      <c r="T18" s="35">
        <f>'CAT - Revenue &amp; Expenditure'!S13</f>
        <v>2031</v>
      </c>
      <c r="U18" s="35">
        <f>'CAT - Revenue &amp; Expenditure'!T13</f>
        <v>2032</v>
      </c>
      <c r="V18" s="35">
        <f>'CAT - Revenue &amp; Expenditure'!U13</f>
        <v>2033</v>
      </c>
      <c r="W18" s="35">
        <f>'CAT - Revenue &amp; Expenditure'!V13</f>
        <v>2034</v>
      </c>
      <c r="X18" s="35">
        <f>'CAT - Revenue &amp; Expenditure'!W13</f>
        <v>2035</v>
      </c>
      <c r="Y18" s="35">
        <f>'CAT - Revenue &amp; Expenditure'!X13</f>
        <v>2036</v>
      </c>
    </row>
    <row r="19" spans="2:25" hidden="1" x14ac:dyDescent="0.2">
      <c r="B19" s="36" t="s">
        <v>165</v>
      </c>
      <c r="C19" s="508">
        <v>0.6</v>
      </c>
      <c r="D19" s="43"/>
      <c r="E19" s="43"/>
      <c r="F19" s="43"/>
      <c r="G19" s="43"/>
      <c r="H19" s="43"/>
      <c r="I19" s="43"/>
      <c r="J19" s="43"/>
      <c r="K19" s="43"/>
      <c r="L19" s="43"/>
      <c r="M19" s="43"/>
      <c r="N19" s="43"/>
      <c r="O19" s="43"/>
      <c r="P19" s="43"/>
      <c r="Q19" s="43"/>
      <c r="R19" s="43"/>
      <c r="S19" s="43"/>
      <c r="T19" s="43"/>
      <c r="U19" s="43"/>
      <c r="V19" s="43"/>
      <c r="W19" s="43"/>
      <c r="X19" s="43"/>
      <c r="Y19" s="43"/>
    </row>
    <row r="20" spans="2:25" hidden="1" x14ac:dyDescent="0.2">
      <c r="B20" s="38" t="s">
        <v>166</v>
      </c>
      <c r="C20" s="507">
        <v>0.2</v>
      </c>
      <c r="D20" s="40"/>
      <c r="E20" s="39"/>
      <c r="F20" s="39"/>
      <c r="G20" s="39"/>
      <c r="H20" s="39"/>
      <c r="I20" s="39"/>
      <c r="J20" s="39"/>
      <c r="K20" s="39"/>
      <c r="L20" s="39"/>
      <c r="M20" s="39"/>
      <c r="N20" s="39"/>
      <c r="O20" s="39"/>
      <c r="P20" s="39"/>
      <c r="Q20" s="39"/>
      <c r="R20" s="39"/>
      <c r="S20" s="39"/>
      <c r="T20" s="39"/>
      <c r="U20" s="39"/>
      <c r="V20" s="39"/>
      <c r="W20" s="39"/>
      <c r="X20" s="39"/>
      <c r="Y20" s="39"/>
    </row>
    <row r="21" spans="2:25" hidden="1" x14ac:dyDescent="0.2">
      <c r="B21" s="38" t="s">
        <v>167</v>
      </c>
      <c r="C21" s="507">
        <v>0.2</v>
      </c>
      <c r="D21" s="39"/>
      <c r="E21" s="39"/>
      <c r="F21" s="39"/>
      <c r="G21" s="39"/>
      <c r="H21" s="39"/>
      <c r="I21" s="39"/>
      <c r="J21" s="39"/>
      <c r="K21" s="39"/>
      <c r="L21" s="39"/>
      <c r="M21" s="39"/>
      <c r="N21" s="39"/>
      <c r="O21" s="39"/>
      <c r="P21" s="39"/>
      <c r="Q21" s="39"/>
      <c r="R21" s="39"/>
      <c r="S21" s="39"/>
      <c r="T21" s="39"/>
      <c r="U21" s="39"/>
      <c r="V21" s="39"/>
      <c r="W21" s="39"/>
      <c r="X21" s="39"/>
      <c r="Y21" s="39"/>
    </row>
    <row r="22" spans="2:25" hidden="1" x14ac:dyDescent="0.2">
      <c r="B22" s="38" t="s">
        <v>168</v>
      </c>
      <c r="C22" s="39"/>
      <c r="D22" s="39"/>
      <c r="E22" s="39"/>
      <c r="F22" s="39"/>
      <c r="G22" s="39"/>
      <c r="H22" s="39"/>
      <c r="I22" s="39"/>
      <c r="J22" s="39"/>
      <c r="K22" s="39"/>
      <c r="L22" s="39"/>
      <c r="M22" s="39"/>
      <c r="N22" s="39"/>
      <c r="O22" s="39"/>
      <c r="P22" s="39"/>
      <c r="Q22" s="39"/>
      <c r="R22" s="39"/>
      <c r="S22" s="39"/>
      <c r="T22" s="39"/>
      <c r="U22" s="39"/>
      <c r="V22" s="39"/>
      <c r="W22" s="39"/>
      <c r="X22" s="39"/>
      <c r="Y22" s="39"/>
    </row>
    <row r="23" spans="2:25" ht="15.75" hidden="1" thickBot="1" x14ac:dyDescent="0.25">
      <c r="B23" s="41"/>
      <c r="C23" s="42"/>
      <c r="D23" s="42"/>
      <c r="E23" s="42"/>
      <c r="F23" s="42"/>
      <c r="G23" s="42"/>
      <c r="H23" s="42"/>
      <c r="I23" s="42"/>
      <c r="J23" s="42"/>
      <c r="K23" s="42"/>
      <c r="L23" s="42"/>
      <c r="M23" s="42"/>
      <c r="N23" s="42"/>
      <c r="O23" s="42"/>
      <c r="P23" s="42"/>
      <c r="Q23" s="42"/>
      <c r="R23" s="42"/>
      <c r="S23" s="42"/>
      <c r="T23" s="42"/>
      <c r="U23" s="42"/>
      <c r="V23" s="42"/>
      <c r="W23" s="42"/>
      <c r="X23" s="42"/>
      <c r="Y23" s="42"/>
    </row>
    <row r="24" spans="2:25" hidden="1" x14ac:dyDescent="0.2">
      <c r="B24" s="30"/>
      <c r="C24" s="30"/>
      <c r="D24" s="30"/>
      <c r="E24" s="30"/>
      <c r="F24" s="30"/>
      <c r="G24" s="30"/>
      <c r="H24" s="30"/>
      <c r="I24" s="30"/>
      <c r="J24" s="30"/>
      <c r="K24" s="30"/>
      <c r="L24" s="30"/>
      <c r="M24" s="30"/>
      <c r="N24" s="30"/>
      <c r="O24" s="30"/>
      <c r="P24" s="30"/>
      <c r="Q24" s="30"/>
      <c r="R24" s="30"/>
      <c r="S24" s="30"/>
      <c r="T24" s="30"/>
      <c r="U24" s="30"/>
      <c r="V24" s="30"/>
      <c r="W24" s="30"/>
      <c r="X24" s="30"/>
      <c r="Y24" s="30"/>
    </row>
    <row r="26" spans="2:25" ht="15.75" x14ac:dyDescent="0.25">
      <c r="B26"/>
      <c r="C26" s="464"/>
    </row>
    <row r="58" spans="1:12" x14ac:dyDescent="0.2">
      <c r="C58" s="44"/>
      <c r="D58" s="44"/>
      <c r="E58" s="44"/>
      <c r="F58" s="44"/>
      <c r="G58" s="44"/>
      <c r="H58" s="44"/>
      <c r="I58" s="44"/>
      <c r="J58" s="44"/>
      <c r="K58" s="44"/>
      <c r="L58" s="44"/>
    </row>
    <row r="59" spans="1:12" x14ac:dyDescent="0.2">
      <c r="C59" s="45"/>
      <c r="D59" s="45"/>
      <c r="E59" s="45"/>
      <c r="F59" s="45"/>
      <c r="G59" s="45"/>
      <c r="H59" s="45"/>
      <c r="I59" s="45"/>
      <c r="J59" s="45"/>
      <c r="K59" s="45"/>
      <c r="L59" s="45"/>
    </row>
    <row r="60" spans="1:12" x14ac:dyDescent="0.2">
      <c r="C60" s="45"/>
      <c r="D60" s="45"/>
      <c r="E60" s="45"/>
      <c r="F60" s="45"/>
      <c r="G60" s="45"/>
      <c r="H60" s="45"/>
      <c r="I60" s="45"/>
      <c r="J60" s="45"/>
      <c r="K60" s="46"/>
      <c r="L60" s="45"/>
    </row>
    <row r="61" spans="1:12" x14ac:dyDescent="0.2">
      <c r="L61" s="45"/>
    </row>
    <row r="62" spans="1:12" x14ac:dyDescent="0.2">
      <c r="A62" s="31"/>
      <c r="B62" s="588"/>
      <c r="C62" s="588"/>
      <c r="D62" s="588"/>
      <c r="E62" s="588"/>
      <c r="F62" s="588"/>
      <c r="L62" s="45"/>
    </row>
    <row r="63" spans="1:12" x14ac:dyDescent="0.2">
      <c r="A63" s="31"/>
      <c r="B63" s="588"/>
      <c r="C63" s="588"/>
      <c r="D63" s="588"/>
      <c r="E63" s="588"/>
      <c r="F63" s="588"/>
      <c r="G63" s="588"/>
      <c r="H63" s="588"/>
      <c r="I63" s="588"/>
      <c r="J63" s="588"/>
      <c r="K63" s="588"/>
      <c r="L63" s="45"/>
    </row>
    <row r="64" spans="1:12" x14ac:dyDescent="0.2">
      <c r="A64" s="31"/>
      <c r="B64" s="588"/>
      <c r="C64" s="588"/>
      <c r="D64" s="588"/>
      <c r="E64" s="588"/>
      <c r="F64" s="588"/>
      <c r="G64" s="588"/>
      <c r="H64" s="588"/>
      <c r="I64" s="588"/>
      <c r="J64" s="588"/>
      <c r="K64" s="588"/>
      <c r="L64" s="45"/>
    </row>
    <row r="65" spans="1:12" x14ac:dyDescent="0.2">
      <c r="A65" s="31"/>
      <c r="B65" s="588"/>
      <c r="C65" s="588"/>
      <c r="D65" s="588"/>
      <c r="E65" s="588"/>
      <c r="F65" s="588"/>
      <c r="G65" s="588"/>
      <c r="H65" s="588"/>
      <c r="I65" s="588"/>
      <c r="J65" s="588"/>
      <c r="K65" s="588"/>
      <c r="L65" s="45"/>
    </row>
    <row r="66" spans="1:12" x14ac:dyDescent="0.2">
      <c r="A66" s="31"/>
      <c r="B66" s="588"/>
      <c r="C66" s="588"/>
      <c r="D66" s="588"/>
      <c r="E66" s="588"/>
      <c r="F66" s="588"/>
      <c r="G66" s="588"/>
      <c r="H66" s="588"/>
      <c r="I66" s="588"/>
      <c r="J66" s="588"/>
      <c r="K66" s="588"/>
      <c r="L66" s="45"/>
    </row>
    <row r="67" spans="1:12" x14ac:dyDescent="0.2">
      <c r="A67" s="31"/>
      <c r="B67" s="588"/>
      <c r="C67" s="588"/>
      <c r="D67" s="588"/>
      <c r="E67" s="588"/>
      <c r="F67" s="588"/>
      <c r="G67" s="588"/>
      <c r="H67" s="588"/>
      <c r="I67" s="588"/>
      <c r="J67" s="588"/>
      <c r="K67" s="588"/>
      <c r="L67" s="45"/>
    </row>
    <row r="68" spans="1:12" x14ac:dyDescent="0.2">
      <c r="A68" s="31"/>
      <c r="B68" s="588"/>
      <c r="C68" s="588"/>
      <c r="D68" s="588"/>
      <c r="E68" s="588"/>
      <c r="F68" s="588"/>
      <c r="G68" s="588"/>
      <c r="H68" s="588"/>
      <c r="I68" s="588"/>
      <c r="J68" s="588"/>
      <c r="K68" s="588"/>
    </row>
    <row r="69" spans="1:12" x14ac:dyDescent="0.2">
      <c r="G69" s="588"/>
      <c r="H69" s="588"/>
      <c r="I69" s="588"/>
      <c r="J69" s="588"/>
      <c r="K69" s="588"/>
    </row>
    <row r="74" spans="1:12" x14ac:dyDescent="0.2">
      <c r="C74" s="44"/>
      <c r="D74" s="44"/>
      <c r="E74" s="44"/>
      <c r="F74" s="44"/>
      <c r="L74" s="44"/>
    </row>
    <row r="75" spans="1:12" x14ac:dyDescent="0.2">
      <c r="C75" s="44"/>
      <c r="D75" s="44"/>
      <c r="E75" s="44"/>
      <c r="F75" s="44"/>
      <c r="G75" s="44"/>
      <c r="H75" s="44"/>
      <c r="I75" s="44"/>
      <c r="J75" s="44"/>
      <c r="K75" s="44"/>
      <c r="L75" s="44"/>
    </row>
    <row r="76" spans="1:12" x14ac:dyDescent="0.2">
      <c r="C76" s="44"/>
      <c r="D76" s="44"/>
      <c r="E76" s="44"/>
      <c r="F76" s="44"/>
      <c r="G76" s="44"/>
      <c r="H76" s="44"/>
      <c r="I76" s="44"/>
      <c r="J76" s="44"/>
      <c r="K76" s="44"/>
      <c r="L76" s="44"/>
    </row>
    <row r="77" spans="1:12" x14ac:dyDescent="0.2">
      <c r="C77" s="44"/>
      <c r="D77" s="44"/>
      <c r="E77" s="44"/>
      <c r="F77" s="44"/>
      <c r="G77" s="44"/>
      <c r="H77" s="44"/>
      <c r="I77" s="44"/>
      <c r="J77" s="44"/>
      <c r="K77" s="44"/>
      <c r="L77" s="44"/>
    </row>
    <row r="78" spans="1:12" x14ac:dyDescent="0.2">
      <c r="C78" s="44"/>
      <c r="D78" s="44"/>
      <c r="E78" s="44"/>
      <c r="F78" s="44"/>
      <c r="G78" s="44"/>
      <c r="H78" s="44"/>
      <c r="I78" s="44"/>
      <c r="J78" s="44"/>
      <c r="K78" s="44"/>
      <c r="L78" s="44"/>
    </row>
    <row r="79" spans="1:12" x14ac:dyDescent="0.2">
      <c r="C79" s="44"/>
      <c r="D79" s="44"/>
      <c r="E79" s="44"/>
      <c r="F79" s="44"/>
      <c r="G79" s="44"/>
      <c r="H79" s="44"/>
      <c r="I79" s="44"/>
      <c r="J79" s="44"/>
      <c r="K79" s="44"/>
      <c r="L79" s="44"/>
    </row>
    <row r="80" spans="1:12" x14ac:dyDescent="0.2">
      <c r="C80" s="44"/>
      <c r="D80" s="44"/>
      <c r="E80" s="44"/>
      <c r="F80" s="44"/>
      <c r="G80" s="44"/>
      <c r="H80" s="44"/>
      <c r="I80" s="44"/>
      <c r="J80" s="44"/>
      <c r="K80" s="44"/>
      <c r="L80" s="44"/>
    </row>
    <row r="81" spans="1:11" x14ac:dyDescent="0.2">
      <c r="G81" s="44"/>
      <c r="H81" s="44"/>
      <c r="I81" s="44"/>
      <c r="J81" s="44"/>
      <c r="K81" s="44"/>
    </row>
    <row r="83" spans="1:11" ht="15.75" x14ac:dyDescent="0.25">
      <c r="C83" s="47"/>
    </row>
    <row r="84" spans="1:11" ht="15.75" x14ac:dyDescent="0.25">
      <c r="C84" s="48"/>
    </row>
    <row r="85" spans="1:11" x14ac:dyDescent="0.2">
      <c r="A85" s="28"/>
    </row>
    <row r="86" spans="1:11" x14ac:dyDescent="0.2">
      <c r="A86" s="28"/>
    </row>
    <row r="87" spans="1:11" x14ac:dyDescent="0.2">
      <c r="A87" s="28"/>
    </row>
    <row r="88" spans="1:11" x14ac:dyDescent="0.2">
      <c r="A88" s="28"/>
    </row>
    <row r="89" spans="1:11" x14ac:dyDescent="0.2">
      <c r="A89" s="28"/>
    </row>
    <row r="90" spans="1:11" x14ac:dyDescent="0.2">
      <c r="A90" s="28"/>
    </row>
    <row r="91" spans="1:11" x14ac:dyDescent="0.2">
      <c r="A91" s="28"/>
    </row>
    <row r="92" spans="1:11" x14ac:dyDescent="0.2">
      <c r="A92" s="28"/>
    </row>
    <row r="93" spans="1:11" x14ac:dyDescent="0.2">
      <c r="A93" s="28"/>
    </row>
    <row r="94" spans="1:11" x14ac:dyDescent="0.2">
      <c r="A94" s="28"/>
    </row>
    <row r="95" spans="1:11" x14ac:dyDescent="0.2">
      <c r="A95" s="28"/>
    </row>
    <row r="96" spans="1:11" x14ac:dyDescent="0.2">
      <c r="A96" s="28"/>
    </row>
    <row r="97" spans="1:1" x14ac:dyDescent="0.2">
      <c r="A97" s="28"/>
    </row>
    <row r="98" spans="1:1" x14ac:dyDescent="0.2">
      <c r="A98" s="28"/>
    </row>
    <row r="99" spans="1:1" x14ac:dyDescent="0.2">
      <c r="A99" s="28"/>
    </row>
    <row r="100" spans="1:1" x14ac:dyDescent="0.2">
      <c r="A100" s="28"/>
    </row>
    <row r="101" spans="1:1" x14ac:dyDescent="0.2">
      <c r="A101" s="28"/>
    </row>
    <row r="102" spans="1:1" x14ac:dyDescent="0.2">
      <c r="A102" s="28"/>
    </row>
    <row r="103" spans="1:1" x14ac:dyDescent="0.2">
      <c r="A103" s="28"/>
    </row>
  </sheetData>
  <sheetProtection password="C970" sheet="1" objects="1" scenarios="1" selectLockedCells="1"/>
  <mergeCells count="2">
    <mergeCell ref="A1:K1"/>
    <mergeCell ref="A2:K2"/>
  </mergeCells>
  <pageMargins left="0.7" right="0.7" top="0.75" bottom="0.75" header="0.3" footer="0.3"/>
  <pageSetup scale="44"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sheetPr>
  <dimension ref="A1:C21"/>
  <sheetViews>
    <sheetView showGridLines="0" showRowColHeaders="0" zoomScale="80" zoomScaleNormal="80" workbookViewId="0">
      <pane ySplit="2" topLeftCell="A9" activePane="bottomLeft" state="frozen"/>
      <selection pane="bottomLeft" activeCell="A3" sqref="A3"/>
    </sheetView>
  </sheetViews>
  <sheetFormatPr defaultRowHeight="15" x14ac:dyDescent="0.25"/>
  <cols>
    <col min="1" max="1" width="6.42578125" customWidth="1"/>
    <col min="2" max="2" width="130.7109375" customWidth="1"/>
  </cols>
  <sheetData>
    <row r="1" spans="1:3" s="21" customFormat="1" ht="33" customHeight="1" x14ac:dyDescent="0.35">
      <c r="A1" s="702" t="s">
        <v>207</v>
      </c>
      <c r="B1" s="702"/>
      <c r="C1" s="702"/>
    </row>
    <row r="2" spans="1:3" s="21" customFormat="1" ht="30" customHeight="1" x14ac:dyDescent="0.25">
      <c r="A2" s="664" t="s">
        <v>73</v>
      </c>
      <c r="B2" s="664"/>
      <c r="C2" s="664"/>
    </row>
    <row r="3" spans="1:3" x14ac:dyDescent="0.25">
      <c r="A3" s="331"/>
    </row>
    <row r="4" spans="1:3" ht="18.75" x14ac:dyDescent="0.3">
      <c r="B4" t="s">
        <v>312</v>
      </c>
    </row>
    <row r="5" spans="1:3" ht="27" customHeight="1" x14ac:dyDescent="0.3">
      <c r="B5" s="26" t="s">
        <v>217</v>
      </c>
    </row>
    <row r="6" spans="1:3" ht="67.5" customHeight="1" x14ac:dyDescent="0.25">
      <c r="B6" s="187" t="s">
        <v>481</v>
      </c>
    </row>
    <row r="7" spans="1:3" ht="26.25" customHeight="1" x14ac:dyDescent="0.3">
      <c r="B7" s="26" t="s">
        <v>215</v>
      </c>
    </row>
    <row r="8" spans="1:3" ht="65.25" customHeight="1" x14ac:dyDescent="0.25">
      <c r="B8" s="187" t="s">
        <v>482</v>
      </c>
    </row>
    <row r="9" spans="1:3" ht="32.25" customHeight="1" x14ac:dyDescent="0.3">
      <c r="B9" s="26" t="s">
        <v>218</v>
      </c>
    </row>
    <row r="10" spans="1:3" ht="35.1" customHeight="1" x14ac:dyDescent="0.25">
      <c r="B10" s="447" t="s">
        <v>521</v>
      </c>
    </row>
    <row r="11" spans="1:3" ht="215.1" customHeight="1" x14ac:dyDescent="0.25">
      <c r="B11" s="417" t="s">
        <v>313</v>
      </c>
    </row>
    <row r="12" spans="1:3" ht="36" customHeight="1" x14ac:dyDescent="0.3">
      <c r="B12" s="26" t="s">
        <v>265</v>
      </c>
    </row>
    <row r="13" spans="1:3" ht="77.25" customHeight="1" x14ac:dyDescent="0.25">
      <c r="B13" s="187" t="s">
        <v>288</v>
      </c>
    </row>
    <row r="14" spans="1:3" ht="48" customHeight="1" x14ac:dyDescent="0.25">
      <c r="B14" s="187" t="s">
        <v>266</v>
      </c>
    </row>
    <row r="15" spans="1:3" ht="17.25" customHeight="1" x14ac:dyDescent="0.25">
      <c r="B15" s="222" t="s">
        <v>219</v>
      </c>
    </row>
    <row r="16" spans="1:3" x14ac:dyDescent="0.25">
      <c r="B16" s="221" t="s">
        <v>267</v>
      </c>
    </row>
    <row r="17" spans="2:2" x14ac:dyDescent="0.25">
      <c r="B17" s="221" t="s">
        <v>269</v>
      </c>
    </row>
    <row r="20" spans="2:2" ht="21" customHeight="1" x14ac:dyDescent="0.3">
      <c r="B20" s="26" t="s">
        <v>457</v>
      </c>
    </row>
    <row r="21" spans="2:2" ht="17.25" customHeight="1" x14ac:dyDescent="0.25">
      <c r="B21" s="221" t="s">
        <v>460</v>
      </c>
    </row>
  </sheetData>
  <sheetProtection password="C970" sheet="1" objects="1" scenarios="1" selectLockedCells="1"/>
  <mergeCells count="2">
    <mergeCell ref="A1:C1"/>
    <mergeCell ref="A2:C2"/>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5"/>
    <pageSetUpPr fitToPage="1"/>
  </sheetPr>
  <dimension ref="A1:N553"/>
  <sheetViews>
    <sheetView zoomScale="80" zoomScaleNormal="80" workbookViewId="0">
      <pane ySplit="3" topLeftCell="A85" activePane="bottomLeft" state="frozen"/>
      <selection pane="bottomLeft" activeCell="E28" sqref="E28"/>
    </sheetView>
  </sheetViews>
  <sheetFormatPr defaultColWidth="9.140625" defaultRowHeight="15" x14ac:dyDescent="0.25"/>
  <cols>
    <col min="1" max="1" width="4.140625" style="29" customWidth="1"/>
    <col min="2" max="2" width="71.5703125" style="29" customWidth="1"/>
    <col min="3" max="3" width="22.5703125" style="29" bestFit="1" customWidth="1"/>
    <col min="4" max="10" width="20.5703125" style="29" customWidth="1"/>
    <col min="11" max="11" width="9.140625" style="29" customWidth="1"/>
    <col min="12" max="12" width="21.7109375" style="29" customWidth="1"/>
    <col min="13" max="13" width="12.85546875" style="29" customWidth="1"/>
    <col min="14" max="14" width="15.28515625" style="29" customWidth="1"/>
    <col min="15" max="16384" width="9.140625" style="29"/>
  </cols>
  <sheetData>
    <row r="1" spans="1:10" s="56" customFormat="1" ht="33" customHeight="1" x14ac:dyDescent="0.35">
      <c r="A1" s="702" t="s">
        <v>207</v>
      </c>
      <c r="B1" s="702"/>
      <c r="C1" s="702"/>
      <c r="D1" s="702"/>
      <c r="E1" s="702"/>
      <c r="F1" s="702"/>
    </row>
    <row r="2" spans="1:10" ht="330" hidden="1" customHeight="1" x14ac:dyDescent="0.25">
      <c r="B2" s="61" t="s">
        <v>230</v>
      </c>
      <c r="C2" s="55"/>
      <c r="D2" s="62" t="s">
        <v>231</v>
      </c>
      <c r="E2" s="62" t="s">
        <v>232</v>
      </c>
      <c r="H2" s="63" t="s">
        <v>233</v>
      </c>
    </row>
    <row r="3" spans="1:10" s="64" customFormat="1" ht="30" customHeight="1" x14ac:dyDescent="0.25">
      <c r="A3" s="664" t="s">
        <v>367</v>
      </c>
      <c r="B3" s="664"/>
      <c r="C3" s="664"/>
      <c r="D3" s="664"/>
      <c r="E3" s="664"/>
      <c r="F3" s="664"/>
    </row>
    <row r="4" spans="1:10" s="191" customFormat="1" ht="50.25" customHeight="1" x14ac:dyDescent="0.25">
      <c r="B4" s="324" t="s">
        <v>271</v>
      </c>
      <c r="C4" s="223"/>
      <c r="E4" s="212"/>
      <c r="F4" s="212"/>
      <c r="G4" s="212"/>
      <c r="H4" s="212"/>
      <c r="I4" s="212"/>
    </row>
    <row r="5" spans="1:10" s="191" customFormat="1" ht="23.25" customHeight="1" x14ac:dyDescent="0.25">
      <c r="B5" s="227" t="s">
        <v>307</v>
      </c>
      <c r="C5" s="226"/>
      <c r="D5" s="229" t="s">
        <v>297</v>
      </c>
      <c r="E5" s="231"/>
      <c r="F5" s="232"/>
      <c r="G5" s="212"/>
      <c r="H5" s="212"/>
      <c r="I5" s="212"/>
    </row>
    <row r="6" spans="1:10" s="251" customFormat="1" x14ac:dyDescent="0.25">
      <c r="B6" s="253" t="s">
        <v>169</v>
      </c>
      <c r="C6" s="228" t="s">
        <v>27</v>
      </c>
      <c r="E6" s="364"/>
      <c r="F6" s="365"/>
      <c r="G6" s="366"/>
      <c r="H6" s="366"/>
      <c r="I6" s="366"/>
    </row>
    <row r="7" spans="1:10" s="251" customFormat="1" x14ac:dyDescent="0.25">
      <c r="B7" s="253" t="s">
        <v>170</v>
      </c>
      <c r="C7" s="228" t="s">
        <v>663</v>
      </c>
      <c r="E7" s="364"/>
      <c r="F7" s="365"/>
      <c r="G7" s="366"/>
      <c r="I7" s="364"/>
    </row>
    <row r="8" spans="1:10" s="251" customFormat="1" x14ac:dyDescent="0.25">
      <c r="B8" s="253" t="s">
        <v>171</v>
      </c>
      <c r="C8" s="228" t="s">
        <v>663</v>
      </c>
      <c r="E8" s="366"/>
      <c r="F8" s="367"/>
      <c r="G8" s="366"/>
      <c r="I8" s="364"/>
    </row>
    <row r="9" spans="1:10" s="251" customFormat="1" x14ac:dyDescent="0.25">
      <c r="B9" s="253" t="s">
        <v>172</v>
      </c>
      <c r="C9" s="228" t="s">
        <v>663</v>
      </c>
      <c r="E9" s="366"/>
      <c r="F9" s="366"/>
      <c r="G9" s="366"/>
      <c r="I9" s="364"/>
    </row>
    <row r="10" spans="1:10" s="251" customFormat="1" x14ac:dyDescent="0.25">
      <c r="B10" s="253" t="s">
        <v>173</v>
      </c>
      <c r="C10" s="228">
        <v>2500</v>
      </c>
      <c r="E10" s="366"/>
      <c r="F10" s="366"/>
      <c r="G10" s="366"/>
      <c r="H10" s="366"/>
      <c r="I10" s="366"/>
    </row>
    <row r="11" spans="1:10" s="251" customFormat="1" x14ac:dyDescent="0.25">
      <c r="B11" s="253" t="s">
        <v>174</v>
      </c>
      <c r="C11" s="228" t="s">
        <v>666</v>
      </c>
      <c r="E11" s="366"/>
      <c r="F11" s="366"/>
      <c r="G11" s="366"/>
      <c r="H11" s="366"/>
      <c r="I11" s="366"/>
    </row>
    <row r="12" spans="1:10" s="251" customFormat="1" x14ac:dyDescent="0.25">
      <c r="B12" s="253" t="s">
        <v>175</v>
      </c>
      <c r="C12" s="228">
        <v>2016</v>
      </c>
      <c r="E12" s="366"/>
      <c r="F12" s="366"/>
      <c r="G12" s="366"/>
      <c r="H12" s="366"/>
      <c r="I12" s="366"/>
    </row>
    <row r="13" spans="1:10" s="191" customFormat="1" x14ac:dyDescent="0.25">
      <c r="B13" s="212"/>
      <c r="C13" s="224"/>
      <c r="E13" s="212"/>
      <c r="F13" s="212"/>
      <c r="G13" s="212"/>
      <c r="H13" s="212"/>
      <c r="I13" s="212"/>
    </row>
    <row r="14" spans="1:10" s="191" customFormat="1" ht="15.75" x14ac:dyDescent="0.25">
      <c r="B14" s="229" t="s">
        <v>319</v>
      </c>
      <c r="C14" s="225"/>
      <c r="E14" s="212"/>
      <c r="F14" s="388" t="s">
        <v>483</v>
      </c>
      <c r="G14" s="212"/>
      <c r="H14" s="212"/>
      <c r="I14" s="212"/>
    </row>
    <row r="15" spans="1:10" s="191" customFormat="1" ht="23.25" customHeight="1" x14ac:dyDescent="0.25">
      <c r="B15" s="719" t="s">
        <v>502</v>
      </c>
      <c r="C15" s="720"/>
      <c r="D15" s="721"/>
      <c r="E15" s="229"/>
      <c r="F15" s="719" t="s">
        <v>308</v>
      </c>
      <c r="G15" s="720"/>
      <c r="H15" s="720"/>
      <c r="I15" s="230"/>
    </row>
    <row r="16" spans="1:10" s="191" customFormat="1" ht="53.25" customHeight="1" x14ac:dyDescent="0.25">
      <c r="B16" s="235" t="s">
        <v>176</v>
      </c>
      <c r="C16" s="236" t="s">
        <v>222</v>
      </c>
      <c r="D16" s="237" t="s">
        <v>298</v>
      </c>
      <c r="E16" s="229"/>
      <c r="F16" s="726" t="s">
        <v>220</v>
      </c>
      <c r="G16" s="727"/>
      <c r="H16" s="233" t="s">
        <v>222</v>
      </c>
      <c r="I16" s="234" t="s">
        <v>221</v>
      </c>
      <c r="J16" s="231"/>
    </row>
    <row r="17" spans="2:14" s="191" customFormat="1" x14ac:dyDescent="0.25">
      <c r="B17" s="386" t="s">
        <v>177</v>
      </c>
      <c r="C17" s="238">
        <v>1</v>
      </c>
      <c r="D17" s="589">
        <v>8000</v>
      </c>
      <c r="E17" s="241"/>
      <c r="F17" s="706" t="s">
        <v>224</v>
      </c>
      <c r="G17" s="707"/>
      <c r="H17" s="349">
        <v>1</v>
      </c>
      <c r="I17" s="590">
        <v>5000</v>
      </c>
      <c r="J17" s="212"/>
    </row>
    <row r="18" spans="2:14" s="191" customFormat="1" x14ac:dyDescent="0.25">
      <c r="B18" s="386" t="s">
        <v>178</v>
      </c>
      <c r="C18" s="238">
        <v>1</v>
      </c>
      <c r="D18" s="589">
        <v>5000</v>
      </c>
      <c r="F18" s="706" t="s">
        <v>225</v>
      </c>
      <c r="G18" s="707"/>
      <c r="H18" s="349"/>
      <c r="I18" s="590">
        <v>0</v>
      </c>
    </row>
    <row r="19" spans="2:14" s="191" customFormat="1" x14ac:dyDescent="0.25">
      <c r="B19" s="386" t="s">
        <v>179</v>
      </c>
      <c r="C19" s="239">
        <v>1</v>
      </c>
      <c r="D19" s="589">
        <v>2000</v>
      </c>
      <c r="F19" s="706" t="s">
        <v>226</v>
      </c>
      <c r="G19" s="707"/>
      <c r="H19" s="349"/>
      <c r="I19" s="590">
        <v>0</v>
      </c>
    </row>
    <row r="20" spans="2:14" s="191" customFormat="1" x14ac:dyDescent="0.25">
      <c r="B20" s="386" t="s">
        <v>180</v>
      </c>
      <c r="C20" s="239">
        <v>1</v>
      </c>
      <c r="D20" s="589">
        <v>1000</v>
      </c>
      <c r="F20" s="706" t="s">
        <v>227</v>
      </c>
      <c r="G20" s="707"/>
      <c r="H20" s="349"/>
      <c r="I20" s="590">
        <v>0</v>
      </c>
    </row>
    <row r="21" spans="2:14" s="191" customFormat="1" x14ac:dyDescent="0.25">
      <c r="B21" s="325" t="s">
        <v>223</v>
      </c>
      <c r="C21" s="393">
        <f>SUM(H17:H22)</f>
        <v>1</v>
      </c>
      <c r="D21" s="591">
        <f>SUM(I17:I22)</f>
        <v>5000</v>
      </c>
      <c r="F21" s="706" t="s">
        <v>228</v>
      </c>
      <c r="G21" s="707"/>
      <c r="H21" s="349"/>
      <c r="I21" s="590">
        <v>0</v>
      </c>
    </row>
    <row r="22" spans="2:14" s="191" customFormat="1" x14ac:dyDescent="0.25">
      <c r="B22" s="243" t="s">
        <v>501</v>
      </c>
      <c r="C22" s="240">
        <f>SUM(C17:C21)</f>
        <v>5</v>
      </c>
      <c r="D22" s="592">
        <f>SUM(D17:D21)</f>
        <v>21000</v>
      </c>
      <c r="F22" s="706" t="s">
        <v>229</v>
      </c>
      <c r="G22" s="707"/>
      <c r="H22" s="349"/>
      <c r="I22" s="590">
        <v>0</v>
      </c>
    </row>
    <row r="23" spans="2:14" s="191" customFormat="1" x14ac:dyDescent="0.25">
      <c r="B23" s="219"/>
      <c r="C23" s="242"/>
      <c r="H23" s="323">
        <f>SUM(H17:H22)</f>
        <v>1</v>
      </c>
    </row>
    <row r="24" spans="2:14" s="191" customFormat="1" x14ac:dyDescent="0.25">
      <c r="B24" s="219"/>
      <c r="C24" s="242"/>
    </row>
    <row r="25" spans="2:14" s="191" customFormat="1" ht="19.5" customHeight="1" x14ac:dyDescent="0.25">
      <c r="B25" s="703" t="s">
        <v>484</v>
      </c>
      <c r="C25" s="703"/>
      <c r="D25" s="703"/>
      <c r="E25" s="703"/>
      <c r="F25" s="703"/>
      <c r="G25" s="703"/>
      <c r="H25" s="703"/>
      <c r="I25" s="703"/>
    </row>
    <row r="26" spans="2:14" s="191" customFormat="1" x14ac:dyDescent="0.25">
      <c r="B26" s="713" t="s">
        <v>309</v>
      </c>
      <c r="C26" s="710" t="s">
        <v>181</v>
      </c>
      <c r="D26" s="710"/>
      <c r="E26" s="710"/>
      <c r="F26" s="710"/>
      <c r="G26" s="710"/>
      <c r="H26" s="710"/>
      <c r="I26" s="711" t="s">
        <v>766</v>
      </c>
      <c r="J26" s="389"/>
      <c r="K26" s="241"/>
      <c r="L26" s="241"/>
      <c r="M26" s="241"/>
      <c r="N26" s="241"/>
    </row>
    <row r="27" spans="2:14" s="191" customFormat="1" ht="15.75" customHeight="1" x14ac:dyDescent="0.25">
      <c r="B27" s="722"/>
      <c r="C27" s="523" t="s">
        <v>182</v>
      </c>
      <c r="D27" s="523" t="s">
        <v>183</v>
      </c>
      <c r="E27" s="523" t="s">
        <v>184</v>
      </c>
      <c r="F27" s="523" t="s">
        <v>185</v>
      </c>
      <c r="G27" s="523" t="s">
        <v>186</v>
      </c>
      <c r="H27" s="523" t="s">
        <v>187</v>
      </c>
      <c r="I27" s="711"/>
    </row>
    <row r="28" spans="2:14" s="191" customFormat="1" ht="63.75" customHeight="1" x14ac:dyDescent="0.25">
      <c r="B28" s="723"/>
      <c r="C28" s="651" t="s">
        <v>234</v>
      </c>
      <c r="D28" s="651" t="s">
        <v>235</v>
      </c>
      <c r="E28" s="651" t="s">
        <v>188</v>
      </c>
      <c r="F28" s="651" t="s">
        <v>189</v>
      </c>
      <c r="G28" s="651" t="s">
        <v>236</v>
      </c>
      <c r="H28" s="651" t="s">
        <v>190</v>
      </c>
      <c r="I28" s="711"/>
      <c r="J28" s="241"/>
    </row>
    <row r="29" spans="2:14" s="191" customFormat="1" x14ac:dyDescent="0.25">
      <c r="B29" s="253" t="str">
        <f>"Months per year dedicated by the " &amp; B17 &amp; ""</f>
        <v>Months per year dedicated by the Director</v>
      </c>
      <c r="C29" s="254">
        <v>2</v>
      </c>
      <c r="D29" s="255"/>
      <c r="E29" s="254"/>
      <c r="F29" s="255"/>
      <c r="G29" s="254">
        <v>1</v>
      </c>
      <c r="H29" s="255"/>
      <c r="I29" s="390">
        <f t="shared" ref="I29:I33" si="0">SUM(C29:H29)</f>
        <v>3</v>
      </c>
      <c r="J29" s="241"/>
    </row>
    <row r="30" spans="2:14" s="191" customFormat="1" x14ac:dyDescent="0.25">
      <c r="B30" s="253" t="str">
        <f>"Months per year dedicated by the " &amp; B18 &amp; ""</f>
        <v>Months per year dedicated by the Technical staff</v>
      </c>
      <c r="C30" s="254"/>
      <c r="D30" s="255">
        <v>10</v>
      </c>
      <c r="E30" s="254">
        <v>2</v>
      </c>
      <c r="F30" s="255"/>
      <c r="G30" s="254"/>
      <c r="H30" s="255"/>
      <c r="I30" s="390">
        <f t="shared" si="0"/>
        <v>12</v>
      </c>
    </row>
    <row r="31" spans="2:14" s="191" customFormat="1" x14ac:dyDescent="0.25">
      <c r="B31" s="253" t="str">
        <f>"Months per year dedicated by the " &amp; B19 &amp; " "</f>
        <v xml:space="preserve">Months per year dedicated by the Social promoters </v>
      </c>
      <c r="C31" s="254"/>
      <c r="D31" s="255"/>
      <c r="E31" s="254">
        <v>10</v>
      </c>
      <c r="F31" s="255"/>
      <c r="G31" s="254"/>
      <c r="H31" s="255"/>
      <c r="I31" s="390">
        <f t="shared" si="0"/>
        <v>10</v>
      </c>
    </row>
    <row r="32" spans="2:14" s="191" customFormat="1" x14ac:dyDescent="0.25">
      <c r="B32" s="253" t="str">
        <f>"Months per year dedicated by the " &amp; B20 &amp; " "</f>
        <v xml:space="preserve">Months per year dedicated by the Admin staff </v>
      </c>
      <c r="C32" s="254"/>
      <c r="D32" s="255"/>
      <c r="E32" s="254"/>
      <c r="F32" s="255">
        <v>10</v>
      </c>
      <c r="G32" s="254"/>
      <c r="H32" s="255"/>
      <c r="I32" s="390">
        <f t="shared" si="0"/>
        <v>10</v>
      </c>
    </row>
    <row r="33" spans="2:14" s="191" customFormat="1" x14ac:dyDescent="0.25">
      <c r="B33" s="253" t="str">
        <f>"Months per year dedicated by " &amp; B21 &amp; " "</f>
        <v xml:space="preserve">Months per year dedicated by All NGO staff members </v>
      </c>
      <c r="C33" s="261">
        <v>10</v>
      </c>
      <c r="D33" s="261"/>
      <c r="E33" s="261"/>
      <c r="F33" s="261"/>
      <c r="G33" s="261"/>
      <c r="H33" s="261">
        <v>10</v>
      </c>
      <c r="I33" s="391">
        <f t="shared" si="0"/>
        <v>20</v>
      </c>
    </row>
    <row r="34" spans="2:14" s="191" customFormat="1" ht="27" customHeight="1" x14ac:dyDescent="0.25">
      <c r="B34" s="256" t="s">
        <v>765</v>
      </c>
      <c r="C34" s="252">
        <f t="shared" ref="C34:I34" si="1">SUM(C29:C33)</f>
        <v>12</v>
      </c>
      <c r="D34" s="252">
        <f t="shared" si="1"/>
        <v>10</v>
      </c>
      <c r="E34" s="252">
        <f t="shared" si="1"/>
        <v>12</v>
      </c>
      <c r="F34" s="252">
        <f t="shared" si="1"/>
        <v>10</v>
      </c>
      <c r="G34" s="252">
        <f t="shared" si="1"/>
        <v>1</v>
      </c>
      <c r="H34" s="252">
        <f t="shared" si="1"/>
        <v>10</v>
      </c>
      <c r="I34" s="392">
        <f t="shared" si="1"/>
        <v>55</v>
      </c>
      <c r="L34" s="326"/>
      <c r="M34" s="326"/>
      <c r="N34" s="326"/>
    </row>
    <row r="35" spans="2:14" s="191" customFormat="1" x14ac:dyDescent="0.25">
      <c r="B35" s="257"/>
      <c r="C35" s="258"/>
      <c r="D35" s="258"/>
      <c r="E35" s="258"/>
      <c r="F35" s="258"/>
      <c r="G35" s="258"/>
      <c r="H35" s="258"/>
      <c r="I35" s="259"/>
      <c r="L35" s="326"/>
      <c r="M35" s="326"/>
      <c r="N35" s="326"/>
    </row>
    <row r="36" spans="2:14" s="191" customFormat="1" x14ac:dyDescent="0.25">
      <c r="B36" s="253" t="str">
        <f>"Yearly salary: "&amp;B17</f>
        <v>Yearly salary: Director</v>
      </c>
      <c r="C36" s="593">
        <f t="shared" ref="C36:H36" si="2">C29*$D$17/12</f>
        <v>1333.3333333333333</v>
      </c>
      <c r="D36" s="593">
        <f t="shared" si="2"/>
        <v>0</v>
      </c>
      <c r="E36" s="593">
        <f t="shared" si="2"/>
        <v>0</v>
      </c>
      <c r="F36" s="593">
        <f t="shared" si="2"/>
        <v>0</v>
      </c>
      <c r="G36" s="593">
        <f t="shared" si="2"/>
        <v>666.66666666666663</v>
      </c>
      <c r="H36" s="593">
        <f t="shared" si="2"/>
        <v>0</v>
      </c>
      <c r="I36" s="594">
        <f t="shared" ref="I36:I39" si="3">SUM(C36:H36)</f>
        <v>2000</v>
      </c>
      <c r="L36" s="326"/>
      <c r="M36" s="326"/>
      <c r="N36" s="326"/>
    </row>
    <row r="37" spans="2:14" s="191" customFormat="1" x14ac:dyDescent="0.25">
      <c r="B37" s="253" t="str">
        <f>"Yearly salary: "&amp;B18</f>
        <v>Yearly salary: Technical staff</v>
      </c>
      <c r="C37" s="593">
        <f t="shared" ref="C37:H37" si="4">C30*$D$18/12</f>
        <v>0</v>
      </c>
      <c r="D37" s="593">
        <f t="shared" si="4"/>
        <v>4166.666666666667</v>
      </c>
      <c r="E37" s="593">
        <f t="shared" si="4"/>
        <v>833.33333333333337</v>
      </c>
      <c r="F37" s="593">
        <f t="shared" si="4"/>
        <v>0</v>
      </c>
      <c r="G37" s="593">
        <f t="shared" si="4"/>
        <v>0</v>
      </c>
      <c r="H37" s="593">
        <f t="shared" si="4"/>
        <v>0</v>
      </c>
      <c r="I37" s="594">
        <f t="shared" si="3"/>
        <v>5000</v>
      </c>
      <c r="L37" s="326"/>
      <c r="M37" s="326"/>
      <c r="N37" s="326"/>
    </row>
    <row r="38" spans="2:14" s="191" customFormat="1" x14ac:dyDescent="0.25">
      <c r="B38" s="253" t="str">
        <f>"Yearly salary: "&amp;B19</f>
        <v>Yearly salary: Social promoters</v>
      </c>
      <c r="C38" s="593">
        <f t="shared" ref="C38:H38" si="5">C31*$D$19/12</f>
        <v>0</v>
      </c>
      <c r="D38" s="593">
        <f t="shared" si="5"/>
        <v>0</v>
      </c>
      <c r="E38" s="593">
        <f t="shared" si="5"/>
        <v>1666.6666666666667</v>
      </c>
      <c r="F38" s="593">
        <f t="shared" si="5"/>
        <v>0</v>
      </c>
      <c r="G38" s="593">
        <f t="shared" si="5"/>
        <v>0</v>
      </c>
      <c r="H38" s="593">
        <f t="shared" si="5"/>
        <v>0</v>
      </c>
      <c r="I38" s="594">
        <f t="shared" si="3"/>
        <v>1666.6666666666667</v>
      </c>
      <c r="L38" s="326"/>
      <c r="M38" s="326"/>
      <c r="N38" s="326"/>
    </row>
    <row r="39" spans="2:14" s="191" customFormat="1" x14ac:dyDescent="0.25">
      <c r="B39" s="253" t="str">
        <f>"Yearly salary: "&amp;B20</f>
        <v>Yearly salary: Admin staff</v>
      </c>
      <c r="C39" s="593">
        <f t="shared" ref="C39:H39" si="6">C32*$D$20/12</f>
        <v>0</v>
      </c>
      <c r="D39" s="593">
        <f t="shared" si="6"/>
        <v>0</v>
      </c>
      <c r="E39" s="593">
        <f t="shared" si="6"/>
        <v>0</v>
      </c>
      <c r="F39" s="593">
        <f t="shared" si="6"/>
        <v>833.33333333333337</v>
      </c>
      <c r="G39" s="593">
        <f t="shared" si="6"/>
        <v>0</v>
      </c>
      <c r="H39" s="593">
        <f t="shared" si="6"/>
        <v>0</v>
      </c>
      <c r="I39" s="594">
        <f t="shared" si="3"/>
        <v>833.33333333333337</v>
      </c>
      <c r="L39" s="326"/>
      <c r="M39" s="327" t="s">
        <v>274</v>
      </c>
      <c r="N39" s="327" t="s">
        <v>273</v>
      </c>
    </row>
    <row r="40" spans="2:14" s="191" customFormat="1" x14ac:dyDescent="0.25">
      <c r="B40" s="253" t="str">
        <f>"Yearly salary: "&amp;B21</f>
        <v>Yearly salary: All NGO staff members</v>
      </c>
      <c r="C40" s="593">
        <f>IFERROR(((C33*D21/12)/H23),0)</f>
        <v>4166.666666666667</v>
      </c>
      <c r="D40" s="593">
        <f>IFERROR(((D33*D21/12)/H23),0)</f>
        <v>0</v>
      </c>
      <c r="E40" s="593">
        <f>IFERROR(((E33*D21/12)/H23),0)</f>
        <v>0</v>
      </c>
      <c r="F40" s="593">
        <f>IFERROR(((F33*D21/12)/H23),0)</f>
        <v>0</v>
      </c>
      <c r="G40" s="593">
        <f>IFERROR(((G33*D21/12)/H23),0)</f>
        <v>0</v>
      </c>
      <c r="H40" s="593">
        <f>IFERROR(((H33*D21/12)/H23),0)</f>
        <v>4166.666666666667</v>
      </c>
      <c r="I40" s="594">
        <f>SUM(C40:H40)</f>
        <v>8333.3333333333339</v>
      </c>
      <c r="L40" s="326"/>
      <c r="M40" s="595">
        <f>(I41+I49)-N40</f>
        <v>9710.0000000000018</v>
      </c>
      <c r="N40" s="596">
        <f>I40+I48</f>
        <v>8333.3333333333339</v>
      </c>
    </row>
    <row r="41" spans="2:14" s="209" customFormat="1" x14ac:dyDescent="0.25">
      <c r="B41" s="217" t="s">
        <v>767</v>
      </c>
      <c r="C41" s="597">
        <f t="shared" ref="C41:G41" si="7">SUM(C36:C40)</f>
        <v>5500</v>
      </c>
      <c r="D41" s="597">
        <f t="shared" si="7"/>
        <v>4166.666666666667</v>
      </c>
      <c r="E41" s="597">
        <f t="shared" si="7"/>
        <v>2500</v>
      </c>
      <c r="F41" s="597">
        <f t="shared" si="7"/>
        <v>833.33333333333337</v>
      </c>
      <c r="G41" s="597">
        <f t="shared" si="7"/>
        <v>666.66666666666663</v>
      </c>
      <c r="H41" s="597">
        <f>SUM(H36:H40)</f>
        <v>4166.666666666667</v>
      </c>
      <c r="I41" s="598">
        <f>SUM(I36:I40)</f>
        <v>17833.333333333336</v>
      </c>
      <c r="L41" s="328"/>
      <c r="M41" s="328"/>
      <c r="N41" s="599"/>
    </row>
    <row r="42" spans="2:14" s="191" customFormat="1" x14ac:dyDescent="0.25">
      <c r="B42" s="652" t="s">
        <v>769</v>
      </c>
      <c r="C42" s="656">
        <f>C41/12</f>
        <v>458.33333333333331</v>
      </c>
      <c r="D42" s="656">
        <f t="shared" ref="D42:H42" si="8">D41/12</f>
        <v>347.22222222222223</v>
      </c>
      <c r="E42" s="656">
        <f t="shared" si="8"/>
        <v>208.33333333333334</v>
      </c>
      <c r="F42" s="656">
        <f t="shared" si="8"/>
        <v>69.444444444444443</v>
      </c>
      <c r="G42" s="656">
        <f t="shared" si="8"/>
        <v>55.55555555555555</v>
      </c>
      <c r="H42" s="656">
        <f t="shared" si="8"/>
        <v>347.22222222222223</v>
      </c>
      <c r="I42" s="617">
        <f>(I41/12)</f>
        <v>1486.1111111111113</v>
      </c>
      <c r="L42" s="326"/>
      <c r="M42" s="326"/>
      <c r="N42" s="326"/>
    </row>
    <row r="43" spans="2:14" s="191" customFormat="1" x14ac:dyDescent="0.25">
      <c r="B43" s="653"/>
      <c r="C43" s="600"/>
      <c r="D43" s="600"/>
      <c r="E43" s="600"/>
      <c r="F43" s="600"/>
      <c r="G43" s="600"/>
      <c r="H43" s="600"/>
      <c r="I43" s="655"/>
      <c r="L43" s="326"/>
      <c r="M43" s="326"/>
      <c r="N43" s="326"/>
    </row>
    <row r="44" spans="2:14" s="191" customFormat="1" x14ac:dyDescent="0.25">
      <c r="B44" s="174" t="s">
        <v>191</v>
      </c>
      <c r="C44" s="602">
        <v>10</v>
      </c>
      <c r="D44" s="603">
        <v>0</v>
      </c>
      <c r="E44" s="602">
        <v>0</v>
      </c>
      <c r="F44" s="603">
        <v>0</v>
      </c>
      <c r="G44" s="602">
        <v>0</v>
      </c>
      <c r="H44" s="603">
        <v>0</v>
      </c>
      <c r="I44" s="604">
        <f>SUM(C44:H44)</f>
        <v>10</v>
      </c>
      <c r="L44" s="326"/>
      <c r="M44" s="326"/>
      <c r="N44" s="326"/>
    </row>
    <row r="45" spans="2:14" s="191" customFormat="1" x14ac:dyDescent="0.25">
      <c r="B45" s="174" t="s">
        <v>192</v>
      </c>
      <c r="C45" s="602">
        <v>100</v>
      </c>
      <c r="D45" s="603">
        <v>0</v>
      </c>
      <c r="E45" s="602">
        <v>0</v>
      </c>
      <c r="F45" s="603">
        <v>0</v>
      </c>
      <c r="G45" s="602">
        <v>0</v>
      </c>
      <c r="H45" s="603">
        <v>0</v>
      </c>
      <c r="I45" s="604">
        <f>SUM(C45:H45)</f>
        <v>100</v>
      </c>
      <c r="L45" s="326"/>
      <c r="M45" s="326"/>
      <c r="N45" s="326"/>
    </row>
    <row r="46" spans="2:14" s="191" customFormat="1" x14ac:dyDescent="0.25">
      <c r="B46" s="174" t="s">
        <v>193</v>
      </c>
      <c r="C46" s="602">
        <v>100</v>
      </c>
      <c r="D46" s="603">
        <v>0</v>
      </c>
      <c r="E46" s="602">
        <v>0</v>
      </c>
      <c r="F46" s="603">
        <v>0</v>
      </c>
      <c r="G46" s="602">
        <v>0</v>
      </c>
      <c r="H46" s="603">
        <v>0</v>
      </c>
      <c r="I46" s="604">
        <f>SUM(C46:H46)</f>
        <v>100</v>
      </c>
    </row>
    <row r="47" spans="2:14" s="191" customFormat="1" ht="30" x14ac:dyDescent="0.25">
      <c r="B47" s="260" t="s">
        <v>194</v>
      </c>
      <c r="C47" s="602"/>
      <c r="D47" s="603">
        <v>0</v>
      </c>
      <c r="E47" s="602">
        <v>0</v>
      </c>
      <c r="F47" s="603">
        <v>0</v>
      </c>
      <c r="G47" s="602">
        <v>0</v>
      </c>
      <c r="H47" s="603">
        <v>0</v>
      </c>
      <c r="I47" s="604">
        <f>SUM(C47:H47)</f>
        <v>0</v>
      </c>
    </row>
    <row r="48" spans="2:14" s="191" customFormat="1" x14ac:dyDescent="0.25">
      <c r="B48" s="260" t="s">
        <v>195</v>
      </c>
      <c r="C48" s="605"/>
      <c r="D48" s="605"/>
      <c r="E48" s="605">
        <v>100</v>
      </c>
      <c r="F48" s="605"/>
      <c r="G48" s="605"/>
      <c r="H48" s="605"/>
      <c r="I48" s="606"/>
    </row>
    <row r="49" spans="1:9" s="191" customFormat="1" x14ac:dyDescent="0.25">
      <c r="B49" s="217" t="s">
        <v>196</v>
      </c>
      <c r="C49" s="607">
        <f>SUM(C44:C48)</f>
        <v>210</v>
      </c>
      <c r="D49" s="607">
        <f t="shared" ref="D49:H49" si="9">SUM(D44:D48)</f>
        <v>0</v>
      </c>
      <c r="E49" s="607">
        <f t="shared" si="9"/>
        <v>100</v>
      </c>
      <c r="F49" s="607">
        <f t="shared" si="9"/>
        <v>0</v>
      </c>
      <c r="G49" s="607">
        <f t="shared" si="9"/>
        <v>0</v>
      </c>
      <c r="H49" s="607">
        <f t="shared" si="9"/>
        <v>0</v>
      </c>
      <c r="I49" s="598">
        <f>SUM(I44:I48)</f>
        <v>210</v>
      </c>
    </row>
    <row r="50" spans="1:9" s="191" customFormat="1" x14ac:dyDescent="0.25">
      <c r="B50" s="652" t="s">
        <v>768</v>
      </c>
      <c r="C50" s="600"/>
      <c r="D50" s="600"/>
      <c r="E50" s="600"/>
      <c r="F50" s="600"/>
      <c r="G50" s="600"/>
      <c r="H50" s="600"/>
      <c r="I50" s="598">
        <f>I49*12</f>
        <v>2520</v>
      </c>
    </row>
    <row r="51" spans="1:9" s="251" customFormat="1" ht="20.25" customHeight="1" x14ac:dyDescent="0.25">
      <c r="B51" s="266" t="s">
        <v>485</v>
      </c>
      <c r="C51" s="608">
        <f>C41+C49</f>
        <v>5710</v>
      </c>
      <c r="D51" s="608">
        <f t="shared" ref="D51:H51" si="10">D41+D49</f>
        <v>4166.666666666667</v>
      </c>
      <c r="E51" s="608">
        <f t="shared" si="10"/>
        <v>2600</v>
      </c>
      <c r="F51" s="608">
        <f t="shared" si="10"/>
        <v>833.33333333333337</v>
      </c>
      <c r="G51" s="608">
        <f t="shared" si="10"/>
        <v>666.66666666666663</v>
      </c>
      <c r="H51" s="608">
        <f t="shared" si="10"/>
        <v>4166.666666666667</v>
      </c>
      <c r="I51" s="609">
        <f>I42+I49</f>
        <v>1696.1111111111113</v>
      </c>
    </row>
    <row r="52" spans="1:9" s="191" customFormat="1" ht="19.5" customHeight="1" x14ac:dyDescent="0.25">
      <c r="B52" s="219"/>
      <c r="C52" s="610"/>
      <c r="D52" s="610"/>
      <c r="E52" s="610"/>
      <c r="F52" s="610"/>
      <c r="G52" s="611"/>
      <c r="H52" s="612" t="s">
        <v>268</v>
      </c>
      <c r="I52" s="657">
        <f>I51/C10</f>
        <v>0.67844444444444452</v>
      </c>
    </row>
    <row r="53" spans="1:9" s="191" customFormat="1" ht="19.5" customHeight="1" x14ac:dyDescent="0.25">
      <c r="B53" s="219"/>
      <c r="C53" s="610"/>
      <c r="D53" s="610"/>
      <c r="E53" s="610"/>
      <c r="F53" s="610"/>
      <c r="G53" s="610"/>
      <c r="H53" s="613" t="s">
        <v>262</v>
      </c>
      <c r="I53" s="658">
        <f>I52*12</f>
        <v>8.1413333333333338</v>
      </c>
    </row>
    <row r="54" spans="1:9" s="191" customFormat="1" ht="0.75" customHeight="1" x14ac:dyDescent="0.25">
      <c r="B54" s="219"/>
      <c r="C54" s="610"/>
      <c r="D54" s="610"/>
      <c r="E54" s="610"/>
      <c r="F54" s="610"/>
      <c r="G54" s="610"/>
      <c r="H54" s="610"/>
      <c r="I54" s="249"/>
    </row>
    <row r="55" spans="1:9" s="191" customFormat="1" ht="0.75" customHeight="1" x14ac:dyDescent="0.25">
      <c r="B55" s="219"/>
      <c r="C55" s="610"/>
      <c r="D55" s="610"/>
      <c r="E55" s="610"/>
      <c r="F55" s="610"/>
      <c r="G55" s="610"/>
      <c r="H55" s="610"/>
      <c r="I55" s="249"/>
    </row>
    <row r="56" spans="1:9" s="191" customFormat="1" ht="45" customHeight="1" x14ac:dyDescent="0.25">
      <c r="B56" s="324" t="s">
        <v>272</v>
      </c>
      <c r="C56" s="610"/>
      <c r="D56" s="610"/>
      <c r="E56" s="610"/>
      <c r="F56" s="610"/>
      <c r="G56" s="610"/>
      <c r="H56" s="610"/>
      <c r="I56" s="249"/>
    </row>
    <row r="57" spans="1:9" s="191" customFormat="1" ht="50.25" customHeight="1" x14ac:dyDescent="0.25">
      <c r="B57" s="708" t="s">
        <v>503</v>
      </c>
      <c r="C57" s="724"/>
      <c r="D57" s="725"/>
      <c r="E57" s="704" t="s">
        <v>320</v>
      </c>
      <c r="F57" s="705"/>
      <c r="G57" s="705"/>
    </row>
    <row r="58" spans="1:9" s="191" customFormat="1" ht="47.1" customHeight="1" x14ac:dyDescent="0.25">
      <c r="B58" s="263" t="s">
        <v>176</v>
      </c>
      <c r="C58" s="252" t="s">
        <v>238</v>
      </c>
      <c r="D58" s="264" t="s">
        <v>237</v>
      </c>
      <c r="E58" s="219"/>
      <c r="F58" s="242"/>
    </row>
    <row r="59" spans="1:9" s="191" customFormat="1" x14ac:dyDescent="0.25">
      <c r="B59" s="387" t="s">
        <v>177</v>
      </c>
      <c r="C59" s="265">
        <v>2</v>
      </c>
      <c r="D59" s="614">
        <v>10000</v>
      </c>
    </row>
    <row r="60" spans="1:9" s="191" customFormat="1" x14ac:dyDescent="0.25">
      <c r="B60" s="387" t="s">
        <v>178</v>
      </c>
      <c r="C60" s="265">
        <v>2</v>
      </c>
      <c r="D60" s="614">
        <v>10000</v>
      </c>
    </row>
    <row r="61" spans="1:9" s="191" customFormat="1" x14ac:dyDescent="0.25">
      <c r="B61" s="387" t="s">
        <v>179</v>
      </c>
      <c r="C61" s="239">
        <v>2</v>
      </c>
      <c r="D61" s="614">
        <v>10000</v>
      </c>
    </row>
    <row r="62" spans="1:9" s="191" customFormat="1" x14ac:dyDescent="0.25">
      <c r="B62" s="387" t="s">
        <v>180</v>
      </c>
      <c r="C62" s="239">
        <v>2</v>
      </c>
      <c r="D62" s="614">
        <v>10000</v>
      </c>
    </row>
    <row r="63" spans="1:9" s="191" customFormat="1" ht="18.75" customHeight="1" x14ac:dyDescent="0.25">
      <c r="B63" s="262" t="s">
        <v>500</v>
      </c>
      <c r="C63" s="267">
        <f>SUM(C59:C62)</f>
        <v>8</v>
      </c>
      <c r="D63" s="68"/>
    </row>
    <row r="64" spans="1:9" s="191" customFormat="1" x14ac:dyDescent="0.25">
      <c r="A64" s="212"/>
      <c r="B64" s="219"/>
      <c r="C64" s="242"/>
    </row>
    <row r="65" spans="1:9" s="191" customFormat="1" x14ac:dyDescent="0.25">
      <c r="A65" s="212"/>
      <c r="B65" s="219"/>
      <c r="C65" s="242"/>
    </row>
    <row r="66" spans="1:9" s="191" customFormat="1" ht="18" customHeight="1" x14ac:dyDescent="0.25">
      <c r="A66" s="212"/>
      <c r="B66" s="229" t="s">
        <v>321</v>
      </c>
      <c r="C66" s="242"/>
      <c r="H66" s="250"/>
      <c r="I66" s="229"/>
    </row>
    <row r="67" spans="1:9" s="191" customFormat="1" x14ac:dyDescent="0.25">
      <c r="B67" s="708" t="s">
        <v>310</v>
      </c>
      <c r="C67" s="710" t="s">
        <v>181</v>
      </c>
      <c r="D67" s="710"/>
      <c r="E67" s="710"/>
      <c r="F67" s="710"/>
      <c r="G67" s="710"/>
      <c r="H67" s="710"/>
      <c r="I67" s="711" t="s">
        <v>766</v>
      </c>
    </row>
    <row r="68" spans="1:9" s="191" customFormat="1" x14ac:dyDescent="0.25">
      <c r="B68" s="709"/>
      <c r="C68" s="523" t="s">
        <v>182</v>
      </c>
      <c r="D68" s="523" t="s">
        <v>183</v>
      </c>
      <c r="E68" s="523" t="s">
        <v>184</v>
      </c>
      <c r="F68" s="523" t="s">
        <v>185</v>
      </c>
      <c r="G68" s="523" t="s">
        <v>186</v>
      </c>
      <c r="H68" s="523" t="s">
        <v>187</v>
      </c>
      <c r="I68" s="712"/>
    </row>
    <row r="69" spans="1:9" s="191" customFormat="1" ht="65.25" customHeight="1" x14ac:dyDescent="0.25">
      <c r="B69" s="708"/>
      <c r="C69" s="651" t="s">
        <v>234</v>
      </c>
      <c r="D69" s="651" t="s">
        <v>235</v>
      </c>
      <c r="E69" s="651" t="s">
        <v>188</v>
      </c>
      <c r="F69" s="651" t="s">
        <v>189</v>
      </c>
      <c r="G69" s="651" t="s">
        <v>236</v>
      </c>
      <c r="H69" s="651" t="s">
        <v>190</v>
      </c>
      <c r="I69" s="711"/>
    </row>
    <row r="70" spans="1:9" s="191" customFormat="1" x14ac:dyDescent="0.25">
      <c r="B70" s="253" t="str">
        <f xml:space="preserve"> "Months per year dedicated by the " &amp; B59 &amp; " "</f>
        <v xml:space="preserve">Months per year dedicated by the Director </v>
      </c>
      <c r="C70" s="254">
        <v>2</v>
      </c>
      <c r="D70" s="254"/>
      <c r="E70" s="254"/>
      <c r="F70" s="254"/>
      <c r="G70" s="254">
        <v>2</v>
      </c>
      <c r="H70" s="254"/>
      <c r="I70" s="390">
        <f>SUM(C70:H70)</f>
        <v>4</v>
      </c>
    </row>
    <row r="71" spans="1:9" s="191" customFormat="1" x14ac:dyDescent="0.25">
      <c r="B71" s="253" t="str">
        <f xml:space="preserve"> "Months per year dedicated by the " &amp; B60 &amp; " "</f>
        <v xml:space="preserve">Months per year dedicated by the Technical staff </v>
      </c>
      <c r="C71" s="254"/>
      <c r="D71" s="254">
        <v>5</v>
      </c>
      <c r="E71" s="254">
        <v>5</v>
      </c>
      <c r="F71" s="254">
        <v>5</v>
      </c>
      <c r="G71" s="254">
        <v>2</v>
      </c>
      <c r="H71" s="254"/>
      <c r="I71" s="390">
        <f>SUM(C71:H71)</f>
        <v>17</v>
      </c>
    </row>
    <row r="72" spans="1:9" s="191" customFormat="1" x14ac:dyDescent="0.25">
      <c r="B72" s="253" t="str">
        <f xml:space="preserve"> "Months per year dedicated by the " &amp; B61 &amp; " "</f>
        <v xml:space="preserve">Months per year dedicated by the Social promoters </v>
      </c>
      <c r="C72" s="254"/>
      <c r="D72" s="254"/>
      <c r="E72" s="254"/>
      <c r="F72" s="254">
        <v>5</v>
      </c>
      <c r="G72" s="254">
        <v>5</v>
      </c>
      <c r="H72" s="254">
        <v>10</v>
      </c>
      <c r="I72" s="390">
        <f>SUM(C72:H72)</f>
        <v>20</v>
      </c>
    </row>
    <row r="73" spans="1:9" s="191" customFormat="1" x14ac:dyDescent="0.25">
      <c r="B73" s="253" t="str">
        <f xml:space="preserve"> "Months per year dedicated by the " &amp; B62 &amp; " "</f>
        <v xml:space="preserve">Months per year dedicated by the Admin staff </v>
      </c>
      <c r="C73" s="254"/>
      <c r="D73" s="254"/>
      <c r="E73" s="254"/>
      <c r="F73" s="254"/>
      <c r="G73" s="254">
        <v>15</v>
      </c>
      <c r="H73" s="254">
        <v>2</v>
      </c>
      <c r="I73" s="390">
        <f>SUM(C73:H73)</f>
        <v>17</v>
      </c>
    </row>
    <row r="74" spans="1:9" s="191" customFormat="1" x14ac:dyDescent="0.25">
      <c r="B74" s="218" t="s">
        <v>765</v>
      </c>
      <c r="C74" s="252">
        <f>SUM(C70:C73)</f>
        <v>2</v>
      </c>
      <c r="D74" s="252">
        <f t="shared" ref="D74:G74" si="11">SUM(D70:D73)</f>
        <v>5</v>
      </c>
      <c r="E74" s="252">
        <f t="shared" si="11"/>
        <v>5</v>
      </c>
      <c r="F74" s="252">
        <f t="shared" si="11"/>
        <v>10</v>
      </c>
      <c r="G74" s="252">
        <f t="shared" si="11"/>
        <v>24</v>
      </c>
      <c r="H74" s="252">
        <f>SUM(H70:H73)</f>
        <v>12</v>
      </c>
      <c r="I74" s="432">
        <f>SUM(I70:I73)</f>
        <v>58</v>
      </c>
    </row>
    <row r="75" spans="1:9" s="191" customFormat="1" x14ac:dyDescent="0.25">
      <c r="B75" s="257"/>
      <c r="C75" s="258"/>
      <c r="D75" s="258"/>
      <c r="E75" s="258"/>
      <c r="F75" s="258"/>
      <c r="G75" s="258"/>
      <c r="H75" s="258"/>
      <c r="I75" s="259"/>
    </row>
    <row r="76" spans="1:9" s="191" customFormat="1" x14ac:dyDescent="0.25">
      <c r="B76" s="253" t="str">
        <f xml:space="preserve"> "Yearly salary: " &amp; B59</f>
        <v>Yearly salary: Director</v>
      </c>
      <c r="C76" s="593">
        <f>C70*$D$17/12</f>
        <v>1333.3333333333333</v>
      </c>
      <c r="D76" s="593">
        <f t="shared" ref="D76:H76" si="12">D70*$D$17/12</f>
        <v>0</v>
      </c>
      <c r="E76" s="593">
        <f t="shared" si="12"/>
        <v>0</v>
      </c>
      <c r="F76" s="593">
        <f t="shared" si="12"/>
        <v>0</v>
      </c>
      <c r="G76" s="593">
        <f t="shared" si="12"/>
        <v>1333.3333333333333</v>
      </c>
      <c r="H76" s="593">
        <f t="shared" si="12"/>
        <v>0</v>
      </c>
      <c r="I76" s="615">
        <f>SUM(C76:H76)</f>
        <v>2666.6666666666665</v>
      </c>
    </row>
    <row r="77" spans="1:9" s="191" customFormat="1" x14ac:dyDescent="0.25">
      <c r="B77" s="253" t="str">
        <f xml:space="preserve"> "Yearyl salary: " &amp; B60</f>
        <v>Yearyl salary: Technical staff</v>
      </c>
      <c r="C77" s="593">
        <f>C71*$D$18/12</f>
        <v>0</v>
      </c>
      <c r="D77" s="593">
        <f>D71*$D$18/12</f>
        <v>2083.3333333333335</v>
      </c>
      <c r="E77" s="593">
        <f t="shared" ref="E77:H77" si="13">E71*$D$18/12</f>
        <v>2083.3333333333335</v>
      </c>
      <c r="F77" s="593">
        <f t="shared" si="13"/>
        <v>2083.3333333333335</v>
      </c>
      <c r="G77" s="593">
        <f t="shared" si="13"/>
        <v>833.33333333333337</v>
      </c>
      <c r="H77" s="593">
        <f t="shared" si="13"/>
        <v>0</v>
      </c>
      <c r="I77" s="615">
        <f>SUM(C77:H77)</f>
        <v>7083.333333333333</v>
      </c>
    </row>
    <row r="78" spans="1:9" s="191" customFormat="1" x14ac:dyDescent="0.25">
      <c r="B78" s="253" t="str">
        <f xml:space="preserve"> "Yearly salary: " &amp; B61</f>
        <v>Yearly salary: Social promoters</v>
      </c>
      <c r="C78" s="593">
        <f>C72*$D$19/12</f>
        <v>0</v>
      </c>
      <c r="D78" s="593">
        <f t="shared" ref="D78:H78" si="14">D72*$D$19/12</f>
        <v>0</v>
      </c>
      <c r="E78" s="593">
        <f t="shared" si="14"/>
        <v>0</v>
      </c>
      <c r="F78" s="593">
        <f t="shared" si="14"/>
        <v>833.33333333333337</v>
      </c>
      <c r="G78" s="593">
        <f t="shared" si="14"/>
        <v>833.33333333333337</v>
      </c>
      <c r="H78" s="593">
        <f t="shared" si="14"/>
        <v>1666.6666666666667</v>
      </c>
      <c r="I78" s="615">
        <f>SUM(C78:H78)</f>
        <v>3333.3333333333335</v>
      </c>
    </row>
    <row r="79" spans="1:9" s="191" customFormat="1" x14ac:dyDescent="0.25">
      <c r="B79" s="253" t="str">
        <f xml:space="preserve"> "Yearly salary: " &amp; B62</f>
        <v>Yearly salary: Admin staff</v>
      </c>
      <c r="C79" s="593">
        <f>C73*$D$20/12</f>
        <v>0</v>
      </c>
      <c r="D79" s="593">
        <f t="shared" ref="D79:H79" si="15">D73*$D$20/12</f>
        <v>0</v>
      </c>
      <c r="E79" s="593">
        <f t="shared" si="15"/>
        <v>0</v>
      </c>
      <c r="F79" s="593">
        <f t="shared" si="15"/>
        <v>0</v>
      </c>
      <c r="G79" s="593">
        <f t="shared" si="15"/>
        <v>1250</v>
      </c>
      <c r="H79" s="593">
        <f t="shared" si="15"/>
        <v>166.66666666666666</v>
      </c>
      <c r="I79" s="615">
        <f>SUM(C79:H79)</f>
        <v>1416.6666666666667</v>
      </c>
    </row>
    <row r="80" spans="1:9" s="191" customFormat="1" x14ac:dyDescent="0.25">
      <c r="B80" s="217" t="s">
        <v>767</v>
      </c>
      <c r="C80" s="616">
        <f>SUM(C76:C79)</f>
        <v>1333.3333333333333</v>
      </c>
      <c r="D80" s="616">
        <f t="shared" ref="D80:H80" si="16">SUM(D76:D79)</f>
        <v>2083.3333333333335</v>
      </c>
      <c r="E80" s="616">
        <f t="shared" si="16"/>
        <v>2083.3333333333335</v>
      </c>
      <c r="F80" s="616">
        <f t="shared" si="16"/>
        <v>2916.666666666667</v>
      </c>
      <c r="G80" s="616">
        <f t="shared" si="16"/>
        <v>4250</v>
      </c>
      <c r="H80" s="616">
        <f t="shared" si="16"/>
        <v>1833.3333333333335</v>
      </c>
      <c r="I80" s="617">
        <f>SUM(I76:I79)</f>
        <v>14500</v>
      </c>
    </row>
    <row r="81" spans="2:9" s="191" customFormat="1" x14ac:dyDescent="0.25">
      <c r="B81" s="652" t="s">
        <v>769</v>
      </c>
      <c r="C81" s="616">
        <f>C80/12</f>
        <v>111.1111111111111</v>
      </c>
      <c r="D81" s="616">
        <f t="shared" ref="D81:H81" si="17">D80/12</f>
        <v>173.61111111111111</v>
      </c>
      <c r="E81" s="616">
        <f t="shared" si="17"/>
        <v>173.61111111111111</v>
      </c>
      <c r="F81" s="616">
        <f t="shared" si="17"/>
        <v>243.05555555555557</v>
      </c>
      <c r="G81" s="616">
        <f t="shared" si="17"/>
        <v>354.16666666666669</v>
      </c>
      <c r="H81" s="616">
        <f t="shared" si="17"/>
        <v>152.7777777777778</v>
      </c>
      <c r="I81" s="617">
        <f>SUM(C81+I87)</f>
        <v>1211.1111111111111</v>
      </c>
    </row>
    <row r="82" spans="2:9" s="191" customFormat="1" x14ac:dyDescent="0.25">
      <c r="B82" s="653"/>
      <c r="C82" s="600"/>
      <c r="D82" s="600"/>
      <c r="E82" s="600"/>
      <c r="F82" s="600"/>
      <c r="G82" s="600"/>
      <c r="H82" s="600"/>
      <c r="I82" s="601"/>
    </row>
    <row r="83" spans="2:9" s="191" customFormat="1" x14ac:dyDescent="0.25">
      <c r="B83" s="174" t="s">
        <v>197</v>
      </c>
      <c r="C83" s="602">
        <v>100</v>
      </c>
      <c r="D83" s="602">
        <v>100</v>
      </c>
      <c r="E83" s="602">
        <v>0</v>
      </c>
      <c r="F83" s="602">
        <v>0</v>
      </c>
      <c r="G83" s="602">
        <v>0</v>
      </c>
      <c r="H83" s="602">
        <v>0</v>
      </c>
      <c r="I83" s="604">
        <f>SUM(C83:H83)</f>
        <v>200</v>
      </c>
    </row>
    <row r="84" spans="2:9" s="191" customFormat="1" x14ac:dyDescent="0.25">
      <c r="B84" s="174" t="s">
        <v>198</v>
      </c>
      <c r="C84" s="602">
        <v>100</v>
      </c>
      <c r="D84" s="602">
        <v>100</v>
      </c>
      <c r="E84" s="602">
        <v>0</v>
      </c>
      <c r="F84" s="602">
        <v>0</v>
      </c>
      <c r="G84" s="602">
        <v>0</v>
      </c>
      <c r="H84" s="602">
        <v>0</v>
      </c>
      <c r="I84" s="604">
        <f>SUM(C84:H84)</f>
        <v>200</v>
      </c>
    </row>
    <row r="85" spans="2:9" s="191" customFormat="1" x14ac:dyDescent="0.25">
      <c r="B85" s="174" t="s">
        <v>199</v>
      </c>
      <c r="C85" s="602">
        <v>0</v>
      </c>
      <c r="D85" s="602">
        <v>0</v>
      </c>
      <c r="E85" s="602">
        <v>100</v>
      </c>
      <c r="F85" s="602">
        <v>0</v>
      </c>
      <c r="G85" s="602">
        <v>600</v>
      </c>
      <c r="H85" s="602">
        <v>0</v>
      </c>
      <c r="I85" s="604">
        <f>SUM(C85:H85)</f>
        <v>700</v>
      </c>
    </row>
    <row r="86" spans="2:9" s="191" customFormat="1" ht="30" x14ac:dyDescent="0.25">
      <c r="B86" s="260" t="s">
        <v>200</v>
      </c>
      <c r="C86" s="602">
        <v>0</v>
      </c>
      <c r="D86" s="602">
        <v>0</v>
      </c>
      <c r="E86" s="602">
        <v>0</v>
      </c>
      <c r="F86" s="602">
        <v>0</v>
      </c>
      <c r="G86" s="602">
        <v>0</v>
      </c>
      <c r="H86" s="602">
        <v>0</v>
      </c>
      <c r="I86" s="604">
        <f>SUM(C86:H86)</f>
        <v>0</v>
      </c>
    </row>
    <row r="87" spans="2:9" s="191" customFormat="1" x14ac:dyDescent="0.25">
      <c r="B87" s="217" t="s">
        <v>196</v>
      </c>
      <c r="C87" s="607">
        <f>SUM(C83:C86)</f>
        <v>200</v>
      </c>
      <c r="D87" s="607">
        <f t="shared" ref="D87:H87" si="18">SUM(D83:D86)</f>
        <v>200</v>
      </c>
      <c r="E87" s="607">
        <f t="shared" si="18"/>
        <v>100</v>
      </c>
      <c r="F87" s="607">
        <f t="shared" si="18"/>
        <v>0</v>
      </c>
      <c r="G87" s="607">
        <f t="shared" si="18"/>
        <v>600</v>
      </c>
      <c r="H87" s="607">
        <f t="shared" si="18"/>
        <v>0</v>
      </c>
      <c r="I87" s="618">
        <f>SUM(I83:I86)</f>
        <v>1100</v>
      </c>
    </row>
    <row r="88" spans="2:9" s="191" customFormat="1" x14ac:dyDescent="0.25">
      <c r="B88" s="652" t="s">
        <v>768</v>
      </c>
      <c r="C88" s="600"/>
      <c r="D88" s="600"/>
      <c r="E88" s="600"/>
      <c r="F88" s="600"/>
      <c r="G88" s="600"/>
      <c r="H88" s="600"/>
      <c r="I88" s="654">
        <f>(I87*12)</f>
        <v>13200</v>
      </c>
    </row>
    <row r="89" spans="2:9" s="251" customFormat="1" ht="20.25" customHeight="1" x14ac:dyDescent="0.25">
      <c r="B89" s="368" t="s">
        <v>486</v>
      </c>
      <c r="C89" s="608">
        <f>C80+C87</f>
        <v>1533.3333333333333</v>
      </c>
      <c r="D89" s="608">
        <f t="shared" ref="D89:H89" si="19">D80+D87</f>
        <v>2283.3333333333335</v>
      </c>
      <c r="E89" s="608">
        <f t="shared" si="19"/>
        <v>2183.3333333333335</v>
      </c>
      <c r="F89" s="608">
        <f t="shared" si="19"/>
        <v>2916.666666666667</v>
      </c>
      <c r="G89" s="608">
        <f t="shared" si="19"/>
        <v>4850</v>
      </c>
      <c r="H89" s="608">
        <f t="shared" si="19"/>
        <v>1833.3333333333335</v>
      </c>
      <c r="I89" s="619">
        <f>I80+I87</f>
        <v>15600</v>
      </c>
    </row>
    <row r="90" spans="2:9" s="191" customFormat="1" ht="18" customHeight="1" x14ac:dyDescent="0.25">
      <c r="B90" s="219"/>
      <c r="C90" s="610"/>
      <c r="D90" s="610"/>
      <c r="E90" s="610"/>
      <c r="F90" s="610"/>
      <c r="G90" s="610"/>
      <c r="H90" s="613" t="s">
        <v>201</v>
      </c>
      <c r="I90" s="659">
        <f>I89/C10</f>
        <v>6.24</v>
      </c>
    </row>
    <row r="91" spans="2:9" s="191" customFormat="1" ht="18" customHeight="1" x14ac:dyDescent="0.25">
      <c r="C91" s="610"/>
      <c r="D91" s="610"/>
      <c r="E91" s="610"/>
      <c r="F91" s="610"/>
      <c r="G91" s="610"/>
      <c r="H91" s="613" t="s">
        <v>202</v>
      </c>
      <c r="I91" s="659">
        <f>I90*12</f>
        <v>74.88</v>
      </c>
    </row>
    <row r="92" spans="2:9" s="191" customFormat="1" ht="42" customHeight="1" x14ac:dyDescent="0.25">
      <c r="B92" s="324" t="s">
        <v>284</v>
      </c>
      <c r="C92" s="610"/>
      <c r="D92" s="610"/>
      <c r="E92" s="610"/>
      <c r="F92" s="610"/>
      <c r="G92" s="610"/>
      <c r="H92" s="610"/>
      <c r="I92" s="249"/>
    </row>
    <row r="93" spans="2:9" s="191" customFormat="1" ht="40.5" customHeight="1" x14ac:dyDescent="0.25">
      <c r="B93" s="713" t="s">
        <v>311</v>
      </c>
      <c r="C93" s="714"/>
      <c r="G93" s="268"/>
      <c r="H93" s="269" t="s">
        <v>203</v>
      </c>
      <c r="I93" s="270"/>
    </row>
    <row r="94" spans="2:9" s="191" customFormat="1" x14ac:dyDescent="0.25">
      <c r="B94" s="715"/>
      <c r="C94" s="716"/>
      <c r="G94" s="271"/>
      <c r="H94" s="270" t="s">
        <v>202</v>
      </c>
      <c r="I94" s="620">
        <f>I90</f>
        <v>6.24</v>
      </c>
    </row>
    <row r="95" spans="2:9" s="191" customFormat="1" x14ac:dyDescent="0.25">
      <c r="B95" s="717"/>
      <c r="C95" s="718"/>
      <c r="G95" s="270"/>
      <c r="H95" s="270" t="s">
        <v>204</v>
      </c>
      <c r="I95" s="270">
        <f>I53</f>
        <v>8.1413333333333338</v>
      </c>
    </row>
    <row r="96" spans="2:9" s="191" customFormat="1" ht="24.95" customHeight="1" x14ac:dyDescent="0.25">
      <c r="B96" s="410" t="s">
        <v>282</v>
      </c>
      <c r="C96" s="660">
        <f>I91</f>
        <v>74.88</v>
      </c>
      <c r="D96" s="375" t="s">
        <v>675</v>
      </c>
      <c r="G96" s="270"/>
      <c r="H96" s="269" t="s">
        <v>205</v>
      </c>
      <c r="I96" s="620">
        <f>(I90-I95)</f>
        <v>-1.9013333333333335</v>
      </c>
    </row>
    <row r="97" spans="2:9" s="191" customFormat="1" ht="24.95" customHeight="1" x14ac:dyDescent="0.25">
      <c r="B97" s="410" t="s">
        <v>283</v>
      </c>
      <c r="C97" s="660">
        <f>I53</f>
        <v>8.1413333333333338</v>
      </c>
      <c r="G97" s="270"/>
      <c r="H97" s="269" t="s">
        <v>206</v>
      </c>
      <c r="I97" s="509"/>
    </row>
    <row r="98" spans="2:9" s="191" customFormat="1" ht="24.95" customHeight="1" x14ac:dyDescent="0.25">
      <c r="B98" s="411" t="s">
        <v>281</v>
      </c>
      <c r="C98" s="660">
        <f>SUM(C96-C97)</f>
        <v>66.73866666666666</v>
      </c>
      <c r="G98" s="270"/>
      <c r="H98" s="270"/>
      <c r="I98" s="270"/>
    </row>
    <row r="99" spans="2:9" s="191" customFormat="1" x14ac:dyDescent="0.25"/>
    <row r="100" spans="2:9" s="191" customFormat="1" x14ac:dyDescent="0.25"/>
    <row r="101" spans="2:9" s="191" customFormat="1" x14ac:dyDescent="0.25"/>
    <row r="102" spans="2:9" s="191" customFormat="1" x14ac:dyDescent="0.25"/>
    <row r="103" spans="2:9" s="191" customFormat="1" x14ac:dyDescent="0.25"/>
    <row r="104" spans="2:9" s="191" customFormat="1" x14ac:dyDescent="0.25"/>
    <row r="105" spans="2:9" s="191" customFormat="1" x14ac:dyDescent="0.25"/>
    <row r="106" spans="2:9" s="191" customFormat="1" x14ac:dyDescent="0.25"/>
    <row r="107" spans="2:9" s="191" customFormat="1" x14ac:dyDescent="0.25"/>
    <row r="108" spans="2:9" s="191" customFormat="1" x14ac:dyDescent="0.25"/>
    <row r="109" spans="2:9" s="191" customFormat="1" x14ac:dyDescent="0.25"/>
    <row r="110" spans="2:9" s="191" customFormat="1" x14ac:dyDescent="0.25"/>
    <row r="111" spans="2:9" s="191" customFormat="1" x14ac:dyDescent="0.25"/>
    <row r="112" spans="2:9" s="191" customFormat="1" x14ac:dyDescent="0.25"/>
    <row r="113" s="191" customFormat="1" x14ac:dyDescent="0.25"/>
    <row r="114" s="191" customFormat="1" x14ac:dyDescent="0.25"/>
    <row r="115" s="191" customFormat="1" x14ac:dyDescent="0.25"/>
    <row r="116" s="191" customFormat="1" x14ac:dyDescent="0.25"/>
    <row r="117" s="191" customFormat="1" x14ac:dyDescent="0.25"/>
    <row r="118" s="191" customFormat="1" x14ac:dyDescent="0.25"/>
    <row r="119" s="191" customFormat="1" x14ac:dyDescent="0.25"/>
    <row r="120" s="191" customFormat="1" x14ac:dyDescent="0.25"/>
    <row r="121" s="191" customFormat="1" x14ac:dyDescent="0.25"/>
    <row r="122" s="191" customFormat="1" x14ac:dyDescent="0.25"/>
    <row r="123" s="191" customFormat="1" x14ac:dyDescent="0.25"/>
    <row r="124" s="191" customFormat="1" x14ac:dyDescent="0.25"/>
    <row r="125" s="191" customFormat="1" x14ac:dyDescent="0.25"/>
    <row r="126" s="191" customFormat="1" x14ac:dyDescent="0.25"/>
    <row r="127" s="191" customFormat="1" x14ac:dyDescent="0.25"/>
    <row r="128" s="191" customFormat="1" x14ac:dyDescent="0.25"/>
    <row r="129" s="191" customFormat="1" x14ac:dyDescent="0.25"/>
    <row r="130" s="191" customFormat="1" x14ac:dyDescent="0.25"/>
    <row r="131" s="191" customFormat="1" x14ac:dyDescent="0.25"/>
    <row r="132" s="191" customFormat="1" x14ac:dyDescent="0.25"/>
    <row r="133" s="191" customFormat="1" x14ac:dyDescent="0.25"/>
    <row r="134" s="191" customFormat="1" x14ac:dyDescent="0.25"/>
    <row r="135" s="191" customFormat="1" x14ac:dyDescent="0.25"/>
    <row r="136" s="191" customFormat="1" x14ac:dyDescent="0.25"/>
    <row r="137" s="191" customFormat="1" x14ac:dyDescent="0.25"/>
    <row r="138" s="191" customFormat="1" x14ac:dyDescent="0.25"/>
    <row r="139" s="191" customFormat="1" x14ac:dyDescent="0.25"/>
    <row r="140" s="191" customFormat="1" x14ac:dyDescent="0.25"/>
    <row r="141" s="191" customFormat="1" x14ac:dyDescent="0.25"/>
    <row r="142" s="191" customFormat="1" x14ac:dyDescent="0.25"/>
    <row r="143" s="191" customFormat="1" x14ac:dyDescent="0.25"/>
    <row r="144" s="191" customFormat="1" x14ac:dyDescent="0.25"/>
    <row r="145" s="191" customFormat="1" x14ac:dyDescent="0.25"/>
    <row r="146" s="191" customFormat="1" x14ac:dyDescent="0.25"/>
    <row r="147" s="191" customFormat="1" x14ac:dyDescent="0.25"/>
    <row r="148" s="191" customFormat="1" x14ac:dyDescent="0.25"/>
    <row r="149" s="191" customFormat="1" x14ac:dyDescent="0.25"/>
    <row r="150" s="191" customFormat="1" x14ac:dyDescent="0.25"/>
    <row r="151" s="191" customFormat="1" x14ac:dyDescent="0.25"/>
    <row r="152" s="191" customFormat="1" x14ac:dyDescent="0.25"/>
    <row r="153" s="191" customFormat="1" x14ac:dyDescent="0.25"/>
    <row r="154" s="191" customFormat="1" x14ac:dyDescent="0.25"/>
    <row r="155" s="191" customFormat="1" x14ac:dyDescent="0.25"/>
    <row r="156" s="191" customFormat="1" x14ac:dyDescent="0.25"/>
    <row r="157" s="191" customFormat="1" x14ac:dyDescent="0.25"/>
    <row r="158" s="191" customFormat="1" x14ac:dyDescent="0.25"/>
    <row r="159" s="191" customFormat="1" x14ac:dyDescent="0.25"/>
    <row r="160" s="191" customFormat="1" x14ac:dyDescent="0.25"/>
    <row r="161" s="191" customFormat="1" x14ac:dyDescent="0.25"/>
    <row r="162" s="191" customFormat="1" x14ac:dyDescent="0.25"/>
    <row r="163" s="191" customFormat="1" x14ac:dyDescent="0.25"/>
    <row r="164" s="191" customFormat="1" x14ac:dyDescent="0.25"/>
    <row r="165" s="191" customFormat="1" x14ac:dyDescent="0.25"/>
    <row r="166" s="191" customFormat="1" x14ac:dyDescent="0.25"/>
    <row r="167" s="191" customFormat="1" x14ac:dyDescent="0.25"/>
    <row r="168" s="191" customFormat="1" x14ac:dyDescent="0.25"/>
    <row r="169" s="191" customFormat="1" x14ac:dyDescent="0.25"/>
    <row r="170" s="191" customFormat="1" x14ac:dyDescent="0.25"/>
    <row r="171" s="191" customFormat="1" x14ac:dyDescent="0.25"/>
    <row r="172" s="191" customFormat="1" x14ac:dyDescent="0.25"/>
    <row r="173" s="191" customFormat="1" x14ac:dyDescent="0.25"/>
    <row r="174" s="191" customFormat="1" x14ac:dyDescent="0.25"/>
    <row r="175" s="191" customFormat="1" x14ac:dyDescent="0.25"/>
    <row r="176" s="191" customFormat="1" x14ac:dyDescent="0.25"/>
    <row r="177" s="191" customFormat="1" x14ac:dyDescent="0.25"/>
    <row r="178" s="191" customFormat="1" x14ac:dyDescent="0.25"/>
    <row r="179" s="191" customFormat="1" x14ac:dyDescent="0.25"/>
    <row r="180" s="191" customFormat="1" x14ac:dyDescent="0.25"/>
    <row r="181" s="191" customFormat="1" x14ac:dyDescent="0.25"/>
    <row r="182" s="191" customFormat="1" x14ac:dyDescent="0.25"/>
    <row r="183" s="191" customFormat="1" x14ac:dyDescent="0.25"/>
    <row r="184" s="191" customFormat="1" x14ac:dyDescent="0.25"/>
    <row r="185" s="191" customFormat="1" x14ac:dyDescent="0.25"/>
    <row r="186" s="191" customFormat="1" x14ac:dyDescent="0.25"/>
    <row r="187" s="191" customFormat="1" x14ac:dyDescent="0.25"/>
    <row r="188" s="191" customFormat="1" x14ac:dyDescent="0.25"/>
    <row r="189" s="191" customFormat="1" x14ac:dyDescent="0.25"/>
    <row r="190" s="191" customFormat="1" x14ac:dyDescent="0.25"/>
    <row r="191" s="191" customFormat="1" x14ac:dyDescent="0.25"/>
    <row r="192" s="191" customFormat="1" x14ac:dyDescent="0.25"/>
    <row r="193" s="191" customFormat="1" x14ac:dyDescent="0.25"/>
    <row r="194" s="191" customFormat="1" x14ac:dyDescent="0.25"/>
    <row r="195" s="191" customFormat="1" x14ac:dyDescent="0.25"/>
    <row r="196" s="191" customFormat="1" x14ac:dyDescent="0.25"/>
    <row r="197" s="191" customFormat="1" x14ac:dyDescent="0.25"/>
    <row r="198" s="191" customFormat="1" x14ac:dyDescent="0.25"/>
    <row r="199" s="191" customFormat="1" x14ac:dyDescent="0.25"/>
    <row r="200" s="191" customFormat="1" x14ac:dyDescent="0.25"/>
    <row r="201" s="191" customFormat="1" x14ac:dyDescent="0.25"/>
    <row r="202" s="191" customFormat="1" x14ac:dyDescent="0.25"/>
    <row r="203" s="191" customFormat="1" x14ac:dyDescent="0.25"/>
    <row r="204" s="191" customFormat="1" x14ac:dyDescent="0.25"/>
    <row r="205" s="191" customFormat="1" x14ac:dyDescent="0.25"/>
    <row r="206" s="191" customFormat="1" x14ac:dyDescent="0.25"/>
    <row r="207" s="191" customFormat="1" x14ac:dyDescent="0.25"/>
    <row r="208" s="191" customFormat="1" x14ac:dyDescent="0.25"/>
    <row r="209" s="191" customFormat="1" x14ac:dyDescent="0.25"/>
    <row r="210" s="191" customFormat="1" x14ac:dyDescent="0.25"/>
    <row r="211" s="191" customFormat="1" x14ac:dyDescent="0.25"/>
    <row r="212" s="191" customFormat="1" x14ac:dyDescent="0.25"/>
    <row r="213" s="191" customFormat="1" x14ac:dyDescent="0.25"/>
    <row r="214" s="191" customFormat="1" x14ac:dyDescent="0.25"/>
    <row r="215" s="191" customFormat="1" x14ac:dyDescent="0.25"/>
    <row r="216" s="191" customFormat="1" x14ac:dyDescent="0.25"/>
    <row r="217" s="191" customFormat="1" x14ac:dyDescent="0.25"/>
    <row r="218" s="191" customFormat="1" x14ac:dyDescent="0.25"/>
    <row r="219" s="191" customFormat="1" x14ac:dyDescent="0.25"/>
    <row r="220" s="191" customFormat="1" x14ac:dyDescent="0.25"/>
    <row r="221" s="191" customFormat="1" x14ac:dyDescent="0.25"/>
    <row r="222" s="191" customFormat="1" x14ac:dyDescent="0.25"/>
    <row r="223" s="191" customFormat="1" x14ac:dyDescent="0.25"/>
    <row r="224" s="191" customFormat="1" x14ac:dyDescent="0.25"/>
    <row r="225" s="191" customFormat="1" x14ac:dyDescent="0.25"/>
    <row r="226" s="191" customFormat="1" x14ac:dyDescent="0.25"/>
    <row r="227" s="191" customFormat="1" x14ac:dyDescent="0.25"/>
    <row r="228" s="191" customFormat="1" x14ac:dyDescent="0.25"/>
    <row r="229" s="191" customFormat="1" x14ac:dyDescent="0.25"/>
    <row r="230" s="191" customFormat="1" x14ac:dyDescent="0.25"/>
    <row r="231" s="191" customFormat="1" x14ac:dyDescent="0.25"/>
    <row r="232" s="191" customFormat="1" x14ac:dyDescent="0.25"/>
    <row r="233" s="191" customFormat="1" x14ac:dyDescent="0.25"/>
    <row r="234" s="191" customFormat="1" x14ac:dyDescent="0.25"/>
    <row r="235" s="191" customFormat="1" x14ac:dyDescent="0.25"/>
    <row r="236" s="191" customFormat="1" x14ac:dyDescent="0.25"/>
    <row r="237" s="191" customFormat="1" x14ac:dyDescent="0.25"/>
    <row r="238" s="191" customFormat="1" x14ac:dyDescent="0.25"/>
    <row r="239" s="191" customFormat="1" x14ac:dyDescent="0.25"/>
    <row r="240" s="191" customFormat="1" x14ac:dyDescent="0.25"/>
    <row r="241" s="191" customFormat="1" x14ac:dyDescent="0.25"/>
    <row r="242" s="191" customFormat="1" x14ac:dyDescent="0.25"/>
    <row r="243" s="191" customFormat="1" x14ac:dyDescent="0.25"/>
    <row r="244" s="191" customFormat="1" x14ac:dyDescent="0.25"/>
    <row r="245" s="191" customFormat="1" x14ac:dyDescent="0.25"/>
    <row r="246" s="191" customFormat="1" x14ac:dyDescent="0.25"/>
    <row r="247" s="191" customFormat="1" x14ac:dyDescent="0.25"/>
    <row r="248" s="191" customFormat="1" x14ac:dyDescent="0.25"/>
    <row r="249" s="191" customFormat="1" x14ac:dyDescent="0.25"/>
    <row r="250" s="191" customFormat="1" x14ac:dyDescent="0.25"/>
    <row r="251" s="191" customFormat="1" x14ac:dyDescent="0.25"/>
    <row r="252" s="191" customFormat="1" x14ac:dyDescent="0.25"/>
    <row r="253" s="191" customFormat="1" x14ac:dyDescent="0.25"/>
    <row r="254" s="191" customFormat="1" x14ac:dyDescent="0.25"/>
    <row r="255" s="191" customFormat="1" x14ac:dyDescent="0.25"/>
    <row r="256" s="191" customFormat="1" x14ac:dyDescent="0.25"/>
    <row r="257" s="191" customFormat="1" x14ac:dyDescent="0.25"/>
    <row r="258" s="191" customFormat="1" x14ac:dyDescent="0.25"/>
    <row r="259" s="191" customFormat="1" x14ac:dyDescent="0.25"/>
    <row r="260" s="191" customFormat="1" x14ac:dyDescent="0.25"/>
    <row r="261" s="191" customFormat="1" x14ac:dyDescent="0.25"/>
    <row r="262" s="191" customFormat="1" x14ac:dyDescent="0.25"/>
    <row r="263" s="191" customFormat="1" x14ac:dyDescent="0.25"/>
    <row r="264" s="191" customFormat="1" x14ac:dyDescent="0.25"/>
    <row r="265" s="191" customFormat="1" x14ac:dyDescent="0.25"/>
    <row r="266" s="191" customFormat="1" x14ac:dyDescent="0.25"/>
    <row r="267" s="191" customFormat="1" x14ac:dyDescent="0.25"/>
    <row r="268" s="191" customFormat="1" x14ac:dyDescent="0.25"/>
    <row r="269" s="191" customFormat="1" x14ac:dyDescent="0.25"/>
    <row r="270" s="191" customFormat="1" x14ac:dyDescent="0.25"/>
    <row r="271" s="191" customFormat="1" x14ac:dyDescent="0.25"/>
    <row r="272" s="191" customFormat="1" x14ac:dyDescent="0.25"/>
    <row r="273" s="191" customFormat="1" x14ac:dyDescent="0.25"/>
    <row r="274" s="191" customFormat="1" x14ac:dyDescent="0.25"/>
    <row r="275" s="191" customFormat="1" x14ac:dyDescent="0.25"/>
    <row r="276" s="191" customFormat="1" x14ac:dyDescent="0.25"/>
    <row r="277" s="191" customFormat="1" x14ac:dyDescent="0.25"/>
    <row r="278" s="191" customFormat="1" x14ac:dyDescent="0.25"/>
    <row r="279" s="191" customFormat="1" x14ac:dyDescent="0.25"/>
    <row r="280" s="191" customFormat="1" x14ac:dyDescent="0.25"/>
    <row r="281" s="191" customFormat="1" x14ac:dyDescent="0.25"/>
    <row r="282" s="191" customFormat="1" x14ac:dyDescent="0.25"/>
    <row r="283" s="191" customFormat="1" x14ac:dyDescent="0.25"/>
    <row r="284" s="191" customFormat="1" x14ac:dyDescent="0.25"/>
    <row r="285" s="191" customFormat="1" x14ac:dyDescent="0.25"/>
    <row r="286" s="191" customFormat="1" x14ac:dyDescent="0.25"/>
    <row r="287" s="191" customFormat="1" x14ac:dyDescent="0.25"/>
    <row r="288" s="191" customFormat="1" x14ac:dyDescent="0.25"/>
    <row r="289" s="191" customFormat="1" x14ac:dyDescent="0.25"/>
    <row r="290" s="191" customFormat="1" x14ac:dyDescent="0.25"/>
    <row r="291" s="191" customFormat="1" x14ac:dyDescent="0.25"/>
    <row r="292" s="191" customFormat="1" x14ac:dyDescent="0.25"/>
    <row r="293" s="191" customFormat="1" x14ac:dyDescent="0.25"/>
    <row r="294" s="191" customFormat="1" x14ac:dyDescent="0.25"/>
    <row r="295" s="191" customFormat="1" x14ac:dyDescent="0.25"/>
    <row r="296" s="191" customFormat="1" x14ac:dyDescent="0.25"/>
    <row r="297" s="191" customFormat="1" x14ac:dyDescent="0.25"/>
    <row r="298" s="191" customFormat="1" x14ac:dyDescent="0.25"/>
    <row r="299" s="191" customFormat="1" x14ac:dyDescent="0.25"/>
    <row r="300" s="191" customFormat="1" x14ac:dyDescent="0.25"/>
    <row r="301" s="191" customFormat="1" x14ac:dyDescent="0.25"/>
    <row r="302" s="191" customFormat="1" x14ac:dyDescent="0.25"/>
    <row r="303" s="191" customFormat="1" x14ac:dyDescent="0.25"/>
    <row r="304" s="191" customFormat="1" x14ac:dyDescent="0.25"/>
    <row r="305" s="191" customFormat="1" x14ac:dyDescent="0.25"/>
    <row r="306" s="191" customFormat="1" x14ac:dyDescent="0.25"/>
    <row r="307" s="191" customFormat="1" x14ac:dyDescent="0.25"/>
    <row r="308" s="191" customFormat="1" x14ac:dyDescent="0.25"/>
    <row r="309" s="191" customFormat="1" x14ac:dyDescent="0.25"/>
    <row r="310" s="191" customFormat="1" x14ac:dyDescent="0.25"/>
    <row r="311" s="191" customFormat="1" x14ac:dyDescent="0.25"/>
    <row r="312" s="191" customFormat="1" x14ac:dyDescent="0.25"/>
    <row r="313" s="191" customFormat="1" x14ac:dyDescent="0.25"/>
    <row r="314" s="191" customFormat="1" x14ac:dyDescent="0.25"/>
    <row r="315" s="191" customFormat="1" x14ac:dyDescent="0.25"/>
    <row r="316" s="191" customFormat="1" x14ac:dyDescent="0.25"/>
    <row r="317" s="191" customFormat="1" x14ac:dyDescent="0.25"/>
    <row r="318" s="191" customFormat="1" x14ac:dyDescent="0.25"/>
    <row r="319" s="191" customFormat="1" x14ac:dyDescent="0.25"/>
    <row r="320" s="191" customFormat="1" x14ac:dyDescent="0.25"/>
    <row r="321" s="191" customFormat="1" x14ac:dyDescent="0.25"/>
    <row r="322" s="191" customFormat="1" x14ac:dyDescent="0.25"/>
    <row r="323" s="191" customFormat="1" x14ac:dyDescent="0.25"/>
    <row r="324" s="191" customFormat="1" x14ac:dyDescent="0.25"/>
    <row r="325" s="191" customFormat="1" x14ac:dyDescent="0.25"/>
    <row r="326" s="191" customFormat="1" x14ac:dyDescent="0.25"/>
    <row r="327" s="191" customFormat="1" x14ac:dyDescent="0.25"/>
    <row r="328" s="191" customFormat="1" x14ac:dyDescent="0.25"/>
    <row r="329" s="191" customFormat="1" x14ac:dyDescent="0.25"/>
    <row r="330" s="191" customFormat="1" x14ac:dyDescent="0.25"/>
    <row r="331" s="191" customFormat="1" x14ac:dyDescent="0.25"/>
    <row r="332" s="191" customFormat="1" x14ac:dyDescent="0.25"/>
    <row r="333" s="191" customFormat="1" x14ac:dyDescent="0.25"/>
    <row r="334" s="191" customFormat="1" x14ac:dyDescent="0.25"/>
    <row r="335" s="191" customFormat="1" x14ac:dyDescent="0.25"/>
    <row r="336" s="191" customFormat="1" x14ac:dyDescent="0.25"/>
    <row r="337" s="191" customFormat="1" x14ac:dyDescent="0.25"/>
    <row r="338" s="191" customFormat="1" x14ac:dyDescent="0.25"/>
    <row r="339" s="191" customFormat="1" x14ac:dyDescent="0.25"/>
    <row r="340" s="191" customFormat="1" x14ac:dyDescent="0.25"/>
    <row r="341" s="191" customFormat="1" x14ac:dyDescent="0.25"/>
    <row r="342" s="191" customFormat="1" x14ac:dyDescent="0.25"/>
    <row r="343" s="191" customFormat="1" x14ac:dyDescent="0.25"/>
    <row r="344" s="191" customFormat="1" x14ac:dyDescent="0.25"/>
    <row r="345" s="191" customFormat="1" x14ac:dyDescent="0.25"/>
    <row r="346" s="191" customFormat="1" x14ac:dyDescent="0.25"/>
    <row r="347" s="191" customFormat="1" x14ac:dyDescent="0.25"/>
    <row r="348" s="191" customFormat="1" x14ac:dyDescent="0.25"/>
    <row r="349" s="191" customFormat="1" x14ac:dyDescent="0.25"/>
    <row r="350" s="191" customFormat="1" x14ac:dyDescent="0.25"/>
    <row r="351" s="191" customFormat="1" x14ac:dyDescent="0.25"/>
    <row r="352" s="191" customFormat="1" x14ac:dyDescent="0.25"/>
    <row r="353" s="191" customFormat="1" x14ac:dyDescent="0.25"/>
    <row r="354" s="191" customFormat="1" x14ac:dyDescent="0.25"/>
    <row r="355" s="191" customFormat="1" x14ac:dyDescent="0.25"/>
    <row r="356" s="191" customFormat="1" x14ac:dyDescent="0.25"/>
    <row r="357" s="191" customFormat="1" x14ac:dyDescent="0.25"/>
    <row r="358" s="191" customFormat="1" x14ac:dyDescent="0.25"/>
    <row r="359" s="191" customFormat="1" x14ac:dyDescent="0.25"/>
    <row r="360" s="191" customFormat="1" x14ac:dyDescent="0.25"/>
    <row r="361" s="191" customFormat="1" x14ac:dyDescent="0.25"/>
    <row r="362" s="191" customFormat="1" x14ac:dyDescent="0.25"/>
    <row r="363" s="191" customFormat="1" x14ac:dyDescent="0.25"/>
    <row r="364" s="191" customFormat="1" x14ac:dyDescent="0.25"/>
    <row r="365" s="191" customFormat="1" x14ac:dyDescent="0.25"/>
    <row r="366" s="191" customFormat="1" x14ac:dyDescent="0.25"/>
    <row r="367" s="191" customFormat="1" x14ac:dyDescent="0.25"/>
    <row r="368" s="191" customFormat="1" x14ac:dyDescent="0.25"/>
    <row r="369" s="191" customFormat="1" x14ac:dyDescent="0.25"/>
    <row r="370" s="191" customFormat="1" x14ac:dyDescent="0.25"/>
    <row r="371" s="191" customFormat="1" x14ac:dyDescent="0.25"/>
    <row r="372" s="191" customFormat="1" x14ac:dyDescent="0.25"/>
    <row r="373" s="191" customFormat="1" x14ac:dyDescent="0.25"/>
    <row r="374" s="191" customFormat="1" x14ac:dyDescent="0.25"/>
    <row r="375" s="191" customFormat="1" x14ac:dyDescent="0.25"/>
    <row r="376" s="191" customFormat="1" x14ac:dyDescent="0.25"/>
    <row r="377" s="191" customFormat="1" x14ac:dyDescent="0.25"/>
    <row r="378" s="191" customFormat="1" x14ac:dyDescent="0.25"/>
    <row r="379" s="191" customFormat="1" x14ac:dyDescent="0.25"/>
    <row r="380" s="191" customFormat="1" x14ac:dyDescent="0.25"/>
    <row r="381" s="191" customFormat="1" x14ac:dyDescent="0.25"/>
    <row r="382" s="191" customFormat="1" x14ac:dyDescent="0.25"/>
    <row r="383" s="191" customFormat="1" x14ac:dyDescent="0.25"/>
    <row r="384" s="191" customFormat="1" x14ac:dyDescent="0.25"/>
    <row r="385" s="191" customFormat="1" x14ac:dyDescent="0.25"/>
    <row r="386" s="191" customFormat="1" x14ac:dyDescent="0.25"/>
    <row r="387" s="191" customFormat="1" x14ac:dyDescent="0.25"/>
    <row r="388" s="191" customFormat="1" x14ac:dyDescent="0.25"/>
    <row r="389" s="191" customFormat="1" x14ac:dyDescent="0.25"/>
    <row r="390" s="191" customFormat="1" x14ac:dyDescent="0.25"/>
    <row r="391" s="191" customFormat="1" x14ac:dyDescent="0.25"/>
    <row r="392" s="191" customFormat="1" x14ac:dyDescent="0.25"/>
    <row r="393" s="191" customFormat="1" x14ac:dyDescent="0.25"/>
    <row r="394" s="191" customFormat="1" x14ac:dyDescent="0.25"/>
    <row r="395" s="191" customFormat="1" x14ac:dyDescent="0.25"/>
    <row r="396" s="191" customFormat="1" x14ac:dyDescent="0.25"/>
    <row r="397" s="191" customFormat="1" x14ac:dyDescent="0.25"/>
    <row r="398" s="191" customFormat="1" x14ac:dyDescent="0.25"/>
    <row r="399" s="191" customFormat="1" x14ac:dyDescent="0.25"/>
    <row r="400" s="191" customFormat="1" x14ac:dyDescent="0.25"/>
    <row r="401" s="191" customFormat="1" x14ac:dyDescent="0.25"/>
    <row r="402" s="191" customFormat="1" x14ac:dyDescent="0.25"/>
    <row r="403" s="191" customFormat="1" x14ac:dyDescent="0.25"/>
    <row r="404" s="191" customFormat="1" x14ac:dyDescent="0.25"/>
    <row r="405" s="191" customFormat="1" x14ac:dyDescent="0.25"/>
    <row r="406" s="191" customFormat="1" x14ac:dyDescent="0.25"/>
    <row r="407" s="191" customFormat="1" x14ac:dyDescent="0.25"/>
    <row r="408" s="191" customFormat="1" x14ac:dyDescent="0.25"/>
    <row r="409" s="191" customFormat="1" x14ac:dyDescent="0.25"/>
    <row r="410" s="191" customFormat="1" x14ac:dyDescent="0.25"/>
    <row r="411" s="191" customFormat="1" x14ac:dyDescent="0.25"/>
    <row r="412" s="191" customFormat="1" x14ac:dyDescent="0.25"/>
    <row r="413" s="191" customFormat="1" x14ac:dyDescent="0.25"/>
    <row r="414" s="191" customFormat="1" x14ac:dyDescent="0.25"/>
    <row r="415" s="191" customFormat="1" x14ac:dyDescent="0.25"/>
    <row r="416" s="191" customFormat="1" x14ac:dyDescent="0.25"/>
    <row r="417" s="191" customFormat="1" x14ac:dyDescent="0.25"/>
    <row r="418" s="191" customFormat="1" x14ac:dyDescent="0.25"/>
    <row r="419" s="191" customFormat="1" x14ac:dyDescent="0.25"/>
    <row r="420" s="191" customFormat="1" x14ac:dyDescent="0.25"/>
    <row r="421" s="191" customFormat="1" x14ac:dyDescent="0.25"/>
    <row r="422" s="191" customFormat="1" x14ac:dyDescent="0.25"/>
    <row r="423" s="191" customFormat="1" x14ac:dyDescent="0.25"/>
    <row r="424" s="191" customFormat="1" x14ac:dyDescent="0.25"/>
    <row r="425" s="191" customFormat="1" x14ac:dyDescent="0.25"/>
    <row r="426" s="191" customFormat="1" x14ac:dyDescent="0.25"/>
    <row r="427" s="191" customFormat="1" x14ac:dyDescent="0.25"/>
    <row r="428" s="191" customFormat="1" x14ac:dyDescent="0.25"/>
    <row r="429" s="191" customFormat="1" x14ac:dyDescent="0.25"/>
    <row r="430" s="191" customFormat="1" x14ac:dyDescent="0.25"/>
    <row r="431" s="191" customFormat="1" x14ac:dyDescent="0.25"/>
    <row r="432" s="191" customFormat="1" x14ac:dyDescent="0.25"/>
    <row r="433" s="191" customFormat="1" x14ac:dyDescent="0.25"/>
    <row r="434" s="191" customFormat="1" x14ac:dyDescent="0.25"/>
    <row r="435" s="191" customFormat="1" x14ac:dyDescent="0.25"/>
    <row r="436" s="191" customFormat="1" x14ac:dyDescent="0.25"/>
    <row r="437" s="191" customFormat="1" x14ac:dyDescent="0.25"/>
    <row r="438" s="191" customFormat="1" x14ac:dyDescent="0.25"/>
    <row r="439" s="191" customFormat="1" x14ac:dyDescent="0.25"/>
    <row r="440" s="191" customFormat="1" x14ac:dyDescent="0.25"/>
    <row r="441" s="191" customFormat="1" x14ac:dyDescent="0.25"/>
    <row r="442" s="191" customFormat="1" x14ac:dyDescent="0.25"/>
    <row r="443" s="191" customFormat="1" x14ac:dyDescent="0.25"/>
    <row r="444" s="191" customFormat="1" x14ac:dyDescent="0.25"/>
    <row r="445" s="191" customFormat="1" x14ac:dyDescent="0.25"/>
    <row r="446" s="191" customFormat="1" x14ac:dyDescent="0.25"/>
    <row r="447" s="191" customFormat="1" x14ac:dyDescent="0.25"/>
    <row r="448" s="191" customFormat="1" x14ac:dyDescent="0.25"/>
    <row r="449" s="191" customFormat="1" x14ac:dyDescent="0.25"/>
    <row r="450" s="191" customFormat="1" x14ac:dyDescent="0.25"/>
    <row r="451" s="191" customFormat="1" x14ac:dyDescent="0.25"/>
    <row r="452" s="191" customFormat="1" x14ac:dyDescent="0.25"/>
    <row r="453" s="191" customFormat="1" x14ac:dyDescent="0.25"/>
    <row r="454" s="191" customFormat="1" x14ac:dyDescent="0.25"/>
    <row r="455" s="191" customFormat="1" x14ac:dyDescent="0.25"/>
    <row r="456" s="191" customFormat="1" x14ac:dyDescent="0.25"/>
    <row r="457" s="191" customFormat="1" x14ac:dyDescent="0.25"/>
    <row r="458" s="191" customFormat="1" x14ac:dyDescent="0.25"/>
    <row r="459" s="191" customFormat="1" x14ac:dyDescent="0.25"/>
    <row r="460" s="191" customFormat="1" x14ac:dyDescent="0.25"/>
    <row r="461" s="191" customFormat="1" x14ac:dyDescent="0.25"/>
    <row r="462" s="191" customFormat="1" x14ac:dyDescent="0.25"/>
    <row r="463" s="191" customFormat="1" x14ac:dyDescent="0.25"/>
    <row r="464" s="191" customFormat="1" x14ac:dyDescent="0.25"/>
    <row r="465" s="191" customFormat="1" x14ac:dyDescent="0.25"/>
    <row r="466" s="191" customFormat="1" x14ac:dyDescent="0.25"/>
    <row r="467" s="191" customFormat="1" x14ac:dyDescent="0.25"/>
    <row r="468" s="191" customFormat="1" x14ac:dyDescent="0.25"/>
    <row r="469" s="191" customFormat="1" x14ac:dyDescent="0.25"/>
    <row r="470" s="191" customFormat="1" x14ac:dyDescent="0.25"/>
    <row r="471" s="191" customFormat="1" x14ac:dyDescent="0.25"/>
    <row r="472" s="191" customFormat="1" x14ac:dyDescent="0.25"/>
    <row r="473" s="191" customFormat="1" x14ac:dyDescent="0.25"/>
    <row r="474" s="191" customFormat="1" x14ac:dyDescent="0.25"/>
    <row r="475" s="191" customFormat="1" x14ac:dyDescent="0.25"/>
    <row r="476" s="191" customFormat="1" x14ac:dyDescent="0.25"/>
    <row r="477" s="191" customFormat="1" x14ac:dyDescent="0.25"/>
    <row r="478" s="191" customFormat="1" x14ac:dyDescent="0.25"/>
    <row r="479" s="191" customFormat="1" x14ac:dyDescent="0.25"/>
    <row r="480" s="191" customFormat="1" x14ac:dyDescent="0.25"/>
    <row r="481" s="191" customFormat="1" x14ac:dyDescent="0.25"/>
    <row r="482" s="191" customFormat="1" x14ac:dyDescent="0.25"/>
    <row r="483" s="191" customFormat="1" x14ac:dyDescent="0.25"/>
    <row r="484" s="191" customFormat="1" x14ac:dyDescent="0.25"/>
    <row r="485" s="191" customFormat="1" x14ac:dyDescent="0.25"/>
    <row r="486" s="191" customFormat="1" x14ac:dyDescent="0.25"/>
    <row r="487" s="191" customFormat="1" x14ac:dyDescent="0.25"/>
    <row r="488" s="191" customFormat="1" x14ac:dyDescent="0.25"/>
    <row r="489" s="191" customFormat="1" x14ac:dyDescent="0.25"/>
    <row r="490" s="191" customFormat="1" x14ac:dyDescent="0.25"/>
    <row r="491" s="191" customFormat="1" x14ac:dyDescent="0.25"/>
    <row r="492" s="191" customFormat="1" x14ac:dyDescent="0.25"/>
    <row r="493" s="191" customFormat="1" x14ac:dyDescent="0.25"/>
    <row r="494" s="191" customFormat="1" x14ac:dyDescent="0.25"/>
    <row r="495" s="191" customFormat="1" x14ac:dyDescent="0.25"/>
    <row r="496" s="191" customFormat="1" x14ac:dyDescent="0.25"/>
    <row r="497" s="191" customFormat="1" x14ac:dyDescent="0.25"/>
    <row r="498" s="191" customFormat="1" x14ac:dyDescent="0.25"/>
    <row r="499" s="191" customFormat="1" x14ac:dyDescent="0.25"/>
    <row r="500" s="191" customFormat="1" x14ac:dyDescent="0.25"/>
    <row r="501" s="191" customFormat="1" x14ac:dyDescent="0.25"/>
    <row r="502" s="191" customFormat="1" x14ac:dyDescent="0.25"/>
    <row r="503" s="191" customFormat="1" x14ac:dyDescent="0.25"/>
    <row r="504" s="191" customFormat="1" x14ac:dyDescent="0.25"/>
    <row r="505" s="191" customFormat="1" x14ac:dyDescent="0.25"/>
    <row r="506" s="191" customFormat="1" x14ac:dyDescent="0.25"/>
    <row r="507" s="191" customFormat="1" x14ac:dyDescent="0.25"/>
    <row r="508" s="191" customFormat="1" x14ac:dyDescent="0.25"/>
    <row r="509" s="191" customFormat="1" x14ac:dyDescent="0.25"/>
    <row r="510" s="191" customFormat="1" x14ac:dyDescent="0.25"/>
    <row r="511" s="191" customFormat="1" x14ac:dyDescent="0.25"/>
    <row r="512" s="191" customFormat="1" x14ac:dyDescent="0.25"/>
    <row r="513" s="191" customFormat="1" x14ac:dyDescent="0.25"/>
    <row r="514" s="191" customFormat="1" x14ac:dyDescent="0.25"/>
    <row r="515" s="191" customFormat="1" x14ac:dyDescent="0.25"/>
    <row r="516" s="191" customFormat="1" x14ac:dyDescent="0.25"/>
    <row r="517" s="191" customFormat="1" x14ac:dyDescent="0.25"/>
    <row r="518" s="191" customFormat="1" x14ac:dyDescent="0.25"/>
    <row r="519" s="191" customFormat="1" x14ac:dyDescent="0.25"/>
    <row r="520" s="191" customFormat="1" x14ac:dyDescent="0.25"/>
    <row r="521" s="191" customFormat="1" x14ac:dyDescent="0.25"/>
    <row r="522" s="191" customFormat="1" x14ac:dyDescent="0.25"/>
    <row r="523" s="191" customFormat="1" x14ac:dyDescent="0.25"/>
    <row r="524" s="191" customFormat="1" x14ac:dyDescent="0.25"/>
    <row r="525" s="191" customFormat="1" x14ac:dyDescent="0.25"/>
    <row r="526" s="191" customFormat="1" x14ac:dyDescent="0.25"/>
    <row r="527" s="191" customFormat="1" x14ac:dyDescent="0.25"/>
    <row r="528" s="191" customFormat="1" x14ac:dyDescent="0.25"/>
    <row r="529" s="191" customFormat="1" x14ac:dyDescent="0.25"/>
    <row r="530" s="191" customFormat="1" x14ac:dyDescent="0.25"/>
    <row r="531" s="191" customFormat="1" x14ac:dyDescent="0.25"/>
    <row r="532" s="191" customFormat="1" x14ac:dyDescent="0.25"/>
    <row r="533" s="191" customFormat="1" x14ac:dyDescent="0.25"/>
    <row r="534" s="191" customFormat="1" x14ac:dyDescent="0.25"/>
    <row r="535" s="191" customFormat="1" x14ac:dyDescent="0.25"/>
    <row r="536" s="191" customFormat="1" x14ac:dyDescent="0.25"/>
    <row r="537" s="191" customFormat="1" x14ac:dyDescent="0.25"/>
    <row r="538" s="191" customFormat="1" x14ac:dyDescent="0.25"/>
    <row r="539" s="191" customFormat="1" x14ac:dyDescent="0.25"/>
    <row r="540" s="191" customFormat="1" x14ac:dyDescent="0.25"/>
    <row r="541" s="191" customFormat="1" x14ac:dyDescent="0.25"/>
    <row r="542" s="191" customFormat="1" x14ac:dyDescent="0.25"/>
    <row r="543" s="191" customFormat="1" x14ac:dyDescent="0.25"/>
    <row r="544" s="191" customFormat="1" x14ac:dyDescent="0.25"/>
    <row r="545" s="191" customFormat="1" x14ac:dyDescent="0.25"/>
    <row r="546" s="191" customFormat="1" x14ac:dyDescent="0.25"/>
    <row r="547" s="191" customFormat="1" x14ac:dyDescent="0.25"/>
    <row r="548" s="191" customFormat="1" x14ac:dyDescent="0.25"/>
    <row r="549" s="191" customFormat="1" x14ac:dyDescent="0.25"/>
    <row r="550" s="191" customFormat="1" x14ac:dyDescent="0.25"/>
    <row r="551" s="191" customFormat="1" x14ac:dyDescent="0.25"/>
    <row r="552" s="191" customFormat="1" x14ac:dyDescent="0.25"/>
    <row r="553" s="191" customFormat="1" x14ac:dyDescent="0.25"/>
  </sheetData>
  <sheetProtection password="C970" sheet="1" objects="1" scenarios="1" selectLockedCells="1"/>
  <mergeCells count="21">
    <mergeCell ref="B67:B69"/>
    <mergeCell ref="C67:H67"/>
    <mergeCell ref="I67:I69"/>
    <mergeCell ref="B93:C95"/>
    <mergeCell ref="B15:D15"/>
    <mergeCell ref="B26:B28"/>
    <mergeCell ref="C26:H26"/>
    <mergeCell ref="I26:I28"/>
    <mergeCell ref="B57:D57"/>
    <mergeCell ref="F15:H15"/>
    <mergeCell ref="F16:G16"/>
    <mergeCell ref="F17:G17"/>
    <mergeCell ref="F18:G18"/>
    <mergeCell ref="F19:G19"/>
    <mergeCell ref="F20:G20"/>
    <mergeCell ref="F21:G21"/>
    <mergeCell ref="B25:I25"/>
    <mergeCell ref="E57:G57"/>
    <mergeCell ref="F22:G22"/>
    <mergeCell ref="A1:F1"/>
    <mergeCell ref="A3:F3"/>
  </mergeCells>
  <dataValidations count="1">
    <dataValidation allowBlank="1" showInputMessage="1" showErrorMessage="1" prompt="Enter the general data of your municipality" sqref="B5"/>
  </dataValidations>
  <pageMargins left="0.7" right="0.7" top="0.75" bottom="0.75" header="0.3" footer="0.3"/>
  <pageSetup paperSize="9" scale="64"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5"/>
  </sheetPr>
  <dimension ref="A1:Z29"/>
  <sheetViews>
    <sheetView showGridLines="0" showRowColHeaders="0" zoomScale="80" zoomScaleNormal="80" workbookViewId="0">
      <pane ySplit="2" topLeftCell="A18" activePane="bottomLeft" state="frozen"/>
      <selection pane="bottomLeft" activeCell="M6" sqref="M6"/>
    </sheetView>
  </sheetViews>
  <sheetFormatPr defaultRowHeight="15" x14ac:dyDescent="0.25"/>
  <cols>
    <col min="15" max="15" width="60" customWidth="1"/>
  </cols>
  <sheetData>
    <row r="1" spans="1:26" s="21" customFormat="1" ht="33" customHeight="1" x14ac:dyDescent="0.35">
      <c r="A1" s="702" t="s">
        <v>207</v>
      </c>
      <c r="B1" s="702"/>
      <c r="C1" s="702"/>
      <c r="D1" s="702"/>
      <c r="E1" s="702"/>
      <c r="F1" s="702"/>
      <c r="G1" s="702"/>
      <c r="H1" s="702"/>
      <c r="I1" s="702"/>
      <c r="J1" s="702"/>
      <c r="K1" s="702"/>
      <c r="L1" s="702"/>
      <c r="M1" s="702"/>
      <c r="N1" s="702"/>
      <c r="O1" s="702"/>
    </row>
    <row r="2" spans="1:26" s="21" customFormat="1" ht="30" customHeight="1" x14ac:dyDescent="0.25">
      <c r="A2" s="664" t="s">
        <v>209</v>
      </c>
      <c r="B2" s="664"/>
      <c r="C2" s="664"/>
      <c r="D2" s="664"/>
      <c r="E2" s="664"/>
      <c r="F2" s="664"/>
      <c r="G2" s="664"/>
      <c r="H2" s="664"/>
      <c r="I2" s="664"/>
      <c r="J2" s="664"/>
      <c r="K2" s="664"/>
      <c r="L2" s="664"/>
      <c r="M2" s="664"/>
      <c r="N2" s="664"/>
      <c r="O2" s="664"/>
    </row>
    <row r="6" spans="1:26" x14ac:dyDescent="0.25">
      <c r="M6" s="331"/>
    </row>
    <row r="11" spans="1:26" x14ac:dyDescent="0.25">
      <c r="O11" s="57"/>
      <c r="P11" s="58"/>
      <c r="Q11" s="58"/>
      <c r="R11" s="58"/>
      <c r="S11" s="58"/>
      <c r="T11" s="58"/>
      <c r="U11" s="58"/>
      <c r="V11" s="58"/>
      <c r="W11" s="58"/>
      <c r="X11" s="58"/>
      <c r="Y11" s="58"/>
      <c r="Z11" s="58"/>
    </row>
    <row r="29" spans="14:14" x14ac:dyDescent="0.25">
      <c r="N29" s="59" t="s">
        <v>208</v>
      </c>
    </row>
  </sheetData>
  <sheetProtection password="C970" sheet="1" objects="1" scenarios="1" selectLockedCells="1"/>
  <mergeCells count="2">
    <mergeCell ref="A1:O1"/>
    <mergeCell ref="A2:O2"/>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53"/>
  <sheetViews>
    <sheetView showGridLines="0" showRowColHeaders="0" zoomScale="80" zoomScaleNormal="80" workbookViewId="0">
      <pane ySplit="2" topLeftCell="A3" activePane="bottomLeft" state="frozen"/>
      <selection pane="bottomLeft" activeCell="A3" sqref="A3"/>
    </sheetView>
  </sheetViews>
  <sheetFormatPr defaultRowHeight="15" x14ac:dyDescent="0.25"/>
  <cols>
    <col min="1" max="1" width="4.7109375" customWidth="1"/>
    <col min="2" max="8" width="20.7109375" customWidth="1"/>
    <col min="9" max="9" width="19.28515625" customWidth="1"/>
    <col min="10" max="10" width="1.5703125" customWidth="1"/>
    <col min="11" max="13" width="20.7109375" customWidth="1"/>
    <col min="14" max="14" width="15.5703125" customWidth="1"/>
    <col min="15" max="24" width="12.5703125" customWidth="1"/>
  </cols>
  <sheetData>
    <row r="1" spans="1:14" s="21" customFormat="1" ht="33" customHeight="1" x14ac:dyDescent="0.35">
      <c r="A1" s="702" t="s">
        <v>305</v>
      </c>
      <c r="B1" s="702"/>
      <c r="C1" s="702"/>
      <c r="D1" s="702"/>
      <c r="E1" s="702"/>
      <c r="F1" s="702"/>
      <c r="G1" s="702"/>
      <c r="H1" s="702"/>
      <c r="I1" s="702"/>
    </row>
    <row r="2" spans="1:14" s="21" customFormat="1" ht="30" customHeight="1" x14ac:dyDescent="0.25">
      <c r="A2" s="664" t="s">
        <v>345</v>
      </c>
      <c r="B2" s="664"/>
      <c r="C2" s="664"/>
      <c r="D2" s="664"/>
      <c r="E2" s="664"/>
      <c r="F2" s="664"/>
      <c r="G2" s="664"/>
      <c r="H2" s="664"/>
      <c r="I2" s="664"/>
    </row>
    <row r="3" spans="1:14" ht="0.95" customHeight="1" x14ac:dyDescent="0.25">
      <c r="A3" s="331"/>
      <c r="B3" s="306"/>
    </row>
    <row r="4" spans="1:14" ht="13.5" customHeight="1" x14ac:dyDescent="0.25">
      <c r="A4" s="331"/>
      <c r="B4" s="306"/>
    </row>
    <row r="5" spans="1:14" ht="14.25" customHeight="1" x14ac:dyDescent="0.3">
      <c r="B5" s="371" t="s">
        <v>490</v>
      </c>
      <c r="C5" s="371"/>
      <c r="D5" s="371"/>
      <c r="E5" s="371"/>
      <c r="F5" s="371"/>
      <c r="G5" s="371"/>
      <c r="H5" s="371"/>
      <c r="I5" s="371"/>
      <c r="J5" s="371"/>
      <c r="K5" s="371"/>
      <c r="L5" s="371"/>
      <c r="M5" s="371"/>
      <c r="N5" s="371"/>
    </row>
    <row r="6" spans="1:14" ht="14.25" customHeight="1" x14ac:dyDescent="0.25">
      <c r="B6" s="371"/>
      <c r="C6" s="371"/>
      <c r="D6" s="371"/>
      <c r="E6" s="371"/>
      <c r="F6" s="371"/>
      <c r="G6" s="371"/>
      <c r="H6" s="371"/>
      <c r="I6" s="371"/>
      <c r="J6" s="371"/>
      <c r="K6" s="371"/>
      <c r="L6" s="371"/>
      <c r="M6" s="371"/>
      <c r="N6" s="371"/>
    </row>
    <row r="7" spans="1:14" ht="24.95" customHeight="1" x14ac:dyDescent="0.25">
      <c r="B7" s="433" t="s">
        <v>215</v>
      </c>
      <c r="C7" s="372"/>
      <c r="D7" s="371"/>
      <c r="E7" s="371"/>
      <c r="F7" s="371"/>
      <c r="G7" s="371"/>
      <c r="H7" s="371"/>
      <c r="I7" s="371"/>
      <c r="J7" s="371"/>
      <c r="K7" s="371"/>
      <c r="L7" s="371"/>
      <c r="M7" s="371"/>
      <c r="N7" s="371"/>
    </row>
    <row r="8" spans="1:14" ht="23.1" customHeight="1" x14ac:dyDescent="0.25">
      <c r="B8" s="730" t="s">
        <v>347</v>
      </c>
      <c r="C8" s="731"/>
      <c r="D8" s="731"/>
      <c r="E8" s="731"/>
      <c r="F8" s="731"/>
      <c r="G8" s="731"/>
      <c r="H8" s="731"/>
      <c r="I8" s="731"/>
      <c r="J8" s="731"/>
      <c r="K8" s="371"/>
      <c r="L8" s="371"/>
      <c r="M8" s="371"/>
      <c r="N8" s="371"/>
    </row>
    <row r="9" spans="1:14" ht="23.1" customHeight="1" x14ac:dyDescent="0.25">
      <c r="B9" s="731"/>
      <c r="C9" s="731"/>
      <c r="D9" s="731"/>
      <c r="E9" s="731"/>
      <c r="F9" s="731"/>
      <c r="G9" s="731"/>
      <c r="H9" s="731"/>
      <c r="I9" s="731"/>
      <c r="J9" s="731"/>
      <c r="K9" s="371"/>
      <c r="L9" s="371"/>
      <c r="M9" s="371"/>
      <c r="N9" s="371"/>
    </row>
    <row r="10" spans="1:14" ht="23.1" customHeight="1" x14ac:dyDescent="0.25">
      <c r="B10" s="731"/>
      <c r="C10" s="731"/>
      <c r="D10" s="731"/>
      <c r="E10" s="731"/>
      <c r="F10" s="731"/>
      <c r="G10" s="731"/>
      <c r="H10" s="731"/>
      <c r="I10" s="731"/>
      <c r="J10" s="731"/>
      <c r="K10" s="371"/>
      <c r="L10" s="371"/>
      <c r="M10" s="371"/>
      <c r="N10" s="371"/>
    </row>
    <row r="11" spans="1:14" ht="23.1" customHeight="1" x14ac:dyDescent="0.25">
      <c r="B11" s="731"/>
      <c r="C11" s="731"/>
      <c r="D11" s="731"/>
      <c r="E11" s="731"/>
      <c r="F11" s="731"/>
      <c r="G11" s="731"/>
      <c r="H11" s="731"/>
      <c r="I11" s="731"/>
      <c r="J11" s="731"/>
      <c r="K11" s="371"/>
      <c r="L11" s="371"/>
      <c r="M11" s="371"/>
      <c r="N11" s="371"/>
    </row>
    <row r="12" spans="1:14" ht="24.95" customHeight="1" x14ac:dyDescent="0.25">
      <c r="B12" s="433" t="s">
        <v>218</v>
      </c>
      <c r="C12" s="373"/>
      <c r="D12" s="373"/>
      <c r="E12" s="373"/>
      <c r="F12" s="373"/>
      <c r="G12" s="373"/>
      <c r="H12" s="373"/>
      <c r="I12" s="373"/>
      <c r="J12" s="373"/>
      <c r="K12" s="373"/>
      <c r="L12" s="373"/>
      <c r="M12" s="373"/>
      <c r="N12" s="373"/>
    </row>
    <row r="13" spans="1:14" ht="20.100000000000001" customHeight="1" x14ac:dyDescent="0.25">
      <c r="B13" s="732" t="s">
        <v>521</v>
      </c>
      <c r="C13" s="732"/>
      <c r="D13" s="732"/>
      <c r="E13" s="732"/>
      <c r="F13" s="732"/>
      <c r="G13" s="732"/>
      <c r="H13" s="732"/>
      <c r="I13" s="732"/>
      <c r="J13" s="373"/>
      <c r="K13" s="373"/>
      <c r="L13" s="373"/>
      <c r="M13" s="373"/>
      <c r="N13" s="373"/>
    </row>
    <row r="14" spans="1:14" ht="20.100000000000001" customHeight="1" x14ac:dyDescent="0.25">
      <c r="B14" s="732"/>
      <c r="C14" s="732"/>
      <c r="D14" s="732"/>
      <c r="E14" s="732"/>
      <c r="F14" s="732"/>
      <c r="G14" s="732"/>
      <c r="H14" s="732"/>
      <c r="I14" s="732"/>
      <c r="J14" s="373"/>
      <c r="K14" s="373"/>
      <c r="L14" s="373"/>
      <c r="M14" s="373"/>
      <c r="N14" s="373"/>
    </row>
    <row r="15" spans="1:14" ht="27.95" customHeight="1" x14ac:dyDescent="0.25">
      <c r="B15" s="728" t="s">
        <v>487</v>
      </c>
      <c r="C15" s="728"/>
      <c r="D15" s="728"/>
      <c r="E15" s="728"/>
      <c r="F15" s="728"/>
      <c r="G15" s="728"/>
      <c r="H15" s="728"/>
      <c r="I15" s="728"/>
      <c r="J15" s="728"/>
      <c r="K15" s="728"/>
      <c r="L15" s="728"/>
      <c r="M15" s="728"/>
      <c r="N15" s="373"/>
    </row>
    <row r="16" spans="1:14" ht="27.95" customHeight="1" x14ac:dyDescent="0.25">
      <c r="B16" s="728"/>
      <c r="C16" s="728"/>
      <c r="D16" s="728"/>
      <c r="E16" s="728"/>
      <c r="F16" s="728"/>
      <c r="G16" s="728"/>
      <c r="H16" s="728"/>
      <c r="I16" s="728"/>
      <c r="J16" s="728"/>
      <c r="K16" s="728"/>
      <c r="L16" s="728"/>
      <c r="M16" s="728"/>
      <c r="N16" s="373"/>
    </row>
    <row r="17" spans="2:14" ht="27.95" customHeight="1" x14ac:dyDescent="0.25">
      <c r="B17" s="728"/>
      <c r="C17" s="728"/>
      <c r="D17" s="728"/>
      <c r="E17" s="728"/>
      <c r="F17" s="728"/>
      <c r="G17" s="728"/>
      <c r="H17" s="728"/>
      <c r="I17" s="728"/>
      <c r="J17" s="728"/>
      <c r="K17" s="728"/>
      <c r="L17" s="728"/>
      <c r="M17" s="728"/>
      <c r="N17" s="373"/>
    </row>
    <row r="18" spans="2:14" ht="24.95" customHeight="1" x14ac:dyDescent="0.25">
      <c r="B18" s="433" t="s">
        <v>488</v>
      </c>
      <c r="C18" s="374"/>
      <c r="D18" s="374"/>
      <c r="E18" s="374"/>
      <c r="F18" s="374"/>
      <c r="G18" s="374"/>
      <c r="H18" s="374"/>
      <c r="I18" s="374"/>
      <c r="J18" s="374"/>
      <c r="K18" s="374"/>
      <c r="L18" s="374"/>
      <c r="M18" s="374"/>
      <c r="N18" s="374"/>
    </row>
    <row r="19" spans="2:14" ht="27" customHeight="1" x14ac:dyDescent="0.25">
      <c r="B19" s="729" t="s">
        <v>525</v>
      </c>
      <c r="C19" s="729"/>
      <c r="D19" s="729"/>
      <c r="E19" s="729"/>
      <c r="F19" s="729"/>
      <c r="G19" s="729"/>
      <c r="H19" s="729"/>
      <c r="I19" s="729"/>
      <c r="J19" s="621"/>
      <c r="K19" s="621"/>
      <c r="L19" s="621"/>
      <c r="M19" s="621"/>
      <c r="N19" s="621"/>
    </row>
    <row r="20" spans="2:14" ht="27" customHeight="1" x14ac:dyDescent="0.25">
      <c r="B20" s="729"/>
      <c r="C20" s="729"/>
      <c r="D20" s="729"/>
      <c r="E20" s="729"/>
      <c r="F20" s="729"/>
      <c r="G20" s="729"/>
      <c r="H20" s="729"/>
      <c r="I20" s="729"/>
    </row>
    <row r="21" spans="2:14" ht="27" customHeight="1" x14ac:dyDescent="0.25">
      <c r="B21" s="729"/>
      <c r="C21" s="729"/>
      <c r="D21" s="729"/>
      <c r="E21" s="729"/>
      <c r="F21" s="729"/>
      <c r="G21" s="729"/>
      <c r="H21" s="729"/>
      <c r="I21" s="729"/>
    </row>
    <row r="22" spans="2:14" ht="27" customHeight="1" x14ac:dyDescent="0.25">
      <c r="B22" s="729"/>
      <c r="C22" s="729"/>
      <c r="D22" s="729"/>
      <c r="E22" s="729"/>
      <c r="F22" s="729"/>
      <c r="G22" s="729"/>
      <c r="H22" s="729"/>
      <c r="I22" s="729"/>
    </row>
    <row r="23" spans="2:14" ht="27" customHeight="1" x14ac:dyDescent="0.25">
      <c r="B23" s="729"/>
      <c r="C23" s="729"/>
      <c r="D23" s="729"/>
      <c r="E23" s="729"/>
      <c r="F23" s="729"/>
      <c r="G23" s="729"/>
      <c r="H23" s="729"/>
      <c r="I23" s="729"/>
    </row>
    <row r="24" spans="2:14" ht="27" customHeight="1" x14ac:dyDescent="0.25">
      <c r="B24" s="729"/>
      <c r="C24" s="729"/>
      <c r="D24" s="729"/>
      <c r="E24" s="729"/>
      <c r="F24" s="729"/>
      <c r="G24" s="729"/>
      <c r="H24" s="729"/>
      <c r="I24" s="729"/>
    </row>
    <row r="25" spans="2:14" ht="27" customHeight="1" x14ac:dyDescent="0.25">
      <c r="B25" s="729"/>
      <c r="C25" s="729"/>
      <c r="D25" s="729"/>
      <c r="E25" s="729"/>
      <c r="F25" s="729"/>
      <c r="G25" s="729"/>
      <c r="H25" s="729"/>
      <c r="I25" s="729"/>
    </row>
    <row r="26" spans="2:14" ht="27" customHeight="1" x14ac:dyDescent="0.25">
      <c r="B26" s="729"/>
      <c r="C26" s="729"/>
      <c r="D26" s="729"/>
      <c r="E26" s="729"/>
      <c r="F26" s="729"/>
      <c r="G26" s="729"/>
      <c r="H26" s="729"/>
      <c r="I26" s="729"/>
    </row>
    <row r="27" spans="2:14" ht="27" customHeight="1" x14ac:dyDescent="0.25">
      <c r="B27" s="729"/>
      <c r="C27" s="729"/>
      <c r="D27" s="729"/>
      <c r="E27" s="729"/>
      <c r="F27" s="729"/>
      <c r="G27" s="729"/>
      <c r="H27" s="729"/>
      <c r="I27" s="729"/>
    </row>
    <row r="28" spans="2:14" ht="27" customHeight="1" x14ac:dyDescent="0.25">
      <c r="B28" s="729"/>
      <c r="C28" s="729"/>
      <c r="D28" s="729"/>
      <c r="E28" s="729"/>
      <c r="F28" s="729"/>
      <c r="G28" s="729"/>
      <c r="H28" s="729"/>
      <c r="I28" s="729"/>
    </row>
    <row r="29" spans="2:14" ht="27" customHeight="1" x14ac:dyDescent="0.25">
      <c r="B29" s="729"/>
      <c r="C29" s="729"/>
      <c r="D29" s="729"/>
      <c r="E29" s="729"/>
      <c r="F29" s="729"/>
      <c r="G29" s="729"/>
      <c r="H29" s="729"/>
      <c r="I29" s="729"/>
    </row>
    <row r="30" spans="2:14" ht="27" customHeight="1" x14ac:dyDescent="0.25">
      <c r="B30" s="729"/>
      <c r="C30" s="729"/>
      <c r="D30" s="729"/>
      <c r="E30" s="729"/>
      <c r="F30" s="729"/>
      <c r="G30" s="729"/>
      <c r="H30" s="729"/>
      <c r="I30" s="729"/>
    </row>
    <row r="31" spans="2:14" ht="27" customHeight="1" x14ac:dyDescent="0.25">
      <c r="B31" s="729"/>
      <c r="C31" s="729"/>
      <c r="D31" s="729"/>
      <c r="E31" s="729"/>
      <c r="F31" s="729"/>
      <c r="G31" s="729"/>
      <c r="H31" s="729"/>
      <c r="I31" s="729"/>
    </row>
    <row r="32" spans="2:14" ht="27" customHeight="1" x14ac:dyDescent="0.25">
      <c r="B32" s="729"/>
      <c r="C32" s="729"/>
      <c r="D32" s="729"/>
      <c r="E32" s="729"/>
      <c r="F32" s="729"/>
      <c r="G32" s="729"/>
      <c r="H32" s="729"/>
      <c r="I32" s="729"/>
    </row>
    <row r="33" spans="2:9" ht="27" customHeight="1" x14ac:dyDescent="0.25">
      <c r="B33" s="729"/>
      <c r="C33" s="729"/>
      <c r="D33" s="729"/>
      <c r="E33" s="729"/>
      <c r="F33" s="729"/>
      <c r="G33" s="729"/>
      <c r="H33" s="729"/>
      <c r="I33" s="729"/>
    </row>
    <row r="34" spans="2:9" ht="27" customHeight="1" x14ac:dyDescent="0.25">
      <c r="B34" s="729"/>
      <c r="C34" s="729"/>
      <c r="D34" s="729"/>
      <c r="E34" s="729"/>
      <c r="F34" s="729"/>
      <c r="G34" s="729"/>
      <c r="H34" s="729"/>
      <c r="I34" s="729"/>
    </row>
    <row r="35" spans="2:9" ht="27" customHeight="1" x14ac:dyDescent="0.25">
      <c r="B35" s="729"/>
      <c r="C35" s="729"/>
      <c r="D35" s="729"/>
      <c r="E35" s="729"/>
      <c r="F35" s="729"/>
      <c r="G35" s="729"/>
      <c r="H35" s="729"/>
      <c r="I35" s="729"/>
    </row>
    <row r="36" spans="2:9" ht="22.5" customHeight="1" x14ac:dyDescent="0.3">
      <c r="B36" s="220" t="s">
        <v>489</v>
      </c>
    </row>
    <row r="37" spans="2:9" x14ac:dyDescent="0.25">
      <c r="B37" s="661" t="s">
        <v>526</v>
      </c>
      <c r="C37" s="661"/>
      <c r="D37" s="661"/>
      <c r="E37" s="661"/>
      <c r="F37" s="661"/>
      <c r="G37" s="661"/>
      <c r="H37" s="661"/>
      <c r="I37" s="661"/>
    </row>
    <row r="38" spans="2:9" x14ac:dyDescent="0.25">
      <c r="B38" s="661"/>
      <c r="C38" s="661"/>
      <c r="D38" s="661"/>
      <c r="E38" s="661"/>
      <c r="F38" s="661"/>
      <c r="G38" s="661"/>
      <c r="H38" s="661"/>
      <c r="I38" s="661"/>
    </row>
    <row r="39" spans="2:9" x14ac:dyDescent="0.25">
      <c r="B39" s="661"/>
      <c r="C39" s="661"/>
      <c r="D39" s="661"/>
      <c r="E39" s="661"/>
      <c r="F39" s="661"/>
      <c r="G39" s="661"/>
      <c r="H39" s="661"/>
      <c r="I39" s="661"/>
    </row>
    <row r="40" spans="2:9" x14ac:dyDescent="0.25">
      <c r="B40" s="661"/>
      <c r="C40" s="661"/>
      <c r="D40" s="661"/>
      <c r="E40" s="661"/>
      <c r="F40" s="661"/>
      <c r="G40" s="661"/>
      <c r="H40" s="661"/>
      <c r="I40" s="661"/>
    </row>
    <row r="41" spans="2:9" x14ac:dyDescent="0.25">
      <c r="B41" s="661"/>
      <c r="C41" s="661"/>
      <c r="D41" s="661"/>
      <c r="E41" s="661"/>
      <c r="F41" s="661"/>
      <c r="G41" s="661"/>
      <c r="H41" s="661"/>
      <c r="I41" s="661"/>
    </row>
    <row r="42" spans="2:9" x14ac:dyDescent="0.25">
      <c r="B42" s="661"/>
      <c r="C42" s="661"/>
      <c r="D42" s="661"/>
      <c r="E42" s="661"/>
      <c r="F42" s="661"/>
      <c r="G42" s="661"/>
      <c r="H42" s="661"/>
      <c r="I42" s="661"/>
    </row>
    <row r="43" spans="2:9" x14ac:dyDescent="0.25">
      <c r="B43" s="661"/>
      <c r="C43" s="661"/>
      <c r="D43" s="661"/>
      <c r="E43" s="661"/>
      <c r="F43" s="661"/>
      <c r="G43" s="661"/>
      <c r="H43" s="661"/>
      <c r="I43" s="661"/>
    </row>
    <row r="44" spans="2:9" x14ac:dyDescent="0.25">
      <c r="B44" s="661"/>
      <c r="C44" s="661"/>
      <c r="D44" s="661"/>
      <c r="E44" s="661"/>
      <c r="F44" s="661"/>
      <c r="G44" s="661"/>
      <c r="H44" s="661"/>
      <c r="I44" s="661"/>
    </row>
    <row r="45" spans="2:9" x14ac:dyDescent="0.25">
      <c r="B45" s="661"/>
      <c r="C45" s="661"/>
      <c r="D45" s="661"/>
      <c r="E45" s="661"/>
      <c r="F45" s="661"/>
      <c r="G45" s="661"/>
      <c r="H45" s="661"/>
      <c r="I45" s="661"/>
    </row>
    <row r="46" spans="2:9" x14ac:dyDescent="0.25">
      <c r="B46" s="661"/>
      <c r="C46" s="661"/>
      <c r="D46" s="661"/>
      <c r="E46" s="661"/>
      <c r="F46" s="661"/>
      <c r="G46" s="661"/>
      <c r="H46" s="661"/>
      <c r="I46" s="661"/>
    </row>
    <row r="47" spans="2:9" x14ac:dyDescent="0.25">
      <c r="B47" s="661"/>
      <c r="C47" s="661"/>
      <c r="D47" s="661"/>
      <c r="E47" s="661"/>
      <c r="F47" s="661"/>
      <c r="G47" s="661"/>
      <c r="H47" s="661"/>
      <c r="I47" s="661"/>
    </row>
    <row r="48" spans="2:9" x14ac:dyDescent="0.25">
      <c r="B48" s="661"/>
      <c r="C48" s="661"/>
      <c r="D48" s="661"/>
      <c r="E48" s="661"/>
      <c r="F48" s="661"/>
      <c r="G48" s="661"/>
      <c r="H48" s="661"/>
      <c r="I48" s="661"/>
    </row>
    <row r="49" spans="2:9" x14ac:dyDescent="0.25">
      <c r="B49" s="661"/>
      <c r="C49" s="661"/>
      <c r="D49" s="661"/>
      <c r="E49" s="661"/>
      <c r="F49" s="661"/>
      <c r="G49" s="661"/>
      <c r="H49" s="661"/>
      <c r="I49" s="661"/>
    </row>
    <row r="50" spans="2:9" x14ac:dyDescent="0.25">
      <c r="B50" s="661"/>
      <c r="C50" s="661"/>
      <c r="D50" s="661"/>
      <c r="E50" s="661"/>
      <c r="F50" s="661"/>
      <c r="G50" s="661"/>
      <c r="H50" s="661"/>
      <c r="I50" s="661"/>
    </row>
    <row r="51" spans="2:9" x14ac:dyDescent="0.25">
      <c r="B51" s="661"/>
      <c r="C51" s="661"/>
      <c r="D51" s="661"/>
      <c r="E51" s="661"/>
      <c r="F51" s="661"/>
      <c r="G51" s="661"/>
      <c r="H51" s="661"/>
      <c r="I51" s="661"/>
    </row>
    <row r="52" spans="2:9" ht="37.5" x14ac:dyDescent="0.3">
      <c r="B52" s="26" t="s">
        <v>457</v>
      </c>
    </row>
    <row r="53" spans="2:9" x14ac:dyDescent="0.25">
      <c r="B53" s="221" t="s">
        <v>460</v>
      </c>
    </row>
  </sheetData>
  <sheetProtection password="C970" sheet="1" objects="1" scenarios="1" selectLockedCells="1"/>
  <mergeCells count="7">
    <mergeCell ref="B15:M17"/>
    <mergeCell ref="B19:I35"/>
    <mergeCell ref="B37:I51"/>
    <mergeCell ref="B8:J11"/>
    <mergeCell ref="A1:I1"/>
    <mergeCell ref="A2:I2"/>
    <mergeCell ref="B13:I14"/>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N40"/>
  <sheetViews>
    <sheetView showGridLines="0" showRowColHeaders="0" zoomScale="80" zoomScaleNormal="80" workbookViewId="0">
      <pane ySplit="2" topLeftCell="A3" activePane="bottomLeft" state="frozen"/>
      <selection pane="bottomLeft" activeCell="A3" sqref="A3"/>
    </sheetView>
  </sheetViews>
  <sheetFormatPr defaultRowHeight="15" x14ac:dyDescent="0.25"/>
  <cols>
    <col min="1" max="1" width="4.7109375" customWidth="1"/>
    <col min="2" max="2" width="66.7109375" customWidth="1"/>
    <col min="3" max="14" width="20.7109375" customWidth="1"/>
    <col min="15" max="24" width="12.5703125" customWidth="1"/>
  </cols>
  <sheetData>
    <row r="1" spans="1:14" s="21" customFormat="1" ht="33" customHeight="1" x14ac:dyDescent="0.35">
      <c r="A1" s="702" t="s">
        <v>305</v>
      </c>
      <c r="B1" s="702"/>
      <c r="C1" s="702"/>
      <c r="D1" s="702"/>
      <c r="E1" s="702"/>
      <c r="F1" s="702"/>
    </row>
    <row r="2" spans="1:14" s="21" customFormat="1" ht="30" customHeight="1" x14ac:dyDescent="0.25">
      <c r="A2" s="664" t="s">
        <v>345</v>
      </c>
      <c r="B2" s="664"/>
      <c r="C2" s="664"/>
      <c r="D2" s="664"/>
      <c r="E2" s="664"/>
      <c r="F2" s="664"/>
    </row>
    <row r="3" spans="1:14" ht="0.95" customHeight="1" x14ac:dyDescent="0.35">
      <c r="A3" s="331"/>
      <c r="B3" s="394"/>
    </row>
    <row r="4" spans="1:14" ht="35.25" customHeight="1" x14ac:dyDescent="0.35">
      <c r="B4" s="469" t="s">
        <v>329</v>
      </c>
    </row>
    <row r="5" spans="1:14" ht="30" customHeight="1" x14ac:dyDescent="0.35">
      <c r="B5" s="470" t="s">
        <v>324</v>
      </c>
    </row>
    <row r="6" spans="1:14" ht="24.95" customHeight="1" x14ac:dyDescent="0.25">
      <c r="B6" s="471" t="s">
        <v>330</v>
      </c>
      <c r="C6" s="395"/>
    </row>
    <row r="7" spans="1:14" ht="24.95" customHeight="1" x14ac:dyDescent="0.25">
      <c r="B7" s="472" t="s">
        <v>175</v>
      </c>
      <c r="C7" s="474">
        <v>2015</v>
      </c>
    </row>
    <row r="8" spans="1:14" ht="24.95" customHeight="1" x14ac:dyDescent="0.25">
      <c r="B8" s="472" t="s">
        <v>333</v>
      </c>
      <c r="C8" s="474" t="s">
        <v>663</v>
      </c>
    </row>
    <row r="9" spans="1:14" ht="24.95" customHeight="1" x14ac:dyDescent="0.25">
      <c r="B9" s="472" t="s">
        <v>306</v>
      </c>
      <c r="C9" s="474">
        <v>1000</v>
      </c>
    </row>
    <row r="10" spans="1:14" ht="24.95" customHeight="1" x14ac:dyDescent="0.25">
      <c r="B10" s="473" t="s">
        <v>348</v>
      </c>
      <c r="C10" s="475">
        <v>0.75</v>
      </c>
    </row>
    <row r="11" spans="1:14" ht="24.95" customHeight="1" x14ac:dyDescent="0.25">
      <c r="B11" s="473" t="s">
        <v>353</v>
      </c>
      <c r="C11" s="474" t="s">
        <v>491</v>
      </c>
      <c r="D11" s="22"/>
    </row>
    <row r="13" spans="1:14" ht="14.25" customHeight="1" x14ac:dyDescent="0.25"/>
    <row r="14" spans="1:14" ht="24.75" customHeight="1" x14ac:dyDescent="0.25">
      <c r="B14" s="330" t="str">
        <f>"Annual Expenditure on water services " &amp;C7</f>
        <v>Annual Expenditure on water services 2015</v>
      </c>
      <c r="C14" s="745" t="s">
        <v>336</v>
      </c>
      <c r="D14" s="745"/>
    </row>
    <row r="15" spans="1:14" ht="35.1" customHeight="1" x14ac:dyDescent="0.25">
      <c r="B15" s="218" t="s">
        <v>331</v>
      </c>
      <c r="C15" s="405" t="s">
        <v>325</v>
      </c>
      <c r="D15" s="405" t="s">
        <v>326</v>
      </c>
      <c r="E15" s="406" t="s">
        <v>328</v>
      </c>
      <c r="F15" s="746" t="s">
        <v>351</v>
      </c>
      <c r="G15" s="747"/>
      <c r="H15" s="747"/>
      <c r="I15" s="396"/>
      <c r="J15" s="396"/>
      <c r="K15" s="396"/>
      <c r="L15" s="396"/>
      <c r="M15" s="396"/>
      <c r="N15" s="396"/>
    </row>
    <row r="16" spans="1:14" ht="39.950000000000003" customHeight="1" x14ac:dyDescent="0.25">
      <c r="B16" s="401" t="s">
        <v>327</v>
      </c>
      <c r="C16" s="622">
        <f>'DS - Data Entry'!C97</f>
        <v>8.1413333333333338</v>
      </c>
      <c r="D16" s="623">
        <f>'DS - Data Entry'!C96</f>
        <v>74.88</v>
      </c>
      <c r="E16" s="624">
        <f>(D16-C16)</f>
        <v>66.73866666666666</v>
      </c>
      <c r="F16" s="746"/>
      <c r="G16" s="747"/>
      <c r="H16" s="747"/>
      <c r="I16" s="625"/>
      <c r="J16" s="625"/>
      <c r="K16" s="625"/>
      <c r="L16" s="625"/>
      <c r="M16" s="625"/>
      <c r="N16" s="625"/>
    </row>
    <row r="17" spans="2:14" ht="39.950000000000003" customHeight="1" x14ac:dyDescent="0.25">
      <c r="B17" s="402" t="s">
        <v>337</v>
      </c>
      <c r="C17" s="626">
        <f>(C16*C9)</f>
        <v>8141.3333333333339</v>
      </c>
      <c r="D17" s="626">
        <f>(D16*C9)</f>
        <v>74880</v>
      </c>
      <c r="E17" s="624">
        <f>(D17-C17)</f>
        <v>66738.666666666672</v>
      </c>
      <c r="F17" s="750" t="s">
        <v>528</v>
      </c>
      <c r="G17" s="751"/>
      <c r="H17" s="751"/>
      <c r="I17" s="751"/>
      <c r="J17" s="397"/>
      <c r="K17" s="397"/>
      <c r="L17" s="397"/>
      <c r="M17" s="397"/>
      <c r="N17" s="397"/>
    </row>
    <row r="18" spans="2:14" ht="39.950000000000003" customHeight="1" x14ac:dyDescent="0.25">
      <c r="B18" s="403" t="s">
        <v>497</v>
      </c>
      <c r="C18" s="627">
        <v>100000</v>
      </c>
      <c r="D18" s="628">
        <v>120000</v>
      </c>
      <c r="E18" s="629">
        <f>(D18-C18)</f>
        <v>20000</v>
      </c>
      <c r="F18" s="742" t="s">
        <v>341</v>
      </c>
      <c r="G18" s="744"/>
      <c r="H18" s="744"/>
      <c r="I18" s="744"/>
      <c r="J18" s="625"/>
      <c r="K18" s="625"/>
      <c r="L18" s="625"/>
      <c r="M18" s="625"/>
      <c r="N18" s="625"/>
    </row>
    <row r="19" spans="2:14" ht="39.950000000000003" customHeight="1" x14ac:dyDescent="0.25">
      <c r="B19" s="403" t="s">
        <v>527</v>
      </c>
      <c r="C19" s="627">
        <v>10000</v>
      </c>
      <c r="D19" s="628">
        <v>12000</v>
      </c>
      <c r="E19" s="629">
        <f>(D19-C19)</f>
        <v>2000</v>
      </c>
      <c r="F19" s="742" t="s">
        <v>334</v>
      </c>
      <c r="G19" s="743"/>
      <c r="H19" s="743"/>
      <c r="I19" s="743"/>
      <c r="J19" s="625"/>
      <c r="K19" s="625"/>
      <c r="L19" s="625"/>
      <c r="M19" s="625"/>
      <c r="N19" s="625"/>
    </row>
    <row r="20" spans="2:14" ht="42" customHeight="1" x14ac:dyDescent="0.25">
      <c r="B20" s="404" t="s">
        <v>498</v>
      </c>
      <c r="C20" s="630">
        <v>1000</v>
      </c>
      <c r="D20" s="631">
        <v>1200</v>
      </c>
      <c r="E20" s="632">
        <f>(D20-C20)</f>
        <v>200</v>
      </c>
      <c r="F20" s="742" t="s">
        <v>335</v>
      </c>
      <c r="G20" s="743"/>
      <c r="H20" s="743"/>
      <c r="I20" s="743"/>
      <c r="J20" s="625"/>
      <c r="K20" s="625"/>
      <c r="L20" s="625"/>
      <c r="M20" s="625"/>
      <c r="N20" s="625"/>
    </row>
    <row r="21" spans="2:14" ht="24.95" customHeight="1" x14ac:dyDescent="0.25">
      <c r="B21" s="400" t="s">
        <v>499</v>
      </c>
      <c r="C21" s="633">
        <f>SUM(C17:C20)</f>
        <v>119141.33333333333</v>
      </c>
      <c r="D21" s="633">
        <f>SUM(D17:D20)</f>
        <v>208080</v>
      </c>
      <c r="E21" s="634">
        <f>SUM(E17:E20)</f>
        <v>88938.666666666672</v>
      </c>
      <c r="F21" s="748"/>
      <c r="G21" s="749"/>
      <c r="H21" s="749"/>
      <c r="I21" s="749"/>
      <c r="J21" s="635"/>
      <c r="K21" s="635"/>
      <c r="L21" s="635"/>
      <c r="M21" s="635"/>
      <c r="N21" s="635"/>
    </row>
    <row r="22" spans="2:14" ht="15" customHeight="1" x14ac:dyDescent="0.25"/>
    <row r="23" spans="2:14" ht="14.25" customHeight="1" x14ac:dyDescent="0.25"/>
    <row r="24" spans="2:14" ht="29.1" customHeight="1" x14ac:dyDescent="0.25">
      <c r="B24" s="330" t="str">
        <f>"Annual Revenue for water services " &amp;C7</f>
        <v>Annual Revenue for water services 2015</v>
      </c>
      <c r="C24" s="741" t="s">
        <v>336</v>
      </c>
      <c r="D24" s="741"/>
    </row>
    <row r="25" spans="2:14" ht="24.95" customHeight="1" x14ac:dyDescent="0.25">
      <c r="B25" s="218" t="s">
        <v>332</v>
      </c>
      <c r="C25" s="405" t="s">
        <v>325</v>
      </c>
      <c r="D25" s="405" t="s">
        <v>326</v>
      </c>
      <c r="E25" s="407" t="s">
        <v>328</v>
      </c>
      <c r="F25" s="736" t="s">
        <v>529</v>
      </c>
      <c r="G25" s="737"/>
      <c r="H25" s="737"/>
      <c r="I25" s="737"/>
      <c r="J25" s="737"/>
      <c r="K25" s="399"/>
      <c r="L25" s="399"/>
      <c r="M25" s="399"/>
      <c r="N25" s="399"/>
    </row>
    <row r="26" spans="2:14" ht="45" customHeight="1" x14ac:dyDescent="0.25">
      <c r="B26" s="476" t="s">
        <v>349</v>
      </c>
      <c r="C26" s="622">
        <v>1000</v>
      </c>
      <c r="D26" s="622">
        <v>1200</v>
      </c>
      <c r="E26" s="636">
        <f>(D26-C26)</f>
        <v>200</v>
      </c>
      <c r="F26" s="738" t="s">
        <v>352</v>
      </c>
      <c r="G26" s="739"/>
      <c r="H26" s="739"/>
      <c r="I26" s="739"/>
      <c r="J26" s="739"/>
      <c r="K26" s="637"/>
      <c r="L26" s="637"/>
      <c r="M26" s="637"/>
      <c r="N26" s="637"/>
    </row>
    <row r="27" spans="2:14" ht="39.950000000000003" customHeight="1" x14ac:dyDescent="0.25">
      <c r="B27" s="476" t="s">
        <v>338</v>
      </c>
      <c r="C27" s="622">
        <v>100</v>
      </c>
      <c r="D27" s="622">
        <v>100</v>
      </c>
      <c r="E27" s="636">
        <f t="shared" ref="E27:E32" si="0">(D27-C27)</f>
        <v>0</v>
      </c>
      <c r="F27" s="637"/>
      <c r="G27" s="637"/>
      <c r="H27" s="637"/>
      <c r="I27" s="637"/>
      <c r="J27" s="637"/>
      <c r="K27" s="637"/>
      <c r="L27" s="637"/>
      <c r="M27" s="637"/>
      <c r="N27" s="637"/>
    </row>
    <row r="28" spans="2:14" ht="39.950000000000003" customHeight="1" x14ac:dyDescent="0.25">
      <c r="B28" s="477" t="s">
        <v>492</v>
      </c>
      <c r="C28" s="622">
        <v>31000</v>
      </c>
      <c r="D28" s="622">
        <v>40000</v>
      </c>
      <c r="E28" s="638">
        <f t="shared" si="0"/>
        <v>9000</v>
      </c>
      <c r="F28" s="740" t="s">
        <v>340</v>
      </c>
      <c r="G28" s="740"/>
      <c r="H28" s="740"/>
      <c r="I28" s="740"/>
      <c r="J28" s="740"/>
      <c r="K28" s="398"/>
      <c r="L28" s="398"/>
      <c r="M28" s="398"/>
      <c r="N28" s="398"/>
    </row>
    <row r="29" spans="2:14" ht="39.950000000000003" customHeight="1" x14ac:dyDescent="0.25">
      <c r="B29" s="477" t="s">
        <v>493</v>
      </c>
      <c r="C29" s="622">
        <v>31000</v>
      </c>
      <c r="D29" s="622">
        <v>40000</v>
      </c>
      <c r="E29" s="638">
        <f t="shared" si="0"/>
        <v>9000</v>
      </c>
      <c r="F29" s="740"/>
      <c r="G29" s="740"/>
      <c r="H29" s="740"/>
      <c r="I29" s="740"/>
      <c r="J29" s="740"/>
      <c r="K29" s="398"/>
      <c r="L29" s="398"/>
      <c r="M29" s="398"/>
      <c r="N29" s="398"/>
    </row>
    <row r="30" spans="2:14" ht="39.950000000000003" customHeight="1" x14ac:dyDescent="0.25">
      <c r="B30" s="476" t="s">
        <v>494</v>
      </c>
      <c r="C30" s="622"/>
      <c r="D30" s="622"/>
      <c r="E30" s="638">
        <f t="shared" si="0"/>
        <v>0</v>
      </c>
      <c r="F30" s="740" t="s">
        <v>339</v>
      </c>
      <c r="G30" s="740"/>
      <c r="H30" s="740"/>
      <c r="I30" s="740"/>
      <c r="J30" s="740"/>
      <c r="K30" s="398"/>
      <c r="L30" s="398"/>
      <c r="M30" s="398"/>
      <c r="N30" s="398"/>
    </row>
    <row r="31" spans="2:14" ht="39.950000000000003" customHeight="1" x14ac:dyDescent="0.25">
      <c r="B31" s="477" t="s">
        <v>495</v>
      </c>
      <c r="C31" s="622"/>
      <c r="D31" s="622"/>
      <c r="E31" s="636">
        <f>(D31-C31)</f>
        <v>0</v>
      </c>
      <c r="F31" s="398"/>
      <c r="G31" s="398"/>
      <c r="H31" s="398"/>
      <c r="I31" s="398"/>
      <c r="J31" s="398"/>
      <c r="K31" s="398"/>
      <c r="L31" s="398"/>
      <c r="M31" s="398"/>
      <c r="N31" s="398"/>
    </row>
    <row r="32" spans="2:14" ht="39.950000000000003" customHeight="1" x14ac:dyDescent="0.25">
      <c r="B32" s="477" t="s">
        <v>496</v>
      </c>
      <c r="C32" s="622">
        <v>1000</v>
      </c>
      <c r="D32" s="622">
        <v>1000</v>
      </c>
      <c r="E32" s="636">
        <f t="shared" si="0"/>
        <v>0</v>
      </c>
      <c r="F32" s="398"/>
      <c r="G32" s="398"/>
      <c r="H32" s="398"/>
      <c r="I32" s="398"/>
      <c r="J32" s="398"/>
      <c r="K32" s="398"/>
      <c r="L32" s="398"/>
      <c r="M32" s="398"/>
      <c r="N32" s="398"/>
    </row>
    <row r="33" spans="2:14" ht="24.95" customHeight="1" x14ac:dyDescent="0.25">
      <c r="B33" s="266" t="s">
        <v>360</v>
      </c>
      <c r="C33" s="639">
        <f>SUM(C26:C32)</f>
        <v>64100</v>
      </c>
      <c r="D33" s="639">
        <f>SUM(D26:D32)</f>
        <v>82300</v>
      </c>
      <c r="E33" s="640">
        <f>SUM(E26:E32)</f>
        <v>18200</v>
      </c>
      <c r="F33" s="734"/>
      <c r="G33" s="735"/>
      <c r="H33" s="735"/>
      <c r="I33" s="735"/>
      <c r="J33" s="735"/>
      <c r="K33" s="641"/>
      <c r="L33" s="641"/>
      <c r="M33" s="641"/>
      <c r="N33" s="641"/>
    </row>
    <row r="36" spans="2:14" ht="24.95" customHeight="1" x14ac:dyDescent="0.35">
      <c r="B36" s="408" t="s">
        <v>342</v>
      </c>
      <c r="C36" s="733" t="s">
        <v>350</v>
      </c>
      <c r="D36" s="733"/>
      <c r="E36" s="733"/>
    </row>
    <row r="37" spans="2:14" ht="24.95" customHeight="1" x14ac:dyDescent="0.25">
      <c r="B37" s="461" t="s">
        <v>346</v>
      </c>
      <c r="C37" s="462" t="s">
        <v>325</v>
      </c>
      <c r="D37" s="462" t="s">
        <v>326</v>
      </c>
      <c r="E37" s="463" t="s">
        <v>328</v>
      </c>
    </row>
    <row r="38" spans="2:14" ht="24.95" customHeight="1" x14ac:dyDescent="0.25">
      <c r="B38" s="459" t="s">
        <v>343</v>
      </c>
      <c r="C38" s="642">
        <f>C21</f>
        <v>119141.33333333333</v>
      </c>
      <c r="D38" s="642">
        <f>D21</f>
        <v>208080</v>
      </c>
      <c r="E38" s="643">
        <f>E21</f>
        <v>88938.666666666672</v>
      </c>
    </row>
    <row r="39" spans="2:14" ht="24.95" customHeight="1" x14ac:dyDescent="0.25">
      <c r="B39" s="459" t="s">
        <v>344</v>
      </c>
      <c r="C39" s="642">
        <f>C33</f>
        <v>64100</v>
      </c>
      <c r="D39" s="642">
        <f>D33</f>
        <v>82300</v>
      </c>
      <c r="E39" s="643">
        <f>E33</f>
        <v>18200</v>
      </c>
    </row>
    <row r="40" spans="2:14" ht="24.95" customHeight="1" x14ac:dyDescent="0.25">
      <c r="B40" s="460" t="s">
        <v>342</v>
      </c>
      <c r="C40" s="644">
        <f>C38-C39</f>
        <v>55041.333333333328</v>
      </c>
      <c r="D40" s="644">
        <f>(D38-D39)</f>
        <v>125780</v>
      </c>
      <c r="E40" s="645">
        <f>(D40-C40)</f>
        <v>70738.666666666672</v>
      </c>
    </row>
  </sheetData>
  <sheetProtection password="C970" sheet="1" objects="1" scenarios="1" selectLockedCells="1"/>
  <mergeCells count="16">
    <mergeCell ref="A1:F1"/>
    <mergeCell ref="A2:F2"/>
    <mergeCell ref="C36:E36"/>
    <mergeCell ref="F33:J33"/>
    <mergeCell ref="F25:J25"/>
    <mergeCell ref="F26:J26"/>
    <mergeCell ref="F30:J30"/>
    <mergeCell ref="F28:J29"/>
    <mergeCell ref="C24:D24"/>
    <mergeCell ref="F20:I20"/>
    <mergeCell ref="F19:I19"/>
    <mergeCell ref="F18:I18"/>
    <mergeCell ref="C14:D14"/>
    <mergeCell ref="F15:H16"/>
    <mergeCell ref="F21:I21"/>
    <mergeCell ref="F17:I17"/>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B82"/>
  <sheetViews>
    <sheetView showGridLines="0" showRowColHeaders="0" zoomScale="80" zoomScaleNormal="80" workbookViewId="0">
      <pane ySplit="2" topLeftCell="A3" activePane="bottomLeft" state="frozen"/>
      <selection pane="bottomLeft" activeCell="H6" sqref="H6"/>
    </sheetView>
  </sheetViews>
  <sheetFormatPr defaultRowHeight="15" x14ac:dyDescent="0.25"/>
  <cols>
    <col min="1" max="1" width="4" customWidth="1"/>
    <col min="2" max="2" width="65.42578125" customWidth="1"/>
    <col min="5" max="5" width="12.7109375" bestFit="1" customWidth="1"/>
    <col min="18" max="18" width="9.140625" hidden="1" customWidth="1"/>
    <col min="19" max="19" width="55.5703125" hidden="1" customWidth="1"/>
    <col min="20" max="20" width="26.28515625" hidden="1" customWidth="1"/>
    <col min="21" max="21" width="28" hidden="1" customWidth="1"/>
    <col min="22" max="22" width="9.140625" hidden="1" customWidth="1"/>
  </cols>
  <sheetData>
    <row r="1" spans="1:21" s="21" customFormat="1" ht="33" customHeight="1" x14ac:dyDescent="0.35">
      <c r="A1" s="702" t="s">
        <v>305</v>
      </c>
      <c r="B1" s="702"/>
      <c r="C1" s="702"/>
      <c r="D1" s="702"/>
      <c r="E1" s="702"/>
      <c r="F1" s="702"/>
      <c r="G1" s="702"/>
      <c r="H1" s="702"/>
      <c r="I1" s="702"/>
      <c r="J1" s="702"/>
      <c r="K1" s="702"/>
    </row>
    <row r="2" spans="1:21" s="21" customFormat="1" ht="30" customHeight="1" x14ac:dyDescent="0.25">
      <c r="A2" s="664" t="s">
        <v>504</v>
      </c>
      <c r="B2" s="664"/>
      <c r="C2" s="664"/>
      <c r="D2" s="664"/>
      <c r="E2" s="664"/>
      <c r="F2" s="664"/>
      <c r="G2" s="664"/>
      <c r="H2" s="664"/>
      <c r="I2" s="664"/>
      <c r="J2" s="664"/>
      <c r="K2" s="664"/>
    </row>
    <row r="3" spans="1:21" ht="0.95" customHeight="1" x14ac:dyDescent="0.25">
      <c r="A3" s="350"/>
      <c r="B3" s="417"/>
    </row>
    <row r="4" spans="1:21" ht="39.950000000000003" customHeight="1" x14ac:dyDescent="0.25">
      <c r="B4" s="752"/>
      <c r="C4" s="752"/>
      <c r="D4" s="752"/>
      <c r="E4" s="752"/>
      <c r="F4" s="444"/>
      <c r="G4" s="752"/>
      <c r="H4" s="752"/>
      <c r="I4" s="752"/>
      <c r="J4" s="752"/>
      <c r="K4" s="752"/>
      <c r="L4" s="752"/>
      <c r="M4" s="752"/>
      <c r="N4" s="752"/>
      <c r="O4" s="752"/>
      <c r="P4" s="752"/>
    </row>
    <row r="6" spans="1:21" x14ac:dyDescent="0.25">
      <c r="C6" s="331" t="s">
        <v>556</v>
      </c>
      <c r="H6" s="331"/>
    </row>
    <row r="12" spans="1:21" x14ac:dyDescent="0.25">
      <c r="S12" s="306" t="s">
        <v>462</v>
      </c>
      <c r="T12" s="458" t="s">
        <v>659</v>
      </c>
      <c r="U12" s="458" t="s">
        <v>658</v>
      </c>
    </row>
    <row r="13" spans="1:21" x14ac:dyDescent="0.25">
      <c r="S13" t="str">
        <f>'Financial overview '!B26</f>
        <v xml:space="preserve">Total annual contribution by users (i.e.tariffs and other user contributions e.g. for minor maintenance) </v>
      </c>
      <c r="T13" s="646">
        <f>'Financial overview '!C26</f>
        <v>1000</v>
      </c>
      <c r="U13" s="448"/>
    </row>
    <row r="14" spans="1:21" x14ac:dyDescent="0.25">
      <c r="S14" t="str">
        <f>'Financial overview '!B27</f>
        <v>Interest rate charged if loans are given out</v>
      </c>
      <c r="T14" s="646">
        <f>'Financial overview '!C27</f>
        <v>100</v>
      </c>
      <c r="U14" s="448"/>
    </row>
    <row r="15" spans="1:21" x14ac:dyDescent="0.25">
      <c r="S15" t="str">
        <f>'Financial overview '!B28</f>
        <v>Revenue from taxes levied at the national level</v>
      </c>
      <c r="T15" s="646">
        <f>'Financial overview '!C28</f>
        <v>31000</v>
      </c>
      <c r="U15" s="448"/>
    </row>
    <row r="16" spans="1:21" x14ac:dyDescent="0.25">
      <c r="S16" t="str">
        <f>'Financial overview '!B29</f>
        <v>Revenue from taxes levied at the local level</v>
      </c>
      <c r="T16" s="646">
        <f>'Financial overview '!C29</f>
        <v>31000</v>
      </c>
      <c r="U16" s="448"/>
    </row>
    <row r="17" spans="2:21" x14ac:dyDescent="0.25">
      <c r="S17" t="str">
        <f>'Financial overview '!B30</f>
        <v>Revenue from transfers (e.g. payments from development organisations)</v>
      </c>
      <c r="T17" s="646">
        <f>'Financial overview '!C30</f>
        <v>0</v>
      </c>
      <c r="U17" s="448"/>
    </row>
    <row r="18" spans="2:21" x14ac:dyDescent="0.25">
      <c r="S18" t="str">
        <f>'Financial overview '!B31</f>
        <v>Other sources of national revenue</v>
      </c>
      <c r="T18" s="646">
        <f>'Financial overview '!C31</f>
        <v>0</v>
      </c>
      <c r="U18" s="448"/>
    </row>
    <row r="19" spans="2:21" x14ac:dyDescent="0.25">
      <c r="S19" t="str">
        <f>'Financial overview '!B32</f>
        <v>Other sources of local revenue</v>
      </c>
      <c r="T19" s="646">
        <f>'Financial overview '!C32</f>
        <v>1000</v>
      </c>
      <c r="U19" s="448"/>
    </row>
    <row r="20" spans="2:21" x14ac:dyDescent="0.25">
      <c r="S20" t="str">
        <f>'Financial overview '!B17</f>
        <v xml:space="preserve">Total annual direct support expenditure for whole district: </v>
      </c>
      <c r="U20" s="646">
        <f>'Financial overview '!C17</f>
        <v>8141.3333333333339</v>
      </c>
    </row>
    <row r="21" spans="2:21" x14ac:dyDescent="0.25">
      <c r="S21" t="str">
        <f>'Financial overview '!B18</f>
        <v>Total annual Capital Expenditure (CapEx)</v>
      </c>
      <c r="U21" s="646">
        <f>'Financial overview '!C18</f>
        <v>100000</v>
      </c>
    </row>
    <row r="22" spans="2:21" x14ac:dyDescent="0.25">
      <c r="S22" t="str">
        <f>'Financial overview '!B19</f>
        <v xml:space="preserve">Total annual Operating and Minor Maintenance Expenditure (OpEx) </v>
      </c>
      <c r="U22" s="646">
        <f>'Financial overview '!C19</f>
        <v>10000</v>
      </c>
    </row>
    <row r="23" spans="2:21" x14ac:dyDescent="0.25">
      <c r="S23" t="str">
        <f>'Financial overview '!B20</f>
        <v>Total annual Capital Maintenance Expenditure (CapManEx)</v>
      </c>
      <c r="U23" s="646">
        <f>'Financial overview '!C20</f>
        <v>1000</v>
      </c>
    </row>
    <row r="29" spans="2:21" x14ac:dyDescent="0.25">
      <c r="S29" s="306"/>
    </row>
    <row r="30" spans="2:21" x14ac:dyDescent="0.25">
      <c r="S30" s="306" t="s">
        <v>463</v>
      </c>
      <c r="T30" s="458" t="s">
        <v>660</v>
      </c>
      <c r="U30" s="458" t="s">
        <v>661</v>
      </c>
    </row>
    <row r="31" spans="2:21" ht="18.75" x14ac:dyDescent="0.3">
      <c r="B31" s="443"/>
      <c r="G31" s="753"/>
      <c r="H31" s="753"/>
      <c r="I31" s="753"/>
      <c r="J31" s="753"/>
      <c r="K31" s="753"/>
      <c r="L31" s="753"/>
      <c r="M31" s="753"/>
      <c r="N31" s="753"/>
      <c r="O31" s="753"/>
      <c r="P31" s="753"/>
      <c r="S31" t="str">
        <f>'Financial overview '!B26</f>
        <v xml:space="preserve">Total annual contribution by users (i.e.tariffs and other user contributions e.g. for minor maintenance) </v>
      </c>
      <c r="T31" s="646">
        <f>'Financial overview '!D26</f>
        <v>1200</v>
      </c>
      <c r="U31" s="448"/>
    </row>
    <row r="32" spans="2:21" x14ac:dyDescent="0.25">
      <c r="S32" t="str">
        <f>'Financial overview '!B27</f>
        <v>Interest rate charged if loans are given out</v>
      </c>
      <c r="T32" s="646">
        <f>'Financial overview '!D27</f>
        <v>100</v>
      </c>
      <c r="U32" s="448"/>
    </row>
    <row r="33" spans="19:21" x14ac:dyDescent="0.25">
      <c r="S33" t="str">
        <f>'Financial overview '!B28</f>
        <v>Revenue from taxes levied at the national level</v>
      </c>
      <c r="T33" s="646">
        <f>'Financial overview '!D28</f>
        <v>40000</v>
      </c>
      <c r="U33" s="448"/>
    </row>
    <row r="34" spans="19:21" x14ac:dyDescent="0.25">
      <c r="S34" t="str">
        <f>'Financial overview '!B29</f>
        <v>Revenue from taxes levied at the local level</v>
      </c>
      <c r="T34" s="646">
        <f>'Financial overview '!D29</f>
        <v>40000</v>
      </c>
      <c r="U34" s="448"/>
    </row>
    <row r="35" spans="19:21" x14ac:dyDescent="0.25">
      <c r="S35" t="str">
        <f>'Financial overview '!B30</f>
        <v>Revenue from transfers (e.g. payments from development organisations)</v>
      </c>
      <c r="T35" s="646">
        <f>'Financial overview '!D30</f>
        <v>0</v>
      </c>
      <c r="U35" s="448"/>
    </row>
    <row r="36" spans="19:21" x14ac:dyDescent="0.25">
      <c r="S36" t="str">
        <f>'Financial overview '!B31</f>
        <v>Other sources of national revenue</v>
      </c>
      <c r="T36" s="646">
        <f>'Financial overview '!D31</f>
        <v>0</v>
      </c>
      <c r="U36" s="448"/>
    </row>
    <row r="37" spans="19:21" x14ac:dyDescent="0.25">
      <c r="S37" t="str">
        <f>'Financial overview '!B32</f>
        <v>Other sources of local revenue</v>
      </c>
      <c r="T37" s="646">
        <f>'Financial overview '!D32</f>
        <v>1000</v>
      </c>
      <c r="U37" s="448"/>
    </row>
    <row r="38" spans="19:21" x14ac:dyDescent="0.25">
      <c r="S38" t="str">
        <f>'Financial overview '!B17</f>
        <v xml:space="preserve">Total annual direct support expenditure for whole district: </v>
      </c>
      <c r="U38" s="646">
        <f>'Financial overview '!D17</f>
        <v>74880</v>
      </c>
    </row>
    <row r="39" spans="19:21" x14ac:dyDescent="0.25">
      <c r="S39" t="str">
        <f>'Financial overview '!B18</f>
        <v>Total annual Capital Expenditure (CapEx)</v>
      </c>
      <c r="U39" s="646">
        <f>'Financial overview '!D18</f>
        <v>120000</v>
      </c>
    </row>
    <row r="40" spans="19:21" x14ac:dyDescent="0.25">
      <c r="S40" t="str">
        <f>'Financial overview '!B19</f>
        <v xml:space="preserve">Total annual Operating and Minor Maintenance Expenditure (OpEx) </v>
      </c>
      <c r="U40" s="646">
        <f>'Financial overview '!D19</f>
        <v>12000</v>
      </c>
    </row>
    <row r="41" spans="19:21" x14ac:dyDescent="0.25">
      <c r="S41" t="str">
        <f>'Financial overview '!B20</f>
        <v>Total annual Capital Maintenance Expenditure (CapManEx)</v>
      </c>
      <c r="U41" s="646">
        <f>'Financial overview '!D20</f>
        <v>1200</v>
      </c>
    </row>
    <row r="44" spans="19:21" x14ac:dyDescent="0.25">
      <c r="S44" s="478">
        <v>0</v>
      </c>
    </row>
    <row r="45" spans="19:21" x14ac:dyDescent="0.25">
      <c r="S45" s="647" t="s">
        <v>662</v>
      </c>
    </row>
    <row r="59" spans="2:28" x14ac:dyDescent="0.25">
      <c r="B59" s="455"/>
      <c r="C59" s="455"/>
      <c r="D59" s="455"/>
      <c r="E59" s="455"/>
      <c r="F59" s="455"/>
      <c r="G59" s="455"/>
      <c r="H59" s="455"/>
      <c r="I59" s="455"/>
      <c r="J59" s="455"/>
      <c r="K59" s="455"/>
      <c r="L59" s="455"/>
      <c r="M59" s="455"/>
      <c r="N59" s="455"/>
      <c r="O59" s="455"/>
      <c r="P59" s="455"/>
      <c r="Q59" s="455"/>
      <c r="R59" s="455"/>
      <c r="S59" s="455"/>
      <c r="T59" s="455"/>
      <c r="U59" s="455"/>
      <c r="V59" s="455"/>
      <c r="W59" s="455"/>
      <c r="X59" s="455"/>
      <c r="Y59" s="455"/>
      <c r="Z59" s="455"/>
      <c r="AA59" s="455"/>
      <c r="AB59" s="455"/>
    </row>
    <row r="60" spans="2:28" x14ac:dyDescent="0.25">
      <c r="B60" s="455"/>
      <c r="C60" s="455"/>
      <c r="D60" s="455"/>
      <c r="E60" s="455"/>
      <c r="F60" s="455"/>
      <c r="G60" s="455"/>
      <c r="H60" s="455"/>
      <c r="I60" s="455"/>
      <c r="J60" s="455"/>
      <c r="K60" s="455"/>
      <c r="L60" s="455"/>
      <c r="M60" s="455"/>
      <c r="N60" s="455"/>
      <c r="O60" s="455"/>
      <c r="P60" s="455"/>
      <c r="Q60" s="455"/>
      <c r="R60" s="455"/>
      <c r="S60" s="455"/>
      <c r="T60" s="455"/>
      <c r="U60" s="455"/>
      <c r="V60" s="455"/>
      <c r="W60" s="455"/>
      <c r="X60" s="455"/>
      <c r="Y60" s="455"/>
      <c r="Z60" s="455"/>
      <c r="AA60" s="455"/>
      <c r="AB60" s="455"/>
    </row>
    <row r="61" spans="2:28" x14ac:dyDescent="0.25">
      <c r="B61" s="455"/>
      <c r="C61" s="455"/>
      <c r="D61" s="455"/>
      <c r="E61" s="455"/>
      <c r="F61" s="455"/>
      <c r="G61" s="455"/>
      <c r="H61" s="455"/>
      <c r="I61" s="455"/>
      <c r="J61" s="455"/>
      <c r="K61" s="455"/>
      <c r="L61" s="455"/>
      <c r="M61" s="455"/>
      <c r="N61" s="455"/>
      <c r="O61" s="455"/>
      <c r="P61" s="455"/>
      <c r="Q61" s="455"/>
      <c r="R61" s="455"/>
      <c r="S61" s="455"/>
      <c r="T61" s="455"/>
      <c r="U61" s="455"/>
      <c r="V61" s="455"/>
      <c r="W61" s="455"/>
      <c r="X61" s="455"/>
      <c r="Y61" s="455"/>
      <c r="Z61" s="455"/>
      <c r="AA61" s="455"/>
      <c r="AB61" s="455"/>
    </row>
    <row r="62" spans="2:28" x14ac:dyDescent="0.25">
      <c r="B62" s="455"/>
      <c r="C62" s="455"/>
      <c r="D62" s="455"/>
      <c r="E62" s="455"/>
      <c r="F62" s="455"/>
      <c r="G62" s="455"/>
      <c r="H62" s="455"/>
      <c r="I62" s="455"/>
      <c r="J62" s="455"/>
      <c r="K62" s="455"/>
      <c r="L62" s="455"/>
      <c r="M62" s="455"/>
      <c r="N62" s="455"/>
      <c r="O62" s="455"/>
      <c r="P62" s="455"/>
      <c r="Q62" s="455"/>
      <c r="R62" s="455"/>
      <c r="S62" s="455"/>
      <c r="T62" s="455"/>
      <c r="U62" s="455"/>
      <c r="V62" s="455"/>
      <c r="W62" s="455"/>
      <c r="X62" s="455"/>
      <c r="Y62" s="455"/>
      <c r="Z62" s="455"/>
      <c r="AA62" s="455"/>
      <c r="AB62" s="455"/>
    </row>
    <row r="63" spans="2:28" x14ac:dyDescent="0.25">
      <c r="B63" s="455"/>
      <c r="C63" s="455"/>
      <c r="D63" s="455"/>
      <c r="E63" s="455"/>
      <c r="F63" s="455"/>
      <c r="G63" s="455"/>
      <c r="H63" s="455"/>
      <c r="I63" s="455"/>
      <c r="J63" s="455"/>
      <c r="K63" s="455"/>
      <c r="L63" s="455"/>
      <c r="M63" s="455"/>
      <c r="N63" s="455"/>
      <c r="O63" s="455"/>
      <c r="P63" s="455"/>
      <c r="Q63" s="455"/>
      <c r="R63" s="455"/>
      <c r="S63" s="455"/>
      <c r="T63" s="455"/>
      <c r="U63" s="455"/>
      <c r="V63" s="455"/>
      <c r="W63" s="455"/>
      <c r="X63" s="455"/>
      <c r="Y63" s="455"/>
      <c r="Z63" s="455"/>
      <c r="AA63" s="455"/>
      <c r="AB63" s="455"/>
    </row>
    <row r="64" spans="2:28" x14ac:dyDescent="0.25">
      <c r="B64" s="455"/>
      <c r="C64" s="455"/>
      <c r="D64" s="455"/>
      <c r="E64" s="455"/>
      <c r="F64" s="455"/>
      <c r="G64" s="455"/>
      <c r="H64" s="455"/>
      <c r="I64" s="455"/>
      <c r="J64" s="455"/>
      <c r="K64" s="455"/>
      <c r="L64" s="455"/>
      <c r="M64" s="455"/>
      <c r="N64" s="455"/>
      <c r="O64" s="455"/>
      <c r="P64" s="455"/>
      <c r="Q64" s="455"/>
      <c r="R64" s="455"/>
      <c r="S64" s="455"/>
      <c r="T64" s="455"/>
      <c r="U64" s="455"/>
      <c r="V64" s="455"/>
      <c r="W64" s="455"/>
      <c r="X64" s="455"/>
      <c r="Y64" s="455"/>
      <c r="Z64" s="455"/>
      <c r="AA64" s="455"/>
      <c r="AB64" s="455"/>
    </row>
    <row r="65" spans="2:28" x14ac:dyDescent="0.25">
      <c r="B65" s="455"/>
      <c r="C65" s="455"/>
      <c r="D65" s="455"/>
      <c r="E65" s="455"/>
      <c r="F65" s="455"/>
      <c r="G65" s="455"/>
      <c r="H65" s="455"/>
      <c r="I65" s="455"/>
      <c r="J65" s="455"/>
      <c r="K65" s="455"/>
      <c r="L65" s="455"/>
      <c r="M65" s="455"/>
      <c r="N65" s="455"/>
      <c r="O65" s="455"/>
      <c r="P65" s="455"/>
      <c r="Q65" s="455"/>
      <c r="R65" s="455"/>
      <c r="S65" s="455"/>
      <c r="T65" s="455"/>
      <c r="U65" s="455"/>
      <c r="V65" s="455"/>
      <c r="W65" s="455"/>
      <c r="X65" s="455"/>
      <c r="Y65" s="455"/>
      <c r="Z65" s="455"/>
      <c r="AA65" s="455"/>
      <c r="AB65" s="455"/>
    </row>
    <row r="66" spans="2:28" x14ac:dyDescent="0.25">
      <c r="B66" s="455"/>
      <c r="C66" s="455"/>
      <c r="D66" s="455"/>
      <c r="E66" s="455"/>
      <c r="F66" s="455"/>
      <c r="G66" s="455"/>
      <c r="H66" s="455"/>
      <c r="I66" s="455"/>
      <c r="J66" s="455"/>
      <c r="K66" s="455"/>
      <c r="L66" s="455"/>
      <c r="M66" s="455"/>
      <c r="N66" s="455"/>
      <c r="O66" s="455"/>
      <c r="P66" s="455"/>
      <c r="Q66" s="455"/>
      <c r="R66" s="455"/>
      <c r="S66" s="455"/>
      <c r="T66" s="455"/>
      <c r="U66" s="455"/>
      <c r="V66" s="455"/>
      <c r="W66" s="455"/>
      <c r="X66" s="455"/>
      <c r="Y66" s="455"/>
      <c r="Z66" s="455"/>
      <c r="AA66" s="455"/>
      <c r="AB66" s="455"/>
    </row>
    <row r="67" spans="2:28" x14ac:dyDescent="0.25">
      <c r="B67" s="456"/>
      <c r="C67" s="456"/>
      <c r="D67" s="456"/>
      <c r="E67" s="456"/>
      <c r="F67" s="456"/>
      <c r="G67" s="456"/>
      <c r="H67" s="456"/>
      <c r="I67" s="455"/>
      <c r="J67" s="455"/>
      <c r="K67" s="455"/>
      <c r="L67" s="455"/>
      <c r="M67" s="455"/>
      <c r="N67" s="455"/>
      <c r="O67" s="455"/>
      <c r="P67" s="455"/>
      <c r="Q67" s="455"/>
      <c r="R67" s="455"/>
      <c r="S67" s="455"/>
      <c r="T67" s="455"/>
      <c r="U67" s="455"/>
      <c r="V67" s="455"/>
      <c r="W67" s="455"/>
      <c r="X67" s="455"/>
      <c r="Y67" s="455"/>
      <c r="Z67" s="455"/>
      <c r="AA67" s="455"/>
      <c r="AB67" s="455"/>
    </row>
    <row r="68" spans="2:28" x14ac:dyDescent="0.25">
      <c r="B68" s="456"/>
      <c r="C68" s="456"/>
      <c r="D68" s="456"/>
      <c r="E68" s="456"/>
      <c r="F68" s="456"/>
      <c r="G68" s="456"/>
      <c r="H68" s="456"/>
      <c r="I68" s="455"/>
      <c r="J68" s="455"/>
      <c r="K68" s="455"/>
      <c r="L68" s="455"/>
      <c r="M68" s="455"/>
      <c r="N68" s="455"/>
      <c r="O68" s="455"/>
      <c r="P68" s="455"/>
      <c r="Q68" s="455"/>
      <c r="R68" s="455"/>
      <c r="S68" s="455"/>
      <c r="T68" s="455"/>
      <c r="U68" s="455"/>
      <c r="V68" s="455"/>
      <c r="W68" s="455"/>
      <c r="X68" s="455"/>
      <c r="Y68" s="455"/>
      <c r="Z68" s="455"/>
      <c r="AA68" s="455"/>
      <c r="AB68" s="455"/>
    </row>
    <row r="69" spans="2:28" x14ac:dyDescent="0.25">
      <c r="B69" s="434"/>
      <c r="C69" s="434"/>
      <c r="D69" s="434"/>
      <c r="E69" s="435" t="s">
        <v>462</v>
      </c>
      <c r="F69" s="456"/>
      <c r="G69" s="456"/>
      <c r="H69" s="456"/>
      <c r="I69" s="455"/>
      <c r="J69" s="455"/>
      <c r="K69" s="455"/>
      <c r="L69" s="455"/>
      <c r="M69" s="455"/>
      <c r="N69" s="455"/>
      <c r="O69" s="455"/>
      <c r="P69" s="455"/>
      <c r="Q69" s="455"/>
      <c r="R69" s="455"/>
      <c r="S69" s="455"/>
      <c r="T69" s="455"/>
      <c r="U69" s="455"/>
      <c r="V69" s="455"/>
      <c r="W69" s="455"/>
      <c r="X69" s="455"/>
      <c r="Y69" s="455"/>
      <c r="Z69" s="455"/>
      <c r="AA69" s="455"/>
      <c r="AB69" s="455"/>
    </row>
    <row r="70" spans="2:28" x14ac:dyDescent="0.25">
      <c r="B70" s="434"/>
      <c r="C70" s="434"/>
      <c r="D70" s="436" t="str">
        <f>'Financial overview '!B21</f>
        <v xml:space="preserve">Total Annual Expenditure </v>
      </c>
      <c r="E70" s="648">
        <f>'Financial overview '!C21/1000</f>
        <v>119.14133333333334</v>
      </c>
      <c r="F70" s="457"/>
      <c r="G70" s="457"/>
      <c r="H70" s="456"/>
      <c r="I70" s="455"/>
      <c r="J70" s="455"/>
      <c r="K70" s="455"/>
      <c r="L70" s="455"/>
      <c r="M70" s="455"/>
      <c r="N70" s="455"/>
      <c r="O70" s="455"/>
      <c r="P70" s="455"/>
      <c r="Q70" s="455"/>
      <c r="R70" s="455"/>
      <c r="S70" s="455"/>
      <c r="T70" s="455"/>
      <c r="U70" s="455"/>
      <c r="V70" s="455"/>
      <c r="W70" s="455"/>
      <c r="X70" s="455"/>
      <c r="Y70" s="455"/>
      <c r="Z70" s="455"/>
      <c r="AA70" s="455"/>
      <c r="AB70" s="455"/>
    </row>
    <row r="71" spans="2:28" x14ac:dyDescent="0.25">
      <c r="B71" s="434"/>
      <c r="C71" s="434"/>
      <c r="D71" s="436" t="str">
        <f>'Financial overview '!B33</f>
        <v>Total Annual Revenue</v>
      </c>
      <c r="E71" s="649">
        <f>'Financial overview '!C33/1000</f>
        <v>64.099999999999994</v>
      </c>
      <c r="F71" s="456"/>
      <c r="G71" s="456"/>
      <c r="H71" s="456"/>
      <c r="I71" s="455"/>
      <c r="J71" s="455"/>
      <c r="K71" s="455"/>
      <c r="L71" s="455"/>
      <c r="M71" s="455"/>
      <c r="N71" s="455"/>
      <c r="O71" s="455"/>
      <c r="P71" s="455"/>
      <c r="Q71" s="455"/>
      <c r="R71" s="455"/>
      <c r="S71" s="455"/>
      <c r="T71" s="455"/>
      <c r="U71" s="455"/>
      <c r="V71" s="455"/>
      <c r="W71" s="455"/>
      <c r="X71" s="455"/>
      <c r="Y71" s="455"/>
      <c r="Z71" s="455"/>
      <c r="AA71" s="455"/>
      <c r="AB71" s="455"/>
    </row>
    <row r="72" spans="2:28" x14ac:dyDescent="0.25">
      <c r="B72" s="434"/>
      <c r="C72" s="434"/>
      <c r="D72" s="434"/>
      <c r="E72" s="649"/>
      <c r="F72" s="456"/>
      <c r="G72" s="456"/>
      <c r="H72" s="456"/>
      <c r="I72" s="455"/>
      <c r="J72" s="455"/>
      <c r="K72" s="455"/>
      <c r="L72" s="455"/>
      <c r="M72" s="455"/>
      <c r="N72" s="455"/>
      <c r="O72" s="455"/>
      <c r="P72" s="455"/>
      <c r="Q72" s="455"/>
      <c r="R72" s="455"/>
      <c r="S72" s="455"/>
      <c r="T72" s="455"/>
      <c r="U72" s="455"/>
      <c r="V72" s="455"/>
      <c r="W72" s="455"/>
      <c r="X72" s="455"/>
      <c r="Y72" s="455"/>
      <c r="Z72" s="455"/>
      <c r="AA72" s="455"/>
      <c r="AB72" s="455"/>
    </row>
    <row r="73" spans="2:28" x14ac:dyDescent="0.25">
      <c r="B73" s="434"/>
      <c r="C73" s="434"/>
      <c r="D73" s="434"/>
      <c r="E73" s="650" t="s">
        <v>463</v>
      </c>
      <c r="F73" s="456"/>
      <c r="G73" s="456"/>
      <c r="H73" s="456"/>
      <c r="I73" s="455"/>
      <c r="J73" s="455"/>
      <c r="K73" s="455"/>
      <c r="L73" s="455"/>
      <c r="M73" s="455"/>
      <c r="N73" s="455"/>
      <c r="O73" s="455"/>
      <c r="P73" s="455"/>
      <c r="Q73" s="455"/>
      <c r="R73" s="455"/>
      <c r="S73" s="455"/>
      <c r="T73" s="455"/>
      <c r="U73" s="455"/>
      <c r="V73" s="455"/>
      <c r="W73" s="455"/>
      <c r="X73" s="455"/>
      <c r="Y73" s="455"/>
      <c r="Z73" s="455"/>
      <c r="AA73" s="455"/>
      <c r="AB73" s="455"/>
    </row>
    <row r="74" spans="2:28" x14ac:dyDescent="0.25">
      <c r="B74" s="434"/>
      <c r="C74" s="434"/>
      <c r="D74" s="436" t="str">
        <f>D70</f>
        <v xml:space="preserve">Total Annual Expenditure </v>
      </c>
      <c r="E74" s="648">
        <f>'Financial overview '!D21/1000</f>
        <v>208.08</v>
      </c>
      <c r="F74" s="456"/>
      <c r="G74" s="456"/>
      <c r="H74" s="456"/>
      <c r="I74" s="455"/>
      <c r="J74" s="455"/>
      <c r="K74" s="455"/>
      <c r="L74" s="455"/>
      <c r="M74" s="455"/>
      <c r="N74" s="455"/>
      <c r="O74" s="455"/>
      <c r="P74" s="455"/>
      <c r="Q74" s="455"/>
      <c r="R74" s="455"/>
      <c r="S74" s="455"/>
      <c r="T74" s="455"/>
      <c r="U74" s="455"/>
      <c r="V74" s="455"/>
      <c r="W74" s="455"/>
      <c r="X74" s="455"/>
      <c r="Y74" s="455"/>
      <c r="Z74" s="455"/>
      <c r="AA74" s="455"/>
      <c r="AB74" s="455"/>
    </row>
    <row r="75" spans="2:28" x14ac:dyDescent="0.25">
      <c r="B75" s="434"/>
      <c r="C75" s="434"/>
      <c r="D75" s="436" t="str">
        <f>D71</f>
        <v>Total Annual Revenue</v>
      </c>
      <c r="E75" s="649">
        <f>'Financial overview '!D33/1000</f>
        <v>82.3</v>
      </c>
      <c r="F75" s="456"/>
      <c r="G75" s="456"/>
      <c r="H75" s="456"/>
      <c r="I75" s="455"/>
      <c r="J75" s="455"/>
      <c r="K75" s="455"/>
      <c r="L75" s="455"/>
      <c r="M75" s="455"/>
      <c r="N75" s="455"/>
      <c r="O75" s="455"/>
      <c r="P75" s="455"/>
      <c r="Q75" s="455"/>
      <c r="R75" s="455"/>
      <c r="S75" s="455"/>
      <c r="T75" s="455"/>
      <c r="U75" s="455"/>
      <c r="V75" s="455"/>
      <c r="W75" s="455"/>
      <c r="X75" s="455"/>
      <c r="Y75" s="455"/>
      <c r="Z75" s="455"/>
      <c r="AA75" s="455"/>
      <c r="AB75" s="455"/>
    </row>
    <row r="76" spans="2:28" x14ac:dyDescent="0.25">
      <c r="B76" s="456"/>
      <c r="C76" s="456"/>
      <c r="D76" s="456"/>
      <c r="E76" s="456"/>
      <c r="F76" s="456"/>
      <c r="G76" s="456"/>
      <c r="H76" s="456"/>
      <c r="I76" s="455"/>
      <c r="J76" s="455"/>
      <c r="K76" s="455"/>
      <c r="L76" s="455"/>
      <c r="M76" s="455"/>
      <c r="N76" s="455"/>
      <c r="O76" s="455"/>
      <c r="P76" s="455"/>
      <c r="Q76" s="455"/>
      <c r="R76" s="455"/>
      <c r="S76" s="455"/>
      <c r="T76" s="455"/>
      <c r="U76" s="455"/>
      <c r="V76" s="455"/>
      <c r="W76" s="455"/>
      <c r="X76" s="455"/>
      <c r="Y76" s="455"/>
      <c r="Z76" s="455"/>
      <c r="AA76" s="455"/>
      <c r="AB76" s="455"/>
    </row>
    <row r="77" spans="2:28" x14ac:dyDescent="0.25">
      <c r="B77" s="456"/>
      <c r="C77" s="456"/>
      <c r="D77" s="456"/>
      <c r="E77" s="456"/>
      <c r="F77" s="456"/>
      <c r="G77" s="456"/>
      <c r="H77" s="456"/>
      <c r="I77" s="455"/>
      <c r="J77" s="455"/>
      <c r="K77" s="455"/>
      <c r="L77" s="455"/>
      <c r="M77" s="455"/>
      <c r="N77" s="455"/>
      <c r="O77" s="455"/>
      <c r="P77" s="455"/>
      <c r="Q77" s="455"/>
      <c r="R77" s="455"/>
      <c r="S77" s="455"/>
      <c r="T77" s="455"/>
      <c r="U77" s="455"/>
      <c r="V77" s="455"/>
      <c r="W77" s="455"/>
      <c r="X77" s="455"/>
      <c r="Y77" s="455"/>
      <c r="Z77" s="455"/>
      <c r="AA77" s="455"/>
      <c r="AB77" s="455"/>
    </row>
    <row r="78" spans="2:28" x14ac:dyDescent="0.25">
      <c r="B78" s="456"/>
      <c r="C78" s="456"/>
      <c r="D78" s="456"/>
      <c r="E78" s="456"/>
      <c r="F78" s="456"/>
      <c r="G78" s="456"/>
      <c r="H78" s="456"/>
      <c r="I78" s="455"/>
      <c r="J78" s="455"/>
      <c r="K78" s="455"/>
      <c r="L78" s="455"/>
      <c r="M78" s="455"/>
      <c r="N78" s="455"/>
      <c r="O78" s="455"/>
      <c r="P78" s="455"/>
      <c r="Q78" s="455"/>
      <c r="R78" s="455"/>
      <c r="S78" s="455"/>
      <c r="T78" s="455"/>
      <c r="U78" s="455"/>
      <c r="V78" s="455"/>
      <c r="W78" s="455"/>
      <c r="X78" s="455"/>
      <c r="Y78" s="455"/>
      <c r="Z78" s="455"/>
      <c r="AA78" s="455"/>
      <c r="AB78" s="455"/>
    </row>
    <row r="79" spans="2:28" x14ac:dyDescent="0.25">
      <c r="B79" s="455"/>
      <c r="C79" s="455"/>
      <c r="D79" s="455"/>
      <c r="E79" s="455"/>
      <c r="F79" s="455"/>
      <c r="G79" s="455"/>
      <c r="H79" s="455"/>
      <c r="I79" s="455"/>
      <c r="J79" s="455"/>
      <c r="K79" s="455"/>
      <c r="L79" s="455"/>
      <c r="M79" s="455"/>
      <c r="N79" s="455"/>
      <c r="O79" s="455"/>
      <c r="P79" s="455"/>
      <c r="Q79" s="455"/>
      <c r="R79" s="455"/>
      <c r="S79" s="455"/>
      <c r="T79" s="455"/>
      <c r="U79" s="455"/>
      <c r="V79" s="455"/>
      <c r="W79" s="455"/>
      <c r="X79" s="455"/>
      <c r="Y79" s="455"/>
      <c r="Z79" s="455"/>
      <c r="AA79" s="455"/>
      <c r="AB79" s="455"/>
    </row>
    <row r="80" spans="2:28" x14ac:dyDescent="0.25">
      <c r="B80" s="455"/>
      <c r="C80" s="455"/>
      <c r="D80" s="455"/>
      <c r="E80" s="455"/>
      <c r="F80" s="455"/>
      <c r="G80" s="455"/>
      <c r="H80" s="455"/>
      <c r="I80" s="455"/>
      <c r="J80" s="455"/>
      <c r="K80" s="455"/>
      <c r="L80" s="455"/>
      <c r="M80" s="455"/>
      <c r="N80" s="455"/>
      <c r="O80" s="455"/>
      <c r="P80" s="455"/>
      <c r="Q80" s="455"/>
      <c r="R80" s="455"/>
      <c r="S80" s="455"/>
      <c r="T80" s="455"/>
      <c r="U80" s="455"/>
      <c r="V80" s="455"/>
      <c r="W80" s="455"/>
      <c r="X80" s="455"/>
      <c r="Y80" s="455"/>
      <c r="Z80" s="455"/>
      <c r="AA80" s="455"/>
      <c r="AB80" s="455"/>
    </row>
    <row r="81" spans="2:28" x14ac:dyDescent="0.25">
      <c r="B81" s="455"/>
      <c r="C81" s="455"/>
      <c r="D81" s="455"/>
      <c r="E81" s="455"/>
      <c r="F81" s="455"/>
      <c r="G81" s="455"/>
      <c r="H81" s="455"/>
      <c r="I81" s="455"/>
      <c r="J81" s="455"/>
      <c r="K81" s="455"/>
      <c r="L81" s="455"/>
      <c r="M81" s="455"/>
      <c r="N81" s="455"/>
      <c r="O81" s="455"/>
      <c r="P81" s="455"/>
      <c r="Q81" s="455"/>
      <c r="R81" s="455"/>
      <c r="S81" s="455"/>
      <c r="T81" s="455"/>
      <c r="U81" s="455"/>
      <c r="V81" s="455"/>
      <c r="W81" s="455"/>
      <c r="X81" s="455"/>
      <c r="Y81" s="455"/>
      <c r="Z81" s="455"/>
      <c r="AA81" s="455"/>
      <c r="AB81" s="455"/>
    </row>
    <row r="82" spans="2:28" x14ac:dyDescent="0.25">
      <c r="B82" s="455"/>
      <c r="C82" s="455"/>
      <c r="D82" s="455"/>
      <c r="E82" s="455"/>
      <c r="F82" s="455"/>
      <c r="G82" s="455"/>
      <c r="H82" s="455"/>
      <c r="I82" s="455"/>
      <c r="J82" s="455"/>
      <c r="K82" s="455"/>
      <c r="L82" s="455"/>
      <c r="M82" s="455"/>
      <c r="N82" s="455"/>
      <c r="O82" s="455"/>
      <c r="P82" s="455"/>
      <c r="Q82" s="455"/>
      <c r="R82" s="455"/>
      <c r="S82" s="455"/>
      <c r="T82" s="455"/>
      <c r="U82" s="455"/>
      <c r="V82" s="455"/>
      <c r="W82" s="455"/>
      <c r="X82" s="455"/>
      <c r="Y82" s="455"/>
      <c r="Z82" s="455"/>
      <c r="AA82" s="455"/>
      <c r="AB82" s="455"/>
    </row>
  </sheetData>
  <sheetProtection password="C970" sheet="1" objects="1" scenarios="1" selectLockedCells="1"/>
  <mergeCells count="5">
    <mergeCell ref="B4:E4"/>
    <mergeCell ref="G4:P4"/>
    <mergeCell ref="G31:P31"/>
    <mergeCell ref="A1:K1"/>
    <mergeCell ref="A2:K2"/>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68"/>
  <sheetViews>
    <sheetView showGridLines="0" workbookViewId="0">
      <selection activeCell="I14" sqref="I14"/>
    </sheetView>
  </sheetViews>
  <sheetFormatPr defaultRowHeight="15" x14ac:dyDescent="0.25"/>
  <cols>
    <col min="1" max="1" width="23.42578125" customWidth="1"/>
    <col min="2" max="2" width="10.28515625" customWidth="1"/>
    <col min="3" max="3" width="12.5703125" customWidth="1"/>
    <col min="4" max="4" width="9.28515625" hidden="1" customWidth="1"/>
    <col min="5" max="5" width="18.140625" hidden="1" customWidth="1"/>
    <col min="6" max="6" width="13.140625" style="448" customWidth="1"/>
  </cols>
  <sheetData>
    <row r="1" spans="1:8" x14ac:dyDescent="0.25">
      <c r="A1" s="306" t="s">
        <v>530</v>
      </c>
    </row>
    <row r="2" spans="1:8" x14ac:dyDescent="0.25">
      <c r="A2" t="s">
        <v>555</v>
      </c>
    </row>
    <row r="3" spans="1:8" x14ac:dyDescent="0.25">
      <c r="A3" t="s">
        <v>531</v>
      </c>
    </row>
    <row r="4" spans="1:8" x14ac:dyDescent="0.25">
      <c r="A4" t="s">
        <v>532</v>
      </c>
    </row>
    <row r="5" spans="1:8" x14ac:dyDescent="0.25">
      <c r="A5" t="s">
        <v>533</v>
      </c>
    </row>
    <row r="6" spans="1:8" s="449" customFormat="1" x14ac:dyDescent="0.25">
      <c r="A6" s="449" t="s">
        <v>534</v>
      </c>
      <c r="B6" s="449" t="s">
        <v>535</v>
      </c>
      <c r="C6" s="449" t="s">
        <v>536</v>
      </c>
      <c r="D6" s="449" t="s">
        <v>537</v>
      </c>
      <c r="E6" s="449" t="s">
        <v>538</v>
      </c>
      <c r="F6" s="449" t="s">
        <v>539</v>
      </c>
    </row>
    <row r="7" spans="1:8" x14ac:dyDescent="0.25">
      <c r="A7" s="466" t="s">
        <v>561</v>
      </c>
      <c r="B7" s="466" t="s">
        <v>565</v>
      </c>
      <c r="C7" s="466" t="s">
        <v>542</v>
      </c>
      <c r="D7" s="466">
        <f>ROW()</f>
        <v>7</v>
      </c>
      <c r="E7" s="467" t="str">
        <f>tblCurrencies[[#This Row],[Country]]&amp;" ("&amp;tblCurrencies[[#This Row],[Symbol]]&amp;")"</f>
        <v>Afghanistan (AFN)</v>
      </c>
      <c r="F7" s="451" t="str">
        <f>IF(tblCurrencies[[#This Row],[Before/After]]="Before",tblCurrencies[[#This Row],[Symbol]]&amp;" 1,234"," 1,234 "&amp; tblCurrencies[[#This Row],[Symbol]])</f>
        <v>AFN 1,234</v>
      </c>
    </row>
    <row r="8" spans="1:8" x14ac:dyDescent="0.25">
      <c r="A8" s="466" t="s">
        <v>562</v>
      </c>
      <c r="B8" s="466" t="s">
        <v>566</v>
      </c>
      <c r="C8" s="466" t="s">
        <v>542</v>
      </c>
      <c r="D8" s="466">
        <f>ROW()</f>
        <v>8</v>
      </c>
      <c r="E8" s="467" t="str">
        <f>tblCurrencies[[#This Row],[Country]]&amp;" ("&amp;tblCurrencies[[#This Row],[Symbol]]&amp;")"</f>
        <v>Angola (AOA)</v>
      </c>
      <c r="F8" s="451" t="str">
        <f>IF(tblCurrencies[[#This Row],[Before/After]]="Before",tblCurrencies[[#This Row],[Symbol]]&amp;" 1,234"," 1,234 "&amp; tblCurrencies[[#This Row],[Symbol]])</f>
        <v>AOA 1,234</v>
      </c>
    </row>
    <row r="9" spans="1:8" x14ac:dyDescent="0.25">
      <c r="A9" s="466" t="s">
        <v>563</v>
      </c>
      <c r="B9" s="466" t="s">
        <v>564</v>
      </c>
      <c r="C9" s="466" t="s">
        <v>542</v>
      </c>
      <c r="D9" s="466">
        <f>ROW()</f>
        <v>9</v>
      </c>
      <c r="E9" s="467" t="str">
        <f>tblCurrencies[[#This Row],[Country]]&amp;" ("&amp;tblCurrencies[[#This Row],[Symbol]]&amp;")"</f>
        <v>Bangladesh (BDT)</v>
      </c>
      <c r="F9" s="451" t="str">
        <f>IF(tblCurrencies[[#This Row],[Before/After]]="Before",tblCurrencies[[#This Row],[Symbol]]&amp;" 1,234"," 1,234 "&amp; tblCurrencies[[#This Row],[Symbol]])</f>
        <v>BDT 1,234</v>
      </c>
    </row>
    <row r="10" spans="1:8" x14ac:dyDescent="0.25">
      <c r="A10" s="466" t="s">
        <v>567</v>
      </c>
      <c r="B10" s="466" t="s">
        <v>568</v>
      </c>
      <c r="C10" s="466" t="s">
        <v>542</v>
      </c>
      <c r="D10" s="466">
        <f>ROW()</f>
        <v>10</v>
      </c>
      <c r="E10" s="467" t="str">
        <f>tblCurrencies[[#This Row],[Country]]&amp;" ("&amp;tblCurrencies[[#This Row],[Symbol]]&amp;")"</f>
        <v>Bhutan (BTN)</v>
      </c>
      <c r="F10" s="451" t="str">
        <f>IF(tblCurrencies[[#This Row],[Before/After]]="Before",tblCurrencies[[#This Row],[Symbol]]&amp;" 1,234"," 1,234 "&amp; tblCurrencies[[#This Row],[Symbol]])</f>
        <v>BTN 1,234</v>
      </c>
    </row>
    <row r="11" spans="1:8" x14ac:dyDescent="0.25">
      <c r="A11" s="466" t="s">
        <v>569</v>
      </c>
      <c r="B11" s="466" t="s">
        <v>570</v>
      </c>
      <c r="C11" s="466" t="s">
        <v>542</v>
      </c>
      <c r="D11" s="466">
        <f>ROW()</f>
        <v>11</v>
      </c>
      <c r="E11" s="467" t="str">
        <f>tblCurrencies[[#This Row],[Country]]&amp;" ("&amp;tblCurrencies[[#This Row],[Symbol]]&amp;")"</f>
        <v>Bolivia (BOB)</v>
      </c>
      <c r="F11" s="451" t="str">
        <f>IF(tblCurrencies[[#This Row],[Before/After]]="Before",tblCurrencies[[#This Row],[Symbol]]&amp;" 1,234"," 1,234 "&amp; tblCurrencies[[#This Row],[Symbol]])</f>
        <v>BOB 1,234</v>
      </c>
    </row>
    <row r="12" spans="1:8" x14ac:dyDescent="0.25">
      <c r="A12" s="466" t="s">
        <v>571</v>
      </c>
      <c r="B12" s="466" t="s">
        <v>572</v>
      </c>
      <c r="C12" s="466" t="s">
        <v>542</v>
      </c>
      <c r="D12" s="466">
        <f>ROW()</f>
        <v>12</v>
      </c>
      <c r="E12" s="467" t="str">
        <f>tblCurrencies[[#This Row],[Country]]&amp;" ("&amp;tblCurrencies[[#This Row],[Symbol]]&amp;")"</f>
        <v>Botswana (BWP)</v>
      </c>
      <c r="F12" s="451" t="str">
        <f>IF(tblCurrencies[[#This Row],[Before/After]]="Before",tblCurrencies[[#This Row],[Symbol]]&amp;" 1,234"," 1,234 "&amp; tblCurrencies[[#This Row],[Symbol]])</f>
        <v>BWP 1,234</v>
      </c>
      <c r="H12" s="646"/>
    </row>
    <row r="13" spans="1:8" x14ac:dyDescent="0.25">
      <c r="A13" s="466" t="s">
        <v>279</v>
      </c>
      <c r="B13" s="466" t="s">
        <v>573</v>
      </c>
      <c r="C13" s="466" t="s">
        <v>542</v>
      </c>
      <c r="D13" s="466">
        <f>ROW()</f>
        <v>13</v>
      </c>
      <c r="E13" s="467" t="str">
        <f>tblCurrencies[[#This Row],[Country]]&amp;" ("&amp;tblCurrencies[[#This Row],[Symbol]]&amp;")"</f>
        <v>Burkina Faso (XAF)</v>
      </c>
      <c r="F13" s="451" t="str">
        <f>IF(tblCurrencies[[#This Row],[Before/After]]="Before",tblCurrencies[[#This Row],[Symbol]]&amp;" 1,234"," 1,234 "&amp; tblCurrencies[[#This Row],[Symbol]])</f>
        <v>XAF 1,234</v>
      </c>
    </row>
    <row r="14" spans="1:8" x14ac:dyDescent="0.25">
      <c r="A14" s="466" t="s">
        <v>560</v>
      </c>
      <c r="B14" s="466" t="s">
        <v>574</v>
      </c>
      <c r="C14" s="466" t="s">
        <v>542</v>
      </c>
      <c r="D14" s="466">
        <f>ROW()</f>
        <v>14</v>
      </c>
      <c r="E14" s="467" t="str">
        <f>tblCurrencies[[#This Row],[Country]]&amp;" ("&amp;tblCurrencies[[#This Row],[Symbol]]&amp;")"</f>
        <v>Brazil (BRL)</v>
      </c>
      <c r="F14" s="451" t="str">
        <f>IF(tblCurrencies[[#This Row],[Before/After]]="Before",tblCurrencies[[#This Row],[Symbol]]&amp;" 1,234"," 1,234 "&amp; tblCurrencies[[#This Row],[Symbol]])</f>
        <v>BRL 1,234</v>
      </c>
    </row>
    <row r="15" spans="1:8" x14ac:dyDescent="0.25">
      <c r="A15" s="8" t="s">
        <v>557</v>
      </c>
      <c r="B15" s="8" t="s">
        <v>575</v>
      </c>
      <c r="C15" s="466" t="s">
        <v>542</v>
      </c>
      <c r="D15" s="8">
        <f>ROW()</f>
        <v>15</v>
      </c>
      <c r="E15" s="465" t="str">
        <f>tblCurrencies[[#This Row],[Country]]&amp;" ("&amp;tblCurrencies[[#This Row],[Symbol]]&amp;")"</f>
        <v>Burundi (BIF)</v>
      </c>
      <c r="F15" s="451" t="str">
        <f>IF(tblCurrencies[[#This Row],[Before/After]]="Before",tblCurrencies[[#This Row],[Symbol]]&amp;" 1,234"," 1,234 "&amp; tblCurrencies[[#This Row],[Symbol]])</f>
        <v>BIF 1,234</v>
      </c>
    </row>
    <row r="16" spans="1:8" x14ac:dyDescent="0.25">
      <c r="A16" s="8" t="s">
        <v>654</v>
      </c>
      <c r="B16" s="8" t="s">
        <v>573</v>
      </c>
      <c r="C16" s="466" t="s">
        <v>542</v>
      </c>
      <c r="D16" s="8">
        <f>ROW()</f>
        <v>16</v>
      </c>
      <c r="E16" s="465" t="str">
        <f>tblCurrencies[[#This Row],[Country]]&amp;" ("&amp;tblCurrencies[[#This Row],[Symbol]]&amp;")"</f>
        <v>Central African CFA Franc (XAF)</v>
      </c>
      <c r="F16" s="451" t="str">
        <f>IF(tblCurrencies[[#This Row],[Before/After]]="Before",tblCurrencies[[#This Row],[Symbol]]&amp;" 1,234"," 1,234 "&amp; tblCurrencies[[#This Row],[Symbol]])</f>
        <v>XAF 1,234</v>
      </c>
    </row>
    <row r="17" spans="1:6" x14ac:dyDescent="0.25">
      <c r="A17" s="8" t="s">
        <v>577</v>
      </c>
      <c r="B17" s="8" t="s">
        <v>578</v>
      </c>
      <c r="C17" s="466" t="s">
        <v>542</v>
      </c>
      <c r="D17" s="8">
        <f>ROW()</f>
        <v>17</v>
      </c>
      <c r="E17" s="465" t="str">
        <f>tblCurrencies[[#This Row],[Country]]&amp;" ("&amp;tblCurrencies[[#This Row],[Symbol]]&amp;")"</f>
        <v>Chile (CLP)</v>
      </c>
      <c r="F17" s="451" t="str">
        <f>IF(tblCurrencies[[#This Row],[Before/After]]="Before",tblCurrencies[[#This Row],[Symbol]]&amp;" 1,234"," 1,234 "&amp; tblCurrencies[[#This Row],[Symbol]])</f>
        <v>CLP 1,234</v>
      </c>
    </row>
    <row r="18" spans="1:6" x14ac:dyDescent="0.25">
      <c r="A18" s="8" t="s">
        <v>579</v>
      </c>
      <c r="B18" s="8" t="s">
        <v>580</v>
      </c>
      <c r="C18" s="466" t="s">
        <v>542</v>
      </c>
      <c r="D18" s="8">
        <f>ROW()</f>
        <v>18</v>
      </c>
      <c r="E18" s="465" t="str">
        <f>tblCurrencies[[#This Row],[Country]]&amp;" ("&amp;tblCurrencies[[#This Row],[Symbol]]&amp;")"</f>
        <v>China (CNY)</v>
      </c>
      <c r="F18" s="451" t="str">
        <f>IF(tblCurrencies[[#This Row],[Before/After]]="Before",tblCurrencies[[#This Row],[Symbol]]&amp;" 1,234"," 1,234 "&amp; tblCurrencies[[#This Row],[Symbol]])</f>
        <v>CNY 1,234</v>
      </c>
    </row>
    <row r="19" spans="1:6" x14ac:dyDescent="0.25">
      <c r="A19" s="8" t="s">
        <v>581</v>
      </c>
      <c r="B19" s="8" t="s">
        <v>582</v>
      </c>
      <c r="C19" s="466" t="s">
        <v>542</v>
      </c>
      <c r="D19" s="8">
        <f>ROW()</f>
        <v>19</v>
      </c>
      <c r="E19" s="465" t="str">
        <f>tblCurrencies[[#This Row],[Country]]&amp;" ("&amp;tblCurrencies[[#This Row],[Symbol]]&amp;")"</f>
        <v>Colombia (COP)</v>
      </c>
      <c r="F19" s="451" t="str">
        <f>IF(tblCurrencies[[#This Row],[Before/After]]="Before",tblCurrencies[[#This Row],[Symbol]]&amp;" 1,234"," 1,234 "&amp; tblCurrencies[[#This Row],[Symbol]])</f>
        <v>COP 1,234</v>
      </c>
    </row>
    <row r="20" spans="1:6" x14ac:dyDescent="0.25">
      <c r="A20" s="8" t="s">
        <v>583</v>
      </c>
      <c r="B20" s="8" t="s">
        <v>584</v>
      </c>
      <c r="C20" s="466" t="s">
        <v>542</v>
      </c>
      <c r="D20" s="8">
        <f>ROW()</f>
        <v>20</v>
      </c>
      <c r="E20" s="465" t="str">
        <f>tblCurrencies[[#This Row],[Country]]&amp;" ("&amp;tblCurrencies[[#This Row],[Symbol]]&amp;")"</f>
        <v>Congo (CLF)</v>
      </c>
      <c r="F20" s="451" t="str">
        <f>IF(tblCurrencies[[#This Row],[Before/After]]="Before",tblCurrencies[[#This Row],[Symbol]]&amp;" 1,234"," 1,234 "&amp; tblCurrencies[[#This Row],[Symbol]])</f>
        <v>CLF 1,234</v>
      </c>
    </row>
    <row r="21" spans="1:6" x14ac:dyDescent="0.25">
      <c r="A21" s="8" t="s">
        <v>610</v>
      </c>
      <c r="B21" s="8" t="s">
        <v>611</v>
      </c>
      <c r="C21" s="466" t="s">
        <v>542</v>
      </c>
      <c r="D21" s="8">
        <f>ROW()</f>
        <v>21</v>
      </c>
      <c r="E21" s="465" t="str">
        <f>tblCurrencies[[#This Row],[Country]]&amp;" ("&amp;tblCurrencies[[#This Row],[Symbol]]&amp;")"</f>
        <v>Croatia (HRK)</v>
      </c>
      <c r="F21" s="451" t="str">
        <f>IF(tblCurrencies[[#This Row],[Before/After]]="Before",tblCurrencies[[#This Row],[Symbol]]&amp;" 1,234"," 1,234 "&amp; tblCurrencies[[#This Row],[Symbol]])</f>
        <v>HRK 1,234</v>
      </c>
    </row>
    <row r="22" spans="1:6" x14ac:dyDescent="0.25">
      <c r="A22" s="8" t="s">
        <v>585</v>
      </c>
      <c r="B22" s="8" t="s">
        <v>586</v>
      </c>
      <c r="C22" s="466" t="s">
        <v>542</v>
      </c>
      <c r="D22" s="8">
        <f>ROW()</f>
        <v>22</v>
      </c>
      <c r="E22" s="465" t="str">
        <f>tblCurrencies[[#This Row],[Country]]&amp;" ("&amp;tblCurrencies[[#This Row],[Symbol]]&amp;")"</f>
        <v>Ecuador (ECS)</v>
      </c>
      <c r="F22" s="451" t="str">
        <f>IF(tblCurrencies[[#This Row],[Before/After]]="Before",tblCurrencies[[#This Row],[Symbol]]&amp;" 1,234"," 1,234 "&amp; tblCurrencies[[#This Row],[Symbol]])</f>
        <v>ECS 1,234</v>
      </c>
    </row>
    <row r="23" spans="1:6" x14ac:dyDescent="0.25">
      <c r="A23" s="8" t="s">
        <v>587</v>
      </c>
      <c r="B23" s="8" t="s">
        <v>588</v>
      </c>
      <c r="C23" s="466" t="s">
        <v>542</v>
      </c>
      <c r="D23" s="8">
        <f>ROW()</f>
        <v>23</v>
      </c>
      <c r="E23" s="465" t="str">
        <f>tblCurrencies[[#This Row],[Country]]&amp;" ("&amp;tblCurrencies[[#This Row],[Symbol]]&amp;")"</f>
        <v>El Salvador (SVC)</v>
      </c>
      <c r="F23" s="451" t="str">
        <f>IF(tblCurrencies[[#This Row],[Before/After]]="Before",tblCurrencies[[#This Row],[Symbol]]&amp;" 1,234"," 1,234 "&amp; tblCurrencies[[#This Row],[Symbol]])</f>
        <v>SVC 1,234</v>
      </c>
    </row>
    <row r="24" spans="1:6" x14ac:dyDescent="0.25">
      <c r="A24" s="8" t="s">
        <v>278</v>
      </c>
      <c r="B24" s="8" t="s">
        <v>576</v>
      </c>
      <c r="C24" s="466" t="s">
        <v>542</v>
      </c>
      <c r="D24" s="8">
        <f>ROW()</f>
        <v>24</v>
      </c>
      <c r="E24" s="465" t="str">
        <f>tblCurrencies[[#This Row],[Country]]&amp;" ("&amp;tblCurrencies[[#This Row],[Symbol]]&amp;")"</f>
        <v>Ethiopia (ETB)</v>
      </c>
      <c r="F24" s="451" t="str">
        <f>IF(tblCurrencies[[#This Row],[Before/After]]="Before",tblCurrencies[[#This Row],[Symbol]]&amp;" 1,234"," 1,234 "&amp; tblCurrencies[[#This Row],[Symbol]])</f>
        <v>ETB 1,234</v>
      </c>
    </row>
    <row r="25" spans="1:6" x14ac:dyDescent="0.25">
      <c r="A25" t="s">
        <v>540</v>
      </c>
      <c r="B25" t="s">
        <v>541</v>
      </c>
      <c r="C25" s="466" t="s">
        <v>542</v>
      </c>
      <c r="D25">
        <f>ROW()</f>
        <v>25</v>
      </c>
      <c r="E25" t="str">
        <f>tblCurrencies[[#This Row],[Country]]&amp;" ("&amp;tblCurrencies[[#This Row],[Symbol]]&amp;")"</f>
        <v>Eurozone (€)</v>
      </c>
      <c r="F25" s="448" t="str">
        <f>IF(tblCurrencies[[#This Row],[Before/After]]="Before",tblCurrencies[[#This Row],[Symbol]]&amp;" 1,234"," 1,234 "&amp; tblCurrencies[[#This Row],[Symbol]])</f>
        <v>€ 1,234</v>
      </c>
    </row>
    <row r="26" spans="1:6" x14ac:dyDescent="0.25">
      <c r="A26" t="s">
        <v>591</v>
      </c>
      <c r="B26" t="s">
        <v>592</v>
      </c>
      <c r="C26" s="466" t="s">
        <v>542</v>
      </c>
      <c r="D26">
        <f>ROW()</f>
        <v>26</v>
      </c>
      <c r="E26" s="7" t="str">
        <f>tblCurrencies[[#This Row],[Country]]&amp;" ("&amp;tblCurrencies[[#This Row],[Symbol]]&amp;")"</f>
        <v>Gambia (GMB)</v>
      </c>
      <c r="F26" s="451" t="str">
        <f>IF(tblCurrencies[[#This Row],[Before/After]]="Before",tblCurrencies[[#This Row],[Symbol]]&amp;" 1,234"," 1,234 "&amp; tblCurrencies[[#This Row],[Symbol]])</f>
        <v>GMB 1,234</v>
      </c>
    </row>
    <row r="27" spans="1:6" x14ac:dyDescent="0.25">
      <c r="A27" t="s">
        <v>593</v>
      </c>
      <c r="B27" t="s">
        <v>594</v>
      </c>
      <c r="C27" s="466" t="s">
        <v>542</v>
      </c>
      <c r="D27">
        <f>ROW()</f>
        <v>27</v>
      </c>
      <c r="E27" s="7" t="str">
        <f>tblCurrencies[[#This Row],[Country]]&amp;" ("&amp;tblCurrencies[[#This Row],[Symbol]]&amp;")"</f>
        <v>Georgia (GEL)</v>
      </c>
      <c r="F27" s="451" t="str">
        <f>IF(tblCurrencies[[#This Row],[Before/After]]="Before",tblCurrencies[[#This Row],[Symbol]]&amp;" 1,234"," 1,234 "&amp; tblCurrencies[[#This Row],[Symbol]])</f>
        <v>GEL 1,234</v>
      </c>
    </row>
    <row r="28" spans="1:6" x14ac:dyDescent="0.25">
      <c r="A28" t="s">
        <v>277</v>
      </c>
      <c r="B28" t="s">
        <v>596</v>
      </c>
      <c r="C28" s="466" t="s">
        <v>542</v>
      </c>
      <c r="D28">
        <f>ROW()</f>
        <v>28</v>
      </c>
      <c r="E28" s="7" t="str">
        <f>tblCurrencies[[#This Row],[Country]]&amp;" ("&amp;tblCurrencies[[#This Row],[Symbol]]&amp;")"</f>
        <v>Ghana (GHS)</v>
      </c>
      <c r="F28" s="451" t="str">
        <f>IF(tblCurrencies[[#This Row],[Before/After]]="Before",tblCurrencies[[#This Row],[Symbol]]&amp;" 1,234"," 1,234 "&amp; tblCurrencies[[#This Row],[Symbol]])</f>
        <v>GHS 1,234</v>
      </c>
    </row>
    <row r="29" spans="1:6" x14ac:dyDescent="0.25">
      <c r="A29" t="s">
        <v>30</v>
      </c>
      <c r="B29" t="s">
        <v>595</v>
      </c>
      <c r="C29" s="466" t="s">
        <v>542</v>
      </c>
      <c r="D29">
        <f>ROW()</f>
        <v>29</v>
      </c>
      <c r="E29" s="7" t="str">
        <f>tblCurrencies[[#This Row],[Country]]&amp;" ("&amp;tblCurrencies[[#This Row],[Symbol]]&amp;")"</f>
        <v>Guatemala (GTQ)</v>
      </c>
      <c r="F29" s="451" t="str">
        <f>IF(tblCurrencies[[#This Row],[Before/After]]="Before",tblCurrencies[[#This Row],[Symbol]]&amp;" 1,234"," 1,234 "&amp; tblCurrencies[[#This Row],[Symbol]])</f>
        <v>GTQ 1,234</v>
      </c>
    </row>
    <row r="30" spans="1:6" x14ac:dyDescent="0.25">
      <c r="A30" t="s">
        <v>597</v>
      </c>
      <c r="B30" t="s">
        <v>598</v>
      </c>
      <c r="C30" s="466" t="s">
        <v>542</v>
      </c>
      <c r="D30">
        <f>ROW()</f>
        <v>30</v>
      </c>
      <c r="E30" s="7" t="str">
        <f>tblCurrencies[[#This Row],[Country]]&amp;" ("&amp;tblCurrencies[[#This Row],[Symbol]]&amp;")"</f>
        <v>Haiti (HTG)</v>
      </c>
      <c r="F30" s="451" t="str">
        <f>IF(tblCurrencies[[#This Row],[Before/After]]="Before",tblCurrencies[[#This Row],[Symbol]]&amp;" 1,234"," 1,234 "&amp; tblCurrencies[[#This Row],[Symbol]])</f>
        <v>HTG 1,234</v>
      </c>
    </row>
    <row r="31" spans="1:6" x14ac:dyDescent="0.25">
      <c r="A31" t="s">
        <v>22</v>
      </c>
      <c r="B31" t="s">
        <v>599</v>
      </c>
      <c r="C31" s="466" t="s">
        <v>542</v>
      </c>
      <c r="D31">
        <f>ROW()</f>
        <v>31</v>
      </c>
      <c r="E31" s="7" t="str">
        <f>tblCurrencies[[#This Row],[Country]]&amp;" ("&amp;tblCurrencies[[#This Row],[Symbol]]&amp;")"</f>
        <v>Honduras (HNL)</v>
      </c>
      <c r="F31" s="451" t="str">
        <f>IF(tblCurrencies[[#This Row],[Before/After]]="Before",tblCurrencies[[#This Row],[Symbol]]&amp;" 1,234"," 1,234 "&amp; tblCurrencies[[#This Row],[Symbol]])</f>
        <v>HNL 1,234</v>
      </c>
    </row>
    <row r="32" spans="1:6" x14ac:dyDescent="0.25">
      <c r="A32" t="s">
        <v>558</v>
      </c>
      <c r="B32" t="s">
        <v>600</v>
      </c>
      <c r="C32" s="466" t="s">
        <v>542</v>
      </c>
      <c r="D32">
        <f>ROW()</f>
        <v>32</v>
      </c>
      <c r="E32" s="7" t="str">
        <f>tblCurrencies[[#This Row],[Country]]&amp;" ("&amp;tblCurrencies[[#This Row],[Symbol]]&amp;")"</f>
        <v>India (INR)</v>
      </c>
      <c r="F32" s="451" t="str">
        <f>IF(tblCurrencies[[#This Row],[Before/After]]="Before",tblCurrencies[[#This Row],[Symbol]]&amp;" 1,234"," 1,234 "&amp; tblCurrencies[[#This Row],[Symbol]])</f>
        <v>INR 1,234</v>
      </c>
    </row>
    <row r="33" spans="1:6" x14ac:dyDescent="0.25">
      <c r="A33" t="s">
        <v>559</v>
      </c>
      <c r="B33" t="s">
        <v>601</v>
      </c>
      <c r="C33" s="466" t="s">
        <v>542</v>
      </c>
      <c r="D33">
        <f>ROW()</f>
        <v>33</v>
      </c>
      <c r="E33" s="7" t="str">
        <f>tblCurrencies[[#This Row],[Country]]&amp;" ("&amp;tblCurrencies[[#This Row],[Symbol]]&amp;")"</f>
        <v>Indonesia (IDR)</v>
      </c>
      <c r="F33" s="451" t="str">
        <f>IF(tblCurrencies[[#This Row],[Before/After]]="Before",tblCurrencies[[#This Row],[Symbol]]&amp;" 1,234"," 1,234 "&amp; tblCurrencies[[#This Row],[Symbol]])</f>
        <v>IDR 1,234</v>
      </c>
    </row>
    <row r="34" spans="1:6" x14ac:dyDescent="0.25">
      <c r="A34" t="s">
        <v>604</v>
      </c>
      <c r="B34" t="s">
        <v>605</v>
      </c>
      <c r="C34" s="466" t="s">
        <v>542</v>
      </c>
      <c r="D34">
        <f>ROW()</f>
        <v>34</v>
      </c>
      <c r="E34" s="7" t="str">
        <f>tblCurrencies[[#This Row],[Country]]&amp;" ("&amp;tblCurrencies[[#This Row],[Symbol]]&amp;")"</f>
        <v>Iran (IRR)</v>
      </c>
      <c r="F34" s="451" t="str">
        <f>IF(tblCurrencies[[#This Row],[Before/After]]="Before",tblCurrencies[[#This Row],[Symbol]]&amp;" 1,234"," 1,234 "&amp; tblCurrencies[[#This Row],[Symbol]])</f>
        <v>IRR 1,234</v>
      </c>
    </row>
    <row r="35" spans="1:6" x14ac:dyDescent="0.25">
      <c r="A35" t="s">
        <v>602</v>
      </c>
      <c r="B35" t="s">
        <v>603</v>
      </c>
      <c r="C35" s="466" t="s">
        <v>542</v>
      </c>
      <c r="D35">
        <f>ROW()</f>
        <v>35</v>
      </c>
      <c r="E35" s="7" t="str">
        <f>tblCurrencies[[#This Row],[Country]]&amp;" ("&amp;tblCurrencies[[#This Row],[Symbol]]&amp;")"</f>
        <v>Iraq (IQD)</v>
      </c>
      <c r="F35" s="451" t="str">
        <f>IF(tblCurrencies[[#This Row],[Before/After]]="Before",tblCurrencies[[#This Row],[Symbol]]&amp;" 1,234"," 1,234 "&amp; tblCurrencies[[#This Row],[Symbol]])</f>
        <v>IQD 1,234</v>
      </c>
    </row>
    <row r="36" spans="1:6" x14ac:dyDescent="0.25">
      <c r="A36" t="s">
        <v>543</v>
      </c>
      <c r="B36" t="s">
        <v>544</v>
      </c>
      <c r="C36" s="466" t="s">
        <v>542</v>
      </c>
      <c r="D36">
        <f>ROW()</f>
        <v>36</v>
      </c>
      <c r="E36" t="str">
        <f>tblCurrencies[[#This Row],[Country]]&amp;" ("&amp;tblCurrencies[[#This Row],[Symbol]]&amp;")"</f>
        <v>Japan (¥)</v>
      </c>
      <c r="F36" s="448" t="str">
        <f>IF(tblCurrencies[[#This Row],[Before/After]]="Before",tblCurrencies[[#This Row],[Symbol]]&amp;" 1,234"," 1,234 "&amp; tblCurrencies[[#This Row],[Symbol]])</f>
        <v>¥ 1,234</v>
      </c>
    </row>
    <row r="37" spans="1:6" x14ac:dyDescent="0.25">
      <c r="A37" t="s">
        <v>606</v>
      </c>
      <c r="B37" t="s">
        <v>607</v>
      </c>
      <c r="C37" s="466" t="s">
        <v>542</v>
      </c>
      <c r="D37">
        <f>ROW()</f>
        <v>37</v>
      </c>
      <c r="E37" s="7" t="str">
        <f>tblCurrencies[[#This Row],[Country]]&amp;" ("&amp;tblCurrencies[[#This Row],[Symbol]]&amp;")"</f>
        <v>Jordan (JOD)</v>
      </c>
      <c r="F37" s="451" t="str">
        <f>IF(tblCurrencies[[#This Row],[Before/After]]="Before",tblCurrencies[[#This Row],[Symbol]]&amp;" 1,234"," 1,234 "&amp; tblCurrencies[[#This Row],[Symbol]])</f>
        <v>JOD 1,234</v>
      </c>
    </row>
    <row r="38" spans="1:6" x14ac:dyDescent="0.25">
      <c r="A38" t="s">
        <v>608</v>
      </c>
      <c r="B38" t="s">
        <v>609</v>
      </c>
      <c r="C38" s="466" t="s">
        <v>542</v>
      </c>
      <c r="D38">
        <f>ROW()</f>
        <v>38</v>
      </c>
      <c r="E38" s="7" t="str">
        <f>tblCurrencies[[#This Row],[Country]]&amp;" ("&amp;tblCurrencies[[#This Row],[Symbol]]&amp;")"</f>
        <v>Kenya (KES)</v>
      </c>
      <c r="F38" s="451" t="str">
        <f>IF(tblCurrencies[[#This Row],[Before/After]]="Before",tblCurrencies[[#This Row],[Symbol]]&amp;" 1,234"," 1,234 "&amp; tblCurrencies[[#This Row],[Symbol]])</f>
        <v>KES 1,234</v>
      </c>
    </row>
    <row r="39" spans="1:6" x14ac:dyDescent="0.25">
      <c r="A39" t="s">
        <v>612</v>
      </c>
      <c r="B39" t="s">
        <v>613</v>
      </c>
      <c r="C39" s="466" t="s">
        <v>542</v>
      </c>
      <c r="D39">
        <f>ROW()</f>
        <v>39</v>
      </c>
      <c r="E39" s="7" t="str">
        <f>tblCurrencies[[#This Row],[Country]]&amp;" ("&amp;tblCurrencies[[#This Row],[Symbol]]&amp;")"</f>
        <v>Liberia (LRD)</v>
      </c>
      <c r="F39" s="451" t="str">
        <f>IF(tblCurrencies[[#This Row],[Before/After]]="Before",tblCurrencies[[#This Row],[Symbol]]&amp;" 1,234"," 1,234 "&amp; tblCurrencies[[#This Row],[Symbol]])</f>
        <v>LRD 1,234</v>
      </c>
    </row>
    <row r="40" spans="1:6" x14ac:dyDescent="0.25">
      <c r="A40" t="s">
        <v>25</v>
      </c>
      <c r="B40" t="s">
        <v>614</v>
      </c>
      <c r="C40" s="466" t="s">
        <v>542</v>
      </c>
      <c r="D40">
        <f>ROW()</f>
        <v>40</v>
      </c>
      <c r="E40" s="7" t="str">
        <f>tblCurrencies[[#This Row],[Country]]&amp;" ("&amp;tblCurrencies[[#This Row],[Symbol]]&amp;")"</f>
        <v>Malawi (MWK)</v>
      </c>
      <c r="F40" s="451" t="str">
        <f>IF(tblCurrencies[[#This Row],[Before/After]]="Before",tblCurrencies[[#This Row],[Symbol]]&amp;" 1,234"," 1,234 "&amp; tblCurrencies[[#This Row],[Symbol]])</f>
        <v>MWK 1,234</v>
      </c>
    </row>
    <row r="41" spans="1:6" x14ac:dyDescent="0.25">
      <c r="A41" t="s">
        <v>615</v>
      </c>
      <c r="B41" t="s">
        <v>616</v>
      </c>
      <c r="C41" s="466" t="s">
        <v>542</v>
      </c>
      <c r="D41">
        <f>ROW()</f>
        <v>41</v>
      </c>
      <c r="E41" s="7" t="str">
        <f>tblCurrencies[[#This Row],[Country]]&amp;" ("&amp;tblCurrencies[[#This Row],[Symbol]]&amp;")"</f>
        <v>Malaysia (MYR)</v>
      </c>
      <c r="F41" s="451" t="str">
        <f>IF(tblCurrencies[[#This Row],[Before/After]]="Before",tblCurrencies[[#This Row],[Symbol]]&amp;" 1,234"," 1,234 "&amp; tblCurrencies[[#This Row],[Symbol]])</f>
        <v>MYR 1,234</v>
      </c>
    </row>
    <row r="42" spans="1:6" x14ac:dyDescent="0.25">
      <c r="A42" t="s">
        <v>617</v>
      </c>
      <c r="B42" t="s">
        <v>618</v>
      </c>
      <c r="C42" s="466" t="s">
        <v>542</v>
      </c>
      <c r="D42">
        <f>ROW()</f>
        <v>42</v>
      </c>
      <c r="E42" s="7" t="str">
        <f>tblCurrencies[[#This Row],[Country]]&amp;" ("&amp;tblCurrencies[[#This Row],[Symbol]]&amp;")"</f>
        <v>Morocco (MAD)</v>
      </c>
      <c r="F42" s="451" t="str">
        <f>IF(tblCurrencies[[#This Row],[Before/After]]="Before",tblCurrencies[[#This Row],[Symbol]]&amp;" 1,234"," 1,234 "&amp; tblCurrencies[[#This Row],[Symbol]])</f>
        <v>MAD 1,234</v>
      </c>
    </row>
    <row r="43" spans="1:6" x14ac:dyDescent="0.25">
      <c r="A43" t="s">
        <v>619</v>
      </c>
      <c r="B43" t="s">
        <v>620</v>
      </c>
      <c r="C43" s="466" t="s">
        <v>542</v>
      </c>
      <c r="D43">
        <f>ROW()</f>
        <v>43</v>
      </c>
      <c r="E43" s="7" t="str">
        <f>tblCurrencies[[#This Row],[Country]]&amp;" ("&amp;tblCurrencies[[#This Row],[Symbol]]&amp;")"</f>
        <v>Mozambique (MZN)</v>
      </c>
      <c r="F43" s="451" t="str">
        <f>IF(tblCurrencies[[#This Row],[Before/After]]="Before",tblCurrencies[[#This Row],[Symbol]]&amp;" 1,234"," 1,234 "&amp; tblCurrencies[[#This Row],[Symbol]])</f>
        <v>MZN 1,234</v>
      </c>
    </row>
    <row r="44" spans="1:6" x14ac:dyDescent="0.25">
      <c r="A44" t="s">
        <v>621</v>
      </c>
      <c r="B44" t="s">
        <v>622</v>
      </c>
      <c r="C44" s="466" t="s">
        <v>542</v>
      </c>
      <c r="D44">
        <f>ROW()</f>
        <v>44</v>
      </c>
      <c r="E44" s="7" t="str">
        <f>tblCurrencies[[#This Row],[Country]]&amp;" ("&amp;tblCurrencies[[#This Row],[Symbol]]&amp;")"</f>
        <v>Namibia (NAD)</v>
      </c>
      <c r="F44" s="451" t="str">
        <f>IF(tblCurrencies[[#This Row],[Before/After]]="Before",tblCurrencies[[#This Row],[Symbol]]&amp;" 1,234"," 1,234 "&amp; tblCurrencies[[#This Row],[Symbol]])</f>
        <v>NAD 1,234</v>
      </c>
    </row>
    <row r="45" spans="1:6" x14ac:dyDescent="0.25">
      <c r="A45" t="s">
        <v>623</v>
      </c>
      <c r="B45" t="s">
        <v>624</v>
      </c>
      <c r="C45" s="466" t="s">
        <v>542</v>
      </c>
      <c r="D45">
        <f>ROW()</f>
        <v>45</v>
      </c>
      <c r="E45" s="7" t="str">
        <f>tblCurrencies[[#This Row],[Country]]&amp;" ("&amp;tblCurrencies[[#This Row],[Symbol]]&amp;")"</f>
        <v>Nepal (NPR)</v>
      </c>
      <c r="F45" s="451" t="str">
        <f>IF(tblCurrencies[[#This Row],[Before/After]]="Before",tblCurrencies[[#This Row],[Symbol]]&amp;" 1,234"," 1,234 "&amp; tblCurrencies[[#This Row],[Symbol]])</f>
        <v>NPR 1,234</v>
      </c>
    </row>
    <row r="46" spans="1:6" x14ac:dyDescent="0.25">
      <c r="A46" t="s">
        <v>8</v>
      </c>
      <c r="B46" t="s">
        <v>625</v>
      </c>
      <c r="C46" s="466" t="s">
        <v>542</v>
      </c>
      <c r="D46">
        <f>ROW()</f>
        <v>46</v>
      </c>
      <c r="E46" s="7" t="str">
        <f>tblCurrencies[[#This Row],[Country]]&amp;" ("&amp;tblCurrencies[[#This Row],[Symbol]]&amp;")"</f>
        <v>Nicaragua (NIO)</v>
      </c>
      <c r="F46" s="451" t="str">
        <f>IF(tblCurrencies[[#This Row],[Before/After]]="Before",tblCurrencies[[#This Row],[Symbol]]&amp;" 1,234"," 1,234 "&amp; tblCurrencies[[#This Row],[Symbol]])</f>
        <v>NIO 1,234</v>
      </c>
    </row>
    <row r="47" spans="1:6" x14ac:dyDescent="0.25">
      <c r="A47" t="s">
        <v>626</v>
      </c>
      <c r="B47" t="s">
        <v>627</v>
      </c>
      <c r="C47" s="466" t="s">
        <v>542</v>
      </c>
      <c r="D47">
        <f>ROW()</f>
        <v>47</v>
      </c>
      <c r="E47" s="7" t="str">
        <f>tblCurrencies[[#This Row],[Country]]&amp;" ("&amp;tblCurrencies[[#This Row],[Symbol]]&amp;")"</f>
        <v>Nigeria (NGN)</v>
      </c>
      <c r="F47" s="451" t="str">
        <f>IF(tblCurrencies[[#This Row],[Before/After]]="Before",tblCurrencies[[#This Row],[Symbol]]&amp;" 1,234"," 1,234 "&amp; tblCurrencies[[#This Row],[Symbol]])</f>
        <v>NGN 1,234</v>
      </c>
    </row>
    <row r="48" spans="1:6" x14ac:dyDescent="0.25">
      <c r="A48" t="s">
        <v>628</v>
      </c>
      <c r="B48" t="s">
        <v>629</v>
      </c>
      <c r="C48" s="466" t="s">
        <v>542</v>
      </c>
      <c r="D48">
        <f>ROW()</f>
        <v>48</v>
      </c>
      <c r="E48" s="7" t="str">
        <f>tblCurrencies[[#This Row],[Country]]&amp;" ("&amp;tblCurrencies[[#This Row],[Symbol]]&amp;")"</f>
        <v>Pakistan (PKR)</v>
      </c>
      <c r="F48" s="451" t="str">
        <f>IF(tblCurrencies[[#This Row],[Before/After]]="Before",tblCurrencies[[#This Row],[Symbol]]&amp;" 1,234"," 1,234 "&amp; tblCurrencies[[#This Row],[Symbol]])</f>
        <v>PKR 1,234</v>
      </c>
    </row>
    <row r="49" spans="1:6" x14ac:dyDescent="0.25">
      <c r="A49" t="s">
        <v>630</v>
      </c>
      <c r="B49" t="s">
        <v>631</v>
      </c>
      <c r="C49" s="466" t="s">
        <v>542</v>
      </c>
      <c r="D49">
        <f>ROW()</f>
        <v>49</v>
      </c>
      <c r="E49" s="7" t="str">
        <f>tblCurrencies[[#This Row],[Country]]&amp;" ("&amp;tblCurrencies[[#This Row],[Symbol]]&amp;")"</f>
        <v>Paraguay (PIG)</v>
      </c>
      <c r="F49" s="451" t="str">
        <f>IF(tblCurrencies[[#This Row],[Before/After]]="Before",tblCurrencies[[#This Row],[Symbol]]&amp;" 1,234"," 1,234 "&amp; tblCurrencies[[#This Row],[Symbol]])</f>
        <v>PIG 1,234</v>
      </c>
    </row>
    <row r="50" spans="1:6" x14ac:dyDescent="0.25">
      <c r="A50" t="s">
        <v>24</v>
      </c>
      <c r="B50" t="s">
        <v>632</v>
      </c>
      <c r="C50" s="466" t="s">
        <v>542</v>
      </c>
      <c r="D50">
        <f>ROW()</f>
        <v>50</v>
      </c>
      <c r="E50" s="7" t="str">
        <f>tblCurrencies[[#This Row],[Country]]&amp;" ("&amp;tblCurrencies[[#This Row],[Symbol]]&amp;")"</f>
        <v>Peru (PEN)</v>
      </c>
      <c r="F50" s="451" t="str">
        <f>IF(tblCurrencies[[#This Row],[Before/After]]="Before",tblCurrencies[[#This Row],[Symbol]]&amp;" 1,234"," 1,234 "&amp; tblCurrencies[[#This Row],[Symbol]])</f>
        <v>PEN 1,234</v>
      </c>
    </row>
    <row r="51" spans="1:6" x14ac:dyDescent="0.25">
      <c r="A51" t="s">
        <v>590</v>
      </c>
      <c r="B51" t="s">
        <v>589</v>
      </c>
      <c r="C51" s="466" t="s">
        <v>542</v>
      </c>
      <c r="D51">
        <f>ROW()</f>
        <v>51</v>
      </c>
      <c r="E51" s="7" t="str">
        <f>tblCurrencies[[#This Row],[Country]]&amp;" ("&amp;tblCurrencies[[#This Row],[Symbol]]&amp;")"</f>
        <v>Philippines (PHP)</v>
      </c>
      <c r="F51" s="451" t="str">
        <f>IF(tblCurrencies[[#This Row],[Before/After]]="Before",tblCurrencies[[#This Row],[Symbol]]&amp;" 1,234"," 1,234 "&amp; tblCurrencies[[#This Row],[Symbol]])</f>
        <v>PHP 1,234</v>
      </c>
    </row>
    <row r="52" spans="1:6" x14ac:dyDescent="0.25">
      <c r="A52" t="s">
        <v>633</v>
      </c>
      <c r="B52" t="s">
        <v>634</v>
      </c>
      <c r="C52" s="466" t="s">
        <v>542</v>
      </c>
      <c r="D52">
        <f>ROW()</f>
        <v>52</v>
      </c>
      <c r="E52" s="7" t="str">
        <f>tblCurrencies[[#This Row],[Country]]&amp;" ("&amp;tblCurrencies[[#This Row],[Symbol]]&amp;")"</f>
        <v>Russia (RUB)</v>
      </c>
      <c r="F52" s="451" t="str">
        <f>IF(tblCurrencies[[#This Row],[Before/After]]="Before",tblCurrencies[[#This Row],[Symbol]]&amp;" 1,234"," 1,234 "&amp; tblCurrencies[[#This Row],[Symbol]])</f>
        <v>RUB 1,234</v>
      </c>
    </row>
    <row r="53" spans="1:6" x14ac:dyDescent="0.25">
      <c r="A53" t="s">
        <v>31</v>
      </c>
      <c r="B53" t="s">
        <v>635</v>
      </c>
      <c r="C53" s="466" t="s">
        <v>542</v>
      </c>
      <c r="D53">
        <f>ROW()</f>
        <v>53</v>
      </c>
      <c r="E53" s="7" t="str">
        <f>tblCurrencies[[#This Row],[Country]]&amp;" ("&amp;tblCurrencies[[#This Row],[Symbol]]&amp;")"</f>
        <v>Rwanda (RWF)</v>
      </c>
      <c r="F53" s="451" t="str">
        <f>IF(tblCurrencies[[#This Row],[Before/After]]="Before",tblCurrencies[[#This Row],[Symbol]]&amp;" 1,234"," 1,234 "&amp; tblCurrencies[[#This Row],[Symbol]])</f>
        <v>RWF 1,234</v>
      </c>
    </row>
    <row r="54" spans="1:6" x14ac:dyDescent="0.25">
      <c r="A54" t="s">
        <v>638</v>
      </c>
      <c r="B54" t="s">
        <v>641</v>
      </c>
      <c r="C54" s="466" t="s">
        <v>542</v>
      </c>
      <c r="D54">
        <f>ROW()</f>
        <v>54</v>
      </c>
      <c r="E54" s="7" t="str">
        <f>tblCurrencies[[#This Row],[Country]]&amp;" ("&amp;tblCurrencies[[#This Row],[Symbol]]&amp;")"</f>
        <v>Sierra Leone (SLL)</v>
      </c>
      <c r="F54" s="451" t="str">
        <f>IF(tblCurrencies[[#This Row],[Before/After]]="Before",tblCurrencies[[#This Row],[Symbol]]&amp;" 1,234"," 1,234 "&amp; tblCurrencies[[#This Row],[Symbol]])</f>
        <v>SLL 1,234</v>
      </c>
    </row>
    <row r="55" spans="1:6" x14ac:dyDescent="0.25">
      <c r="A55" t="s">
        <v>636</v>
      </c>
      <c r="B55" t="s">
        <v>637</v>
      </c>
      <c r="C55" s="466" t="s">
        <v>542</v>
      </c>
      <c r="D55">
        <f>ROW()</f>
        <v>55</v>
      </c>
      <c r="E55" s="7" t="str">
        <f>tblCurrencies[[#This Row],[Country]]&amp;" ("&amp;tblCurrencies[[#This Row],[Symbol]]&amp;")"</f>
        <v>Solomon Islands (SBD)</v>
      </c>
      <c r="F55" s="451" t="str">
        <f>IF(tblCurrencies[[#This Row],[Before/After]]="Before",tblCurrencies[[#This Row],[Symbol]]&amp;" 1,234"," 1,234 "&amp; tblCurrencies[[#This Row],[Symbol]])</f>
        <v>SBD 1,234</v>
      </c>
    </row>
    <row r="56" spans="1:6" x14ac:dyDescent="0.25">
      <c r="A56" t="s">
        <v>652</v>
      </c>
      <c r="B56" t="s">
        <v>653</v>
      </c>
      <c r="C56" s="466" t="s">
        <v>542</v>
      </c>
      <c r="D56">
        <f>ROW()</f>
        <v>56</v>
      </c>
      <c r="E56" s="7" t="str">
        <f>tblCurrencies[[#This Row],[Country]]&amp;" ("&amp;tblCurrencies[[#This Row],[Symbol]]&amp;")"</f>
        <v>South-Africa (ZAR)</v>
      </c>
      <c r="F56" s="451" t="str">
        <f>IF(tblCurrencies[[#This Row],[Before/After]]="Before",tblCurrencies[[#This Row],[Symbol]]&amp;" 1,234"," 1,234 "&amp; tblCurrencies[[#This Row],[Symbol]])</f>
        <v>ZAR 1,234</v>
      </c>
    </row>
    <row r="57" spans="1:6" x14ac:dyDescent="0.25">
      <c r="A57" t="s">
        <v>639</v>
      </c>
      <c r="B57" t="s">
        <v>640</v>
      </c>
      <c r="C57" s="466" t="s">
        <v>542</v>
      </c>
      <c r="D57">
        <f>ROW()</f>
        <v>57</v>
      </c>
      <c r="E57" s="7" t="str">
        <f>tblCurrencies[[#This Row],[Country]]&amp;" ("&amp;tblCurrencies[[#This Row],[Symbol]]&amp;")"</f>
        <v>Sri Lanka (LKR)</v>
      </c>
      <c r="F57" s="451" t="str">
        <f>IF(tblCurrencies[[#This Row],[Before/After]]="Before",tblCurrencies[[#This Row],[Symbol]]&amp;" 1,234"," 1,234 "&amp; tblCurrencies[[#This Row],[Symbol]])</f>
        <v>LKR 1,234</v>
      </c>
    </row>
    <row r="58" spans="1:6" x14ac:dyDescent="0.25">
      <c r="A58" t="s">
        <v>642</v>
      </c>
      <c r="B58" t="s">
        <v>643</v>
      </c>
      <c r="C58" s="466" t="s">
        <v>542</v>
      </c>
      <c r="D58">
        <f>ROW()</f>
        <v>58</v>
      </c>
      <c r="E58" s="7" t="str">
        <f>tblCurrencies[[#This Row],[Country]]&amp;" ("&amp;tblCurrencies[[#This Row],[Symbol]]&amp;")"</f>
        <v>Tanzania (TZS)</v>
      </c>
      <c r="F58" s="451" t="str">
        <f>IF(tblCurrencies[[#This Row],[Before/After]]="Before",tblCurrencies[[#This Row],[Symbol]]&amp;" 1,234"," 1,234 "&amp; tblCurrencies[[#This Row],[Symbol]])</f>
        <v>TZS 1,234</v>
      </c>
    </row>
    <row r="59" spans="1:6" x14ac:dyDescent="0.25">
      <c r="A59" t="s">
        <v>545</v>
      </c>
      <c r="B59" t="s">
        <v>546</v>
      </c>
      <c r="C59" t="s">
        <v>542</v>
      </c>
      <c r="D59">
        <f>ROW()</f>
        <v>59</v>
      </c>
      <c r="E59" t="str">
        <f>tblCurrencies[[#This Row],[Country]]&amp;" ("&amp;tblCurrencies[[#This Row],[Symbol]]&amp;")"</f>
        <v>United Kingdom (£)</v>
      </c>
      <c r="F59" s="448" t="str">
        <f>IF(tblCurrencies[[#This Row],[Before/After]]="Before",tblCurrencies[[#This Row],[Symbol]]&amp;" 1,234"," 1,234 "&amp; tblCurrencies[[#This Row],[Symbol]])</f>
        <v>£ 1,234</v>
      </c>
    </row>
    <row r="60" spans="1:6" x14ac:dyDescent="0.25">
      <c r="A60" t="s">
        <v>545</v>
      </c>
      <c r="B60" t="s">
        <v>547</v>
      </c>
      <c r="C60" t="s">
        <v>548</v>
      </c>
      <c r="D60">
        <f>ROW()</f>
        <v>60</v>
      </c>
      <c r="E60" t="str">
        <f>tblCurrencies[[#This Row],[Country]]&amp;" ("&amp;tblCurrencies[[#This Row],[Symbol]]&amp;")"</f>
        <v>United Kingdom (GBP)</v>
      </c>
      <c r="F60" s="448" t="str">
        <f>IF(tblCurrencies[[#This Row],[Before/After]]="Before",tblCurrencies[[#This Row],[Symbol]]&amp;" 1,234"," 1,234 "&amp; tblCurrencies[[#This Row],[Symbol]])</f>
        <v xml:space="preserve"> 1,234 GBP</v>
      </c>
    </row>
    <row r="61" spans="1:6" x14ac:dyDescent="0.25">
      <c r="A61" t="s">
        <v>549</v>
      </c>
      <c r="B61" t="s">
        <v>550</v>
      </c>
      <c r="C61" t="s">
        <v>542</v>
      </c>
      <c r="D61">
        <f>ROW()</f>
        <v>61</v>
      </c>
      <c r="E61" t="str">
        <f>tblCurrencies[[#This Row],[Country]]&amp;" ("&amp;tblCurrencies[[#This Row],[Symbol]]&amp;")"</f>
        <v>United States ($)</v>
      </c>
      <c r="F61" s="448" t="str">
        <f>IF(tblCurrencies[[#This Row],[Before/After]]="Before",tblCurrencies[[#This Row],[Symbol]]&amp;" 1,234"," 1,234 "&amp; tblCurrencies[[#This Row],[Symbol]])</f>
        <v>$ 1,234</v>
      </c>
    </row>
    <row r="62" spans="1:6" x14ac:dyDescent="0.25">
      <c r="A62" t="s">
        <v>549</v>
      </c>
      <c r="B62" t="s">
        <v>551</v>
      </c>
      <c r="C62" t="s">
        <v>548</v>
      </c>
      <c r="D62">
        <f>ROW()</f>
        <v>62</v>
      </c>
      <c r="E62" s="7" t="str">
        <f>tblCurrencies[[#This Row],[Country]]&amp;" ("&amp;tblCurrencies[[#This Row],[Symbol]]&amp;")"</f>
        <v>United States (USD)</v>
      </c>
      <c r="F62" s="448" t="str">
        <f>IF(tblCurrencies[[#This Row],[Before/After]]="Before",tblCurrencies[[#This Row],[Symbol]]&amp;" 1,234"," 1,234 "&amp; tblCurrencies[[#This Row],[Symbol]])</f>
        <v xml:space="preserve"> 1,234 USD</v>
      </c>
    </row>
    <row r="63" spans="1:6" x14ac:dyDescent="0.25">
      <c r="A63" t="s">
        <v>27</v>
      </c>
      <c r="B63" t="s">
        <v>552</v>
      </c>
      <c r="C63" t="s">
        <v>542</v>
      </c>
      <c r="D63">
        <f>ROW()</f>
        <v>63</v>
      </c>
      <c r="E63" s="7" t="str">
        <f>tblCurrencies[[#This Row],[Country]]&amp;" ("&amp;tblCurrencies[[#This Row],[Symbol]]&amp;")"</f>
        <v>Uganda (UGX)</v>
      </c>
      <c r="F63" s="448" t="str">
        <f>IF(tblCurrencies[[#This Row],[Before/After]]="Before",tblCurrencies[[#This Row],[Symbol]]&amp;" 1,234"," 1,234 "&amp; tblCurrencies[[#This Row],[Symbol]])</f>
        <v>UGX 1,234</v>
      </c>
    </row>
    <row r="64" spans="1:6" x14ac:dyDescent="0.25">
      <c r="A64" t="s">
        <v>644</v>
      </c>
      <c r="B64" t="s">
        <v>645</v>
      </c>
      <c r="C64" t="s">
        <v>542</v>
      </c>
      <c r="D64">
        <f>ROW()</f>
        <v>64</v>
      </c>
      <c r="E64" s="7" t="str">
        <f>tblCurrencies[[#This Row],[Country]]&amp;" ("&amp;tblCurrencies[[#This Row],[Symbol]]&amp;")"</f>
        <v>Venezuela (VEF)</v>
      </c>
      <c r="F64" s="451" t="str">
        <f>IF(tblCurrencies[[#This Row],[Before/After]]="Before",tblCurrencies[[#This Row],[Symbol]]&amp;" 1,234"," 1,234 "&amp; tblCurrencies[[#This Row],[Symbol]])</f>
        <v>VEF 1,234</v>
      </c>
    </row>
    <row r="65" spans="1:6" x14ac:dyDescent="0.25">
      <c r="A65" t="s">
        <v>646</v>
      </c>
      <c r="B65" t="s">
        <v>647</v>
      </c>
      <c r="C65" t="s">
        <v>542</v>
      </c>
      <c r="D65">
        <f>ROW()</f>
        <v>65</v>
      </c>
      <c r="E65" s="7" t="str">
        <f>tblCurrencies[[#This Row],[Country]]&amp;" ("&amp;tblCurrencies[[#This Row],[Symbol]]&amp;")"</f>
        <v>Vietnam (VND)</v>
      </c>
      <c r="F65" s="451" t="str">
        <f>IF(tblCurrencies[[#This Row],[Before/After]]="Before",tblCurrencies[[#This Row],[Symbol]]&amp;" 1,234"," 1,234 "&amp; tblCurrencies[[#This Row],[Symbol]])</f>
        <v>VND 1,234</v>
      </c>
    </row>
    <row r="66" spans="1:6" x14ac:dyDescent="0.25">
      <c r="A66" t="s">
        <v>649</v>
      </c>
      <c r="B66" s="450" t="s">
        <v>648</v>
      </c>
      <c r="C66" t="s">
        <v>548</v>
      </c>
      <c r="D66">
        <f>ROW()</f>
        <v>66</v>
      </c>
      <c r="E66" s="7" t="str">
        <f>tblCurrencies[[#This Row],[Country]]&amp;" ("&amp;tblCurrencies[[#This Row],[Symbol]]&amp;")"</f>
        <v>West African CFA Franc (XOF)</v>
      </c>
      <c r="F66" s="451" t="str">
        <f>IF(tblCurrencies[[#This Row],[Before/After]]="Before",tblCurrencies[[#This Row],[Symbol]]&amp;" 1,234"," 1,234 "&amp; tblCurrencies[[#This Row],[Symbol]])</f>
        <v xml:space="preserve"> 1,234 XOF</v>
      </c>
    </row>
    <row r="67" spans="1:6" x14ac:dyDescent="0.25">
      <c r="A67" t="s">
        <v>553</v>
      </c>
      <c r="B67" t="s">
        <v>554</v>
      </c>
      <c r="C67" t="s">
        <v>542</v>
      </c>
      <c r="D67">
        <f>ROW()</f>
        <v>67</v>
      </c>
      <c r="E67" s="7" t="str">
        <f>tblCurrencies[[#This Row],[Country]]&amp;" ("&amp;tblCurrencies[[#This Row],[Symbol]]&amp;")"</f>
        <v>Switzerland (CHF)</v>
      </c>
      <c r="F67" s="451" t="str">
        <f>IF(tblCurrencies[[#This Row],[Before/After]]="Before",tblCurrencies[[#This Row],[Symbol]]&amp;" 1,234"," 1,234 "&amp; tblCurrencies[[#This Row],[Symbol]])</f>
        <v>CHF 1,234</v>
      </c>
    </row>
    <row r="68" spans="1:6" x14ac:dyDescent="0.25">
      <c r="A68" t="s">
        <v>650</v>
      </c>
      <c r="B68" t="s">
        <v>651</v>
      </c>
      <c r="C68" t="s">
        <v>542</v>
      </c>
      <c r="D68">
        <f>ROW()</f>
        <v>68</v>
      </c>
      <c r="E68" s="7" t="str">
        <f>tblCurrencies[[#This Row],[Country]]&amp;" ("&amp;tblCurrencies[[#This Row],[Symbol]]&amp;")"</f>
        <v>Zimbabwe (ZWB)</v>
      </c>
      <c r="F68" s="451" t="str">
        <f>IF(tblCurrencies[[#This Row],[Before/After]]="Before",tblCurrencies[[#This Row],[Symbol]]&amp;" 1,234"," 1,234 "&amp; tblCurrencies[[#This Row],[Symbol]])</f>
        <v>ZWB 1,234</v>
      </c>
    </row>
  </sheetData>
  <sheetProtection password="C970" sheet="1" objects="1" scenarios="1"/>
  <dataValidations count="1">
    <dataValidation type="list" allowBlank="1" showInputMessage="1" showErrorMessage="1" sqref="C7:C68">
      <formula1>"Before,After"</formula1>
    </dataValidation>
  </dataValidation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12</vt:i4>
      </vt:variant>
    </vt:vector>
  </HeadingPairs>
  <TitlesOfParts>
    <vt:vector size="31" baseType="lpstr">
      <vt:lpstr>Home</vt:lpstr>
      <vt:lpstr>Intro</vt:lpstr>
      <vt:lpstr>ARAT - Instructions</vt:lpstr>
      <vt:lpstr>ARAT - Reference Sheet</vt:lpstr>
      <vt:lpstr>ARAT - Data Entry</vt:lpstr>
      <vt:lpstr>ARAT - Results Overview</vt:lpstr>
      <vt:lpstr>ARAT - Graphs</vt:lpstr>
      <vt:lpstr>CAT- Instructions</vt:lpstr>
      <vt:lpstr>CAT - Data Entry</vt:lpstr>
      <vt:lpstr>CAT - Cost Projections</vt:lpstr>
      <vt:lpstr>CAT - Revenue &amp; Expenditure</vt:lpstr>
      <vt:lpstr>CAT - Graphs</vt:lpstr>
      <vt:lpstr>DS - Instructions</vt:lpstr>
      <vt:lpstr>DS - Data Entry</vt:lpstr>
      <vt:lpstr>DS - Graphs</vt:lpstr>
      <vt:lpstr>FO - Instructions</vt:lpstr>
      <vt:lpstr>Financial overview </vt:lpstr>
      <vt:lpstr>Financial overview graphs</vt:lpstr>
      <vt:lpstr>Currencies</vt:lpstr>
      <vt:lpstr>CurrenciesList</vt:lpstr>
      <vt:lpstr>Gov_Standards_Quantity</vt:lpstr>
      <vt:lpstr>'CAT - Cost Projections'!Print_Area</vt:lpstr>
      <vt:lpstr>'CAT - Data Entry'!Print_Area</vt:lpstr>
      <vt:lpstr>'CAT - Graphs'!Print_Area</vt:lpstr>
      <vt:lpstr>Reference_Apron</vt:lpstr>
      <vt:lpstr>Reference_Pump</vt:lpstr>
      <vt:lpstr>Reference_Spring_Protection</vt:lpstr>
      <vt:lpstr>Reference_Taps</vt:lpstr>
      <vt:lpstr>Reference_Well</vt:lpstr>
      <vt:lpstr>'ARAT - Results Overview'!Summary</vt:lpstr>
      <vt:lpstr>Summary2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Keri Kugler</dc:creator>
  <cp:lastModifiedBy>Andrea van der Kerk</cp:lastModifiedBy>
  <dcterms:created xsi:type="dcterms:W3CDTF">2015-12-08T18:11:39Z</dcterms:created>
  <dcterms:modified xsi:type="dcterms:W3CDTF">2017-08-01T08:18:57Z</dcterms:modified>
</cp:coreProperties>
</file>